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つるおかエール\社会人応募枠\"/>
    </mc:Choice>
  </mc:AlternateContent>
  <xr:revisionPtr revIDLastSave="0" documentId="13_ncr:1_{5396A74C-8587-4BE2-85F6-294E55E9CF47}" xr6:coauthVersionLast="47" xr6:coauthVersionMax="47" xr10:uidLastSave="{00000000-0000-0000-0000-000000000000}"/>
  <bookViews>
    <workbookView xWindow="-120" yWindow="-120" windowWidth="20730" windowHeight="11040" xr2:uid="{FC8C40D5-AC5F-46C2-941D-95F4492D6D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Q7" i="1" s="1"/>
  <c r="M28" i="1" s="1"/>
  <c r="M22" i="1"/>
  <c r="I28" i="1" s="1"/>
  <c r="I18" i="1"/>
  <c r="M18" i="1" s="1"/>
  <c r="M15" i="1"/>
  <c r="Q16" i="1" l="1"/>
  <c r="E28" i="1" l="1"/>
  <c r="Q28" i="1" s="1"/>
  <c r="T28" i="1" s="1"/>
</calcChain>
</file>

<file path=xl/sharedStrings.xml><?xml version="1.0" encoding="utf-8"?>
<sst xmlns="http://schemas.openxmlformats.org/spreadsheetml/2006/main" count="80" uniqueCount="51">
  <si>
    <t>支援額試算シート</t>
    <rPh sb="0" eb="2">
      <t>シエン</t>
    </rPh>
    <rPh sb="2" eb="3">
      <t>ガク</t>
    </rPh>
    <rPh sb="3" eb="5">
      <t>シサン</t>
    </rPh>
    <phoneticPr fontId="3"/>
  </si>
  <si>
    <t>以下の空欄に金額・月数を入力することで、山形県事業（1.）及び鶴岡市事業（2.）の支援額を試算することができます。</t>
    <rPh sb="0" eb="2">
      <t>イカ</t>
    </rPh>
    <rPh sb="3" eb="5">
      <t>クウラン</t>
    </rPh>
    <rPh sb="6" eb="8">
      <t>キンガク</t>
    </rPh>
    <rPh sb="9" eb="11">
      <t>ツキスウ</t>
    </rPh>
    <rPh sb="12" eb="14">
      <t>ニュウリョク</t>
    </rPh>
    <rPh sb="20" eb="23">
      <t>ヤマガタケン</t>
    </rPh>
    <rPh sb="23" eb="25">
      <t>ジギョウ</t>
    </rPh>
    <rPh sb="29" eb="30">
      <t>オヨ</t>
    </rPh>
    <rPh sb="31" eb="34">
      <t>ツルオカシ</t>
    </rPh>
    <rPh sb="34" eb="36">
      <t>ジギョウ</t>
    </rPh>
    <rPh sb="41" eb="44">
      <t>シエンガク</t>
    </rPh>
    <rPh sb="45" eb="47">
      <t>シサン</t>
    </rPh>
    <phoneticPr fontId="3"/>
  </si>
  <si>
    <t>A）</t>
    <phoneticPr fontId="3"/>
  </si>
  <si>
    <t>奨学金返還　月賦額</t>
    <rPh sb="0" eb="5">
      <t>ショウガクキンヘンカン</t>
    </rPh>
    <rPh sb="6" eb="9">
      <t>ゲップガク</t>
    </rPh>
    <phoneticPr fontId="3"/>
  </si>
  <si>
    <t>C)</t>
    <phoneticPr fontId="3"/>
  </si>
  <si>
    <t>基準額</t>
    <rPh sb="0" eb="3">
      <t>キジュンガク</t>
    </rPh>
    <phoneticPr fontId="3"/>
  </si>
  <si>
    <t>C)とD）を
比べて
小さい額</t>
    <rPh sb="7" eb="8">
      <t>クラ</t>
    </rPh>
    <rPh sb="11" eb="12">
      <t>チイ</t>
    </rPh>
    <rPh sb="14" eb="15">
      <t>ガク</t>
    </rPh>
    <phoneticPr fontId="3"/>
  </si>
  <si>
    <t>円</t>
    <rPh sb="0" eb="1">
      <t>エン</t>
    </rPh>
    <phoneticPr fontId="3"/>
  </si>
  <si>
    <t>×</t>
    <phoneticPr fontId="3"/>
  </si>
  <si>
    <t>月</t>
    <rPh sb="0" eb="1">
      <t>ツキ</t>
    </rPh>
    <phoneticPr fontId="3"/>
  </si>
  <si>
    <t>＝</t>
    <phoneticPr fontId="3"/>
  </si>
  <si>
    <t>E)</t>
    <phoneticPr fontId="3"/>
  </si>
  <si>
    <r>
      <t>支援額（見込み</t>
    </r>
    <r>
      <rPr>
        <sz val="9"/>
        <color rgb="FFFF0000"/>
        <rFont val="BIZ UDPゴシック"/>
        <family val="3"/>
        <charset val="128"/>
      </rPr>
      <t>※</t>
    </r>
    <r>
      <rPr>
        <sz val="11"/>
        <color rgb="FFFF0000"/>
        <rFont val="BIZ UDPゴシック"/>
        <family val="3"/>
        <charset val="128"/>
      </rPr>
      <t>）</t>
    </r>
    <rPh sb="0" eb="3">
      <t>シエンガク</t>
    </rPh>
    <rPh sb="4" eb="6">
      <t>ミコ</t>
    </rPh>
    <phoneticPr fontId="3"/>
  </si>
  <si>
    <t>D)</t>
    <phoneticPr fontId="3"/>
  </si>
  <si>
    <t>支援上限額</t>
    <rPh sb="0" eb="5">
      <t>シエンジョウゲンガク</t>
    </rPh>
    <phoneticPr fontId="3"/>
  </si>
  <si>
    <t xml:space="preserve">※
</t>
    <phoneticPr fontId="3"/>
  </si>
  <si>
    <t>試算上の金額です。
月賦額や返還月数は変動することがあるため、実際には異なる場合があります。</t>
    <rPh sb="0" eb="3">
      <t>シサンジョウ</t>
    </rPh>
    <rPh sb="4" eb="6">
      <t>キンガク</t>
    </rPh>
    <rPh sb="10" eb="13">
      <t>ゲップガク</t>
    </rPh>
    <rPh sb="14" eb="18">
      <t>ヘンカンツキスウ</t>
    </rPh>
    <rPh sb="19" eb="21">
      <t>ヘンドウ</t>
    </rPh>
    <rPh sb="31" eb="33">
      <t>ジッサイ</t>
    </rPh>
    <rPh sb="35" eb="36">
      <t>コト</t>
    </rPh>
    <rPh sb="38" eb="40">
      <t>バアイ</t>
    </rPh>
    <phoneticPr fontId="3"/>
  </si>
  <si>
    <t>　2. つるおかエール奨学金返済支援事業＜社会人応募枠＞</t>
    <rPh sb="11" eb="20">
      <t>ショウガクキンヘンサイシエンジギョウ</t>
    </rPh>
    <rPh sb="21" eb="27">
      <t>シャカイジンオウボワク</t>
    </rPh>
    <phoneticPr fontId="3"/>
  </si>
  <si>
    <t>ステップ1</t>
    <phoneticPr fontId="3"/>
  </si>
  <si>
    <t>ア)</t>
    <phoneticPr fontId="3"/>
  </si>
  <si>
    <t>学生時代に借入れた
奨学金の月額</t>
    <rPh sb="0" eb="4">
      <t>ガクセイジダイ</t>
    </rPh>
    <rPh sb="5" eb="7">
      <t>カリイ</t>
    </rPh>
    <rPh sb="10" eb="13">
      <t>ショウガクキン</t>
    </rPh>
    <rPh sb="14" eb="16">
      <t>ゲツガク</t>
    </rPh>
    <phoneticPr fontId="3"/>
  </si>
  <si>
    <t>イ）</t>
    <phoneticPr fontId="3"/>
  </si>
  <si>
    <t>学生時代に奨学金を
借入れた月数</t>
    <rPh sb="0" eb="4">
      <t>ガクセイジダイ</t>
    </rPh>
    <rPh sb="5" eb="8">
      <t>ショウガクキン</t>
    </rPh>
    <rPh sb="10" eb="12">
      <t>カリイ</t>
    </rPh>
    <rPh sb="14" eb="16">
      <t>ツキスウ</t>
    </rPh>
    <phoneticPr fontId="3"/>
  </si>
  <si>
    <t>ウ)</t>
    <phoneticPr fontId="3"/>
  </si>
  <si>
    <t>奨学金借入総額</t>
    <rPh sb="0" eb="3">
      <t>ショウガクキン</t>
    </rPh>
    <rPh sb="3" eb="5">
      <t>カリイレ</t>
    </rPh>
    <rPh sb="5" eb="7">
      <t>ソウガク</t>
    </rPh>
    <phoneticPr fontId="3"/>
  </si>
  <si>
    <t>ウ）とエ）を
比べて
小さい額</t>
    <rPh sb="7" eb="8">
      <t>クラ</t>
    </rPh>
    <rPh sb="11" eb="12">
      <t>チイ</t>
    </rPh>
    <rPh sb="14" eb="15">
      <t>ガク</t>
    </rPh>
    <phoneticPr fontId="3"/>
  </si>
  <si>
    <t>オ)</t>
    <phoneticPr fontId="3"/>
  </si>
  <si>
    <t>↓</t>
    <phoneticPr fontId="3"/>
  </si>
  <si>
    <t>エ)</t>
    <phoneticPr fontId="3"/>
  </si>
  <si>
    <t>ステップ2</t>
    <phoneticPr fontId="3"/>
  </si>
  <si>
    <t>カ）</t>
    <phoneticPr fontId="3"/>
  </si>
  <si>
    <t>キ）</t>
    <phoneticPr fontId="3"/>
  </si>
  <si>
    <t>奨学金の返還が始まった時期から
Uターンして市内に居住する
（予定の）時期までの月数</t>
    <rPh sb="0" eb="3">
      <t>ショウガクキン</t>
    </rPh>
    <rPh sb="4" eb="6">
      <t>ヘンカン</t>
    </rPh>
    <rPh sb="7" eb="8">
      <t>ハジ</t>
    </rPh>
    <rPh sb="11" eb="13">
      <t>ジキ</t>
    </rPh>
    <rPh sb="22" eb="24">
      <t>シナイ</t>
    </rPh>
    <rPh sb="25" eb="27">
      <t>キョジュウ</t>
    </rPh>
    <rPh sb="31" eb="33">
      <t>ヨテイ</t>
    </rPh>
    <rPh sb="35" eb="37">
      <t>ジキ</t>
    </rPh>
    <rPh sb="40" eb="42">
      <t>ツキスウ</t>
    </rPh>
    <phoneticPr fontId="3"/>
  </si>
  <si>
    <t>ク)</t>
    <phoneticPr fontId="3"/>
  </si>
  <si>
    <t>返還済み金額</t>
    <rPh sb="0" eb="3">
      <t>ヘンカンズ</t>
    </rPh>
    <rPh sb="4" eb="6">
      <t>キンガク</t>
    </rPh>
    <phoneticPr fontId="3"/>
  </si>
  <si>
    <t>ステップ3</t>
    <phoneticPr fontId="3"/>
  </si>
  <si>
    <t>山形県事業の対象になるか否かで、鶴岡市事業の支援額が変わります。
右のセルのプルダウンを切り替えることで、各パターンの確認ができます。</t>
    <rPh sb="0" eb="3">
      <t>ヤマガタケン</t>
    </rPh>
    <rPh sb="3" eb="5">
      <t>ジギョウ</t>
    </rPh>
    <rPh sb="6" eb="8">
      <t>タイショウ</t>
    </rPh>
    <rPh sb="12" eb="13">
      <t>イナ</t>
    </rPh>
    <rPh sb="16" eb="19">
      <t>ツルオカシ</t>
    </rPh>
    <rPh sb="19" eb="21">
      <t>ジギョウ</t>
    </rPh>
    <rPh sb="22" eb="24">
      <t>シエン</t>
    </rPh>
    <rPh sb="24" eb="25">
      <t>ガク</t>
    </rPh>
    <rPh sb="26" eb="27">
      <t>カ</t>
    </rPh>
    <rPh sb="33" eb="34">
      <t>ミギ</t>
    </rPh>
    <rPh sb="44" eb="45">
      <t>キ</t>
    </rPh>
    <rPh sb="46" eb="47">
      <t>カ</t>
    </rPh>
    <rPh sb="53" eb="54">
      <t>カク</t>
    </rPh>
    <rPh sb="59" eb="61">
      <t>カクニン</t>
    </rPh>
    <phoneticPr fontId="3"/>
  </si>
  <si>
    <t>⇒</t>
    <phoneticPr fontId="3"/>
  </si>
  <si>
    <t>山形県事業も対象になる</t>
  </si>
  <si>
    <t>オ）</t>
    <phoneticPr fontId="3"/>
  </si>
  <si>
    <t>山形県事業の
支援額（見込み）</t>
    <rPh sb="0" eb="5">
      <t>ヤマガタケンジギョウ</t>
    </rPh>
    <rPh sb="7" eb="10">
      <t>シエンガク</t>
    </rPh>
    <rPh sb="11" eb="13">
      <t>ミコ</t>
    </rPh>
    <phoneticPr fontId="3"/>
  </si>
  <si>
    <t>ケ)</t>
    <phoneticPr fontId="3"/>
  </si>
  <si>
    <r>
      <t>支援総額（見込み</t>
    </r>
    <r>
      <rPr>
        <sz val="9"/>
        <color rgb="FFFF0000"/>
        <rFont val="BIZ UDPゴシック"/>
        <family val="3"/>
        <charset val="128"/>
      </rPr>
      <t>※</t>
    </r>
    <r>
      <rPr>
        <sz val="11"/>
        <color rgb="FFFF0000"/>
        <rFont val="BIZ UDPゴシック"/>
        <family val="3"/>
        <charset val="128"/>
      </rPr>
      <t>）</t>
    </r>
    <rPh sb="0" eb="2">
      <t>シエン</t>
    </rPh>
    <rPh sb="2" eb="4">
      <t>ソウガク</t>
    </rPh>
    <rPh sb="5" eb="7">
      <t>ミコ</t>
    </rPh>
    <phoneticPr fontId="3"/>
  </si>
  <si>
    <t>1年あたり</t>
    <rPh sb="1" eb="2">
      <t>ネン</t>
    </rPh>
    <phoneticPr fontId="3"/>
  </si>
  <si>
    <t>－</t>
    <phoneticPr fontId="3"/>
  </si>
  <si>
    <t>=</t>
    <phoneticPr fontId="3"/>
  </si>
  <si>
    <t>を10年間支給</t>
    <phoneticPr fontId="3"/>
  </si>
  <si>
    <t xml:space="preserve">※
</t>
    <phoneticPr fontId="3"/>
  </si>
  <si>
    <t>試算上の金額です。
月賦額や返還月数は変動することがある
ため、実際には異なる場合があります。</t>
    <rPh sb="0" eb="3">
      <t>シサンジョウ</t>
    </rPh>
    <rPh sb="4" eb="6">
      <t>キンガク</t>
    </rPh>
    <rPh sb="10" eb="13">
      <t>ゲップガク</t>
    </rPh>
    <rPh sb="14" eb="18">
      <t>ヘンカンツキスウ</t>
    </rPh>
    <rPh sb="19" eb="21">
      <t>ヘンドウ</t>
    </rPh>
    <rPh sb="32" eb="34">
      <t>ジッサイ</t>
    </rPh>
    <rPh sb="36" eb="37">
      <t>コト</t>
    </rPh>
    <rPh sb="39" eb="41">
      <t>バアイ</t>
    </rPh>
    <phoneticPr fontId="3"/>
  </si>
  <si>
    <t>　1. 新やまがた就職促進奨学金返還支援事業＜Uターン促進枠＞</t>
    <rPh sb="4" eb="5">
      <t>シン</t>
    </rPh>
    <rPh sb="9" eb="13">
      <t>シュウショクソクシン</t>
    </rPh>
    <rPh sb="13" eb="16">
      <t>ショウガクキン</t>
    </rPh>
    <rPh sb="16" eb="18">
      <t>ヘンカン</t>
    </rPh>
    <rPh sb="18" eb="20">
      <t>シエン</t>
    </rPh>
    <rPh sb="20" eb="22">
      <t>ジギョウ</t>
    </rPh>
    <rPh sb="27" eb="30">
      <t>ソクシンワク</t>
    </rPh>
    <phoneticPr fontId="3"/>
  </si>
  <si>
    <t>鶴岡市内に居住・就業時の奨学金返還残額</t>
    <rPh sb="0" eb="3">
      <t>ツルオカシ</t>
    </rPh>
    <rPh sb="3" eb="4">
      <t>ナイ</t>
    </rPh>
    <rPh sb="5" eb="7">
      <t>キョジュウ</t>
    </rPh>
    <rPh sb="8" eb="10">
      <t>シュウギョウ</t>
    </rPh>
    <rPh sb="10" eb="11">
      <t>ジ</t>
    </rPh>
    <rPh sb="12" eb="17">
      <t>ショウガクキンヘンカン</t>
    </rPh>
    <rPh sb="17" eb="19">
      <t>ザンガク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</si>
</sst>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2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dotted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Alignment="1">
      <alignment horizontal="center" wrapText="1"/>
    </xf>
    <xf numFmtId="38" fontId="8" fillId="2" borderId="3" xfId="1" applyFont="1" applyFill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38" fontId="10" fillId="0" borderId="4" xfId="1" applyFont="1" applyFill="1" applyBorder="1">
      <alignment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>
      <alignment vertical="center"/>
    </xf>
    <xf numFmtId="0" fontId="4" fillId="4" borderId="0" xfId="0" applyFont="1" applyFill="1">
      <alignment vertical="center"/>
    </xf>
    <xf numFmtId="3" fontId="10" fillId="0" borderId="2" xfId="0" applyNumberFormat="1" applyFont="1" applyBorder="1">
      <alignment vertical="center"/>
    </xf>
    <xf numFmtId="0" fontId="6" fillId="4" borderId="0" xfId="0" applyFont="1" applyFill="1" applyAlignment="1"/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textRotation="255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>
      <alignment vertical="center"/>
    </xf>
    <xf numFmtId="38" fontId="8" fillId="3" borderId="3" xfId="1" applyFont="1" applyFill="1" applyBorder="1" applyProtection="1">
      <alignment vertical="center"/>
      <protection locked="0"/>
    </xf>
    <xf numFmtId="0" fontId="8" fillId="3" borderId="3" xfId="0" applyFont="1" applyFill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38" fontId="10" fillId="0" borderId="2" xfId="1" applyFont="1" applyFill="1" applyBorder="1" applyAlignment="1">
      <alignment horizontal="right" vertical="center"/>
    </xf>
    <xf numFmtId="3" fontId="17" fillId="0" borderId="0" xfId="0" applyNumberFormat="1" applyFont="1">
      <alignment vertical="center"/>
    </xf>
    <xf numFmtId="0" fontId="8" fillId="3" borderId="3" xfId="0" applyFont="1" applyFill="1" applyBorder="1">
      <alignment vertical="center"/>
    </xf>
    <xf numFmtId="0" fontId="6" fillId="0" borderId="0" xfId="0" applyFont="1" applyAlignment="1"/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textRotation="255"/>
    </xf>
    <xf numFmtId="0" fontId="6" fillId="0" borderId="0" xfId="0" applyFont="1" applyAlignment="1">
      <alignment vertical="center" wrapText="1"/>
    </xf>
    <xf numFmtId="38" fontId="10" fillId="0" borderId="2" xfId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0" fillId="3" borderId="3" xfId="0" applyFont="1" applyFill="1" applyBorder="1" applyAlignment="1" applyProtection="1">
      <alignment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/>
    <xf numFmtId="38" fontId="10" fillId="0" borderId="2" xfId="0" applyNumberFormat="1" applyFont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5" borderId="8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38" fontId="10" fillId="0" borderId="0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7" borderId="0" xfId="0" applyFont="1" applyFill="1" applyAlignment="1">
      <alignment horizontal="center" vertical="center" textRotation="255"/>
    </xf>
    <xf numFmtId="0" fontId="13" fillId="8" borderId="0" xfId="0" applyFont="1" applyFill="1" applyAlignment="1">
      <alignment horizontal="center" vertical="center" textRotation="255"/>
    </xf>
    <xf numFmtId="0" fontId="18" fillId="9" borderId="0" xfId="0" applyFont="1" applyFill="1" applyAlignment="1">
      <alignment horizontal="left" vertical="center" wrapText="1" indent="1"/>
    </xf>
    <xf numFmtId="0" fontId="19" fillId="9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3" fillId="6" borderId="0" xfId="0" applyFont="1" applyFill="1" applyAlignment="1">
      <alignment horizontal="center" vertical="center" textRotation="255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38" fontId="10" fillId="5" borderId="5" xfId="1" applyFont="1" applyFill="1" applyBorder="1" applyAlignment="1">
      <alignment horizontal="right" vertical="center"/>
    </xf>
    <xf numFmtId="38" fontId="10" fillId="5" borderId="6" xfId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234950</xdr:colOff>
      <xdr:row>5</xdr:row>
      <xdr:rowOff>175848</xdr:rowOff>
    </xdr:from>
    <xdr:to>
      <xdr:col>14</xdr:col>
      <xdr:colOff>450850</xdr:colOff>
      <xdr:row>8</xdr:row>
      <xdr:rowOff>223229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9B708762-7F5E-4DCF-8AC5-5AC6B3EFA597}"/>
            </a:ext>
          </a:extLst>
        </xdr:cNvPr>
        <xdr:cNvSpPr/>
      </xdr:nvSpPr>
      <xdr:spPr>
        <a:xfrm>
          <a:off x="8293100" y="1804623"/>
          <a:ext cx="215900" cy="809381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450850</xdr:colOff>
      <xdr:row>7</xdr:row>
      <xdr:rowOff>9039</xdr:rowOff>
    </xdr:from>
    <xdr:to>
      <xdr:col>14</xdr:col>
      <xdr:colOff>1226038</xdr:colOff>
      <xdr:row>7</xdr:row>
      <xdr:rowOff>9772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348AF9E-1228-41FE-B167-12467E3D1F75}"/>
            </a:ext>
          </a:extLst>
        </xdr:cNvPr>
        <xdr:cNvCxnSpPr>
          <a:stCxn id="11" idx="2"/>
        </xdr:cNvCxnSpPr>
      </xdr:nvCxnSpPr>
      <xdr:spPr>
        <a:xfrm>
          <a:off x="8509000" y="2209314"/>
          <a:ext cx="508488" cy="73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234950</xdr:colOff>
      <xdr:row>14</xdr:row>
      <xdr:rowOff>175848</xdr:rowOff>
    </xdr:from>
    <xdr:to>
      <xdr:col>14</xdr:col>
      <xdr:colOff>450850</xdr:colOff>
      <xdr:row>17</xdr:row>
      <xdr:rowOff>223229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7A60B57-D5F5-4AC8-848B-29E327D6AC22}"/>
            </a:ext>
          </a:extLst>
        </xdr:cNvPr>
        <xdr:cNvSpPr/>
      </xdr:nvSpPr>
      <xdr:spPr>
        <a:xfrm>
          <a:off x="8293100" y="4633548"/>
          <a:ext cx="215900" cy="809381"/>
        </a:xfrm>
        <a:prstGeom prst="rightBracket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450850</xdr:colOff>
      <xdr:row>16</xdr:row>
      <xdr:rowOff>9039</xdr:rowOff>
    </xdr:from>
    <xdr:to>
      <xdr:col>14</xdr:col>
      <xdr:colOff>1226038</xdr:colOff>
      <xdr:row>16</xdr:row>
      <xdr:rowOff>9772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E646CFB-D7CC-4F4C-BD19-8D9DF3FC9C02}"/>
            </a:ext>
          </a:extLst>
        </xdr:cNvPr>
        <xdr:cNvCxnSpPr>
          <a:stCxn id="13" idx="2"/>
        </xdr:cNvCxnSpPr>
      </xdr:nvCxnSpPr>
      <xdr:spPr>
        <a:xfrm>
          <a:off x="8509000" y="5038239"/>
          <a:ext cx="508488" cy="73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179293</xdr:colOff>
      <xdr:row>22</xdr:row>
      <xdr:rowOff>14942</xdr:rowOff>
    </xdr:from>
    <xdr:to>
      <xdr:col>18</xdr:col>
      <xdr:colOff>552824</xdr:colOff>
      <xdr:row>22</xdr:row>
      <xdr:rowOff>14942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CA79AAA-9D89-4331-8E04-B5F7600B8F0B}"/>
            </a:ext>
          </a:extLst>
        </xdr:cNvPr>
        <xdr:cNvCxnSpPr/>
      </xdr:nvCxnSpPr>
      <xdr:spPr>
        <a:xfrm flipH="1">
          <a:off x="8237443" y="6834842"/>
          <a:ext cx="3383431" cy="0"/>
        </a:xfrm>
        <a:prstGeom prst="straightConnector1">
          <a:avLst/>
        </a:prstGeom>
        <a:ln w="19050">
          <a:solidFill>
            <a:sysClr val="windowText" lastClr="000000"/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81801</xdr:colOff>
      <xdr:row>7</xdr:row>
      <xdr:rowOff>17630</xdr:rowOff>
    </xdr:from>
    <xdr:to>
      <xdr:col>18</xdr:col>
      <xdr:colOff>590289</xdr:colOff>
      <xdr:row>7</xdr:row>
      <xdr:rowOff>18363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2006000-1D06-46E2-8499-2C8B755D56D7}"/>
            </a:ext>
          </a:extLst>
        </xdr:cNvPr>
        <xdr:cNvCxnSpPr/>
      </xdr:nvCxnSpPr>
      <xdr:spPr>
        <a:xfrm>
          <a:off x="11149851" y="2217905"/>
          <a:ext cx="508488" cy="733"/>
        </a:xfrm>
        <a:prstGeom prst="straightConnector1">
          <a:avLst/>
        </a:prstGeom>
        <a:ln w="19050">
          <a:solidFill>
            <a:sysClr val="windowText" lastClr="000000"/>
          </a:solidFill>
          <a:prstDash val="dash"/>
          <a:tailEnd type="non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597648</xdr:colOff>
      <xdr:row>7</xdr:row>
      <xdr:rowOff>14940</xdr:rowOff>
    </xdr:from>
    <xdr:to>
      <xdr:col>18</xdr:col>
      <xdr:colOff>597648</xdr:colOff>
      <xdr:row>22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0483F4C-17F6-4E36-82CF-5FA667E57ECD}"/>
            </a:ext>
          </a:extLst>
        </xdr:cNvPr>
        <xdr:cNvCxnSpPr/>
      </xdr:nvCxnSpPr>
      <xdr:spPr>
        <a:xfrm>
          <a:off x="11665698" y="2215215"/>
          <a:ext cx="0" cy="4604685"/>
        </a:xfrm>
        <a:prstGeom prst="line">
          <a:avLst/>
        </a:prstGeom>
        <a:ln w="190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1232648</xdr:colOff>
      <xdr:row>26</xdr:row>
      <xdr:rowOff>224119</xdr:rowOff>
    </xdr:from>
    <xdr:to>
      <xdr:col>14</xdr:col>
      <xdr:colOff>134470</xdr:colOff>
      <xdr:row>26</xdr:row>
      <xdr:rowOff>224119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D429928-A2A5-4B8E-A689-1E5541844BE3}"/>
            </a:ext>
          </a:extLst>
        </xdr:cNvPr>
        <xdr:cNvCxnSpPr/>
      </xdr:nvCxnSpPr>
      <xdr:spPr>
        <a:xfrm flipH="1">
          <a:off x="7519148" y="7996519"/>
          <a:ext cx="673472" cy="0"/>
        </a:xfrm>
        <a:prstGeom prst="straightConnector1">
          <a:avLst/>
        </a:prstGeom>
        <a:ln w="19050">
          <a:solidFill>
            <a:sysClr val="windowText" lastClr="000000"/>
          </a:solidFill>
          <a:prstDash val="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171822</xdr:colOff>
      <xdr:row>22</xdr:row>
      <xdr:rowOff>22412</xdr:rowOff>
    </xdr:from>
    <xdr:to>
      <xdr:col>14</xdr:col>
      <xdr:colOff>171822</xdr:colOff>
      <xdr:row>26</xdr:row>
      <xdr:rowOff>216648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08BC051-B6C1-4139-837D-27E352C95B06}"/>
            </a:ext>
          </a:extLst>
        </xdr:cNvPr>
        <xdr:cNvCxnSpPr/>
      </xdr:nvCxnSpPr>
      <xdr:spPr>
        <a:xfrm>
          <a:off x="8229972" y="6842312"/>
          <a:ext cx="0" cy="1146736"/>
        </a:xfrm>
        <a:prstGeom prst="line">
          <a:avLst/>
        </a:prstGeom>
        <a:ln w="190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10C9-A629-4E0A-9A1F-40B72D80FB95}">
  <dimension ref="A1:U31"/>
  <sheetViews>
    <sheetView showGridLines="0" tabSelected="1" workbookViewId="0"/>
  </sheetViews>
  <sheetFormatPr defaultRowHeight="18.75" x14ac:dyDescent="0.4"/>
  <cols>
    <col min="1" max="1" width="3.625" customWidth="1"/>
    <col min="2" max="2" width="4.625" customWidth="1"/>
    <col min="3" max="4" width="3.625" customWidth="1"/>
    <col min="5" max="5" width="18.625" customWidth="1"/>
    <col min="6" max="6" width="4.625" customWidth="1"/>
    <col min="7" max="7" width="6.625" customWidth="1"/>
    <col min="8" max="8" width="3.625" customWidth="1"/>
    <col min="9" max="9" width="18.625" customWidth="1"/>
    <col min="10" max="10" width="4.625" customWidth="1"/>
    <col min="11" max="11" width="6.625" customWidth="1"/>
    <col min="12" max="12" width="3.625" customWidth="1"/>
    <col min="13" max="13" width="18.625" customWidth="1"/>
    <col min="14" max="14" width="4.625" customWidth="1"/>
    <col min="15" max="15" width="12.625" customWidth="1"/>
    <col min="16" max="16" width="3.625" customWidth="1"/>
    <col min="17" max="17" width="18.625" customWidth="1"/>
    <col min="18" max="18" width="4.625" customWidth="1"/>
    <col min="19" max="19" width="8.625"/>
    <col min="20" max="20" width="11.625" customWidth="1"/>
    <col min="21" max="21" width="5.75" customWidth="1"/>
  </cols>
  <sheetData>
    <row r="1" spans="1:21" ht="23.25" x14ac:dyDescent="0.2">
      <c r="A1" s="1" t="s">
        <v>0</v>
      </c>
      <c r="B1" s="2"/>
      <c r="C1" s="2"/>
      <c r="D1" s="2"/>
      <c r="E1" s="2"/>
      <c r="F1" s="69" t="s">
        <v>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"/>
      <c r="U1" s="2"/>
    </row>
    <row r="2" spans="1: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</row>
    <row r="3" spans="1:21" x14ac:dyDescent="0.4">
      <c r="A3" s="2"/>
      <c r="B3" s="4" t="s">
        <v>49</v>
      </c>
      <c r="C3" s="5"/>
      <c r="D3" s="5"/>
      <c r="E3" s="5"/>
      <c r="F3" s="5"/>
      <c r="G3" s="5"/>
      <c r="H3" s="5"/>
      <c r="I3" s="5"/>
      <c r="J3" s="6"/>
      <c r="K3" s="2"/>
      <c r="L3" s="2"/>
      <c r="M3" s="2"/>
      <c r="N3" s="3"/>
      <c r="O3" s="2"/>
      <c r="P3" s="2"/>
      <c r="Q3" s="2"/>
      <c r="R3" s="2"/>
      <c r="S3" s="2"/>
      <c r="T3" s="2"/>
      <c r="U3" s="2"/>
    </row>
    <row r="4" spans="1:2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2"/>
      <c r="Q4" s="2"/>
      <c r="R4" s="2"/>
      <c r="S4" s="2"/>
      <c r="T4" s="2"/>
      <c r="U4" s="2"/>
    </row>
    <row r="5" spans="1:21" ht="36.75" thickBot="1" x14ac:dyDescent="0.2">
      <c r="A5" s="2"/>
      <c r="B5" s="2"/>
      <c r="C5" s="2"/>
      <c r="D5" s="3" t="s">
        <v>2</v>
      </c>
      <c r="E5" s="2" t="s">
        <v>50</v>
      </c>
      <c r="F5" s="2"/>
      <c r="G5" s="2"/>
      <c r="H5" s="3"/>
      <c r="I5" s="33"/>
      <c r="J5" s="33"/>
      <c r="K5" s="2"/>
      <c r="L5" s="3" t="s">
        <v>4</v>
      </c>
      <c r="M5" s="2" t="s">
        <v>5</v>
      </c>
      <c r="N5" s="3"/>
      <c r="O5" s="7" t="s">
        <v>6</v>
      </c>
      <c r="P5" s="2"/>
      <c r="Q5" s="2"/>
      <c r="R5" s="2"/>
      <c r="S5" s="2"/>
      <c r="T5" s="2"/>
      <c r="U5" s="2"/>
    </row>
    <row r="6" spans="1:21" ht="20.25" thickTop="1" thickBot="1" x14ac:dyDescent="0.45">
      <c r="A6" s="2"/>
      <c r="B6" s="2"/>
      <c r="C6" s="2"/>
      <c r="D6" s="3"/>
      <c r="E6" s="8"/>
      <c r="F6" s="3"/>
      <c r="G6" s="9"/>
      <c r="H6" s="3"/>
      <c r="I6" s="2"/>
      <c r="J6" s="3"/>
      <c r="K6" s="9" t="s">
        <v>10</v>
      </c>
      <c r="L6" s="3"/>
      <c r="M6" s="10">
        <f>E6</f>
        <v>0</v>
      </c>
      <c r="N6" s="3" t="s">
        <v>7</v>
      </c>
      <c r="O6" s="2"/>
      <c r="P6" s="11" t="s">
        <v>11</v>
      </c>
      <c r="Q6" s="12" t="s">
        <v>12</v>
      </c>
      <c r="R6" s="13"/>
      <c r="S6" s="2"/>
      <c r="T6" s="2"/>
      <c r="U6" s="2"/>
    </row>
    <row r="7" spans="1:21" ht="19.5" thickTop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2"/>
      <c r="P7" s="13"/>
      <c r="Q7" s="70">
        <f>IF(M25="山形県事業の対象にならない","支援対象外",IF(M6&gt;M9,M9,ROUNDDOWN(M6,-3)))</f>
        <v>0</v>
      </c>
      <c r="R7" s="72" t="s">
        <v>7</v>
      </c>
      <c r="S7" s="2"/>
      <c r="T7" s="2"/>
      <c r="U7" s="2"/>
    </row>
    <row r="8" spans="1:21" ht="19.5" thickBot="1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3" t="s">
        <v>13</v>
      </c>
      <c r="M8" s="2" t="s">
        <v>14</v>
      </c>
      <c r="N8" s="3"/>
      <c r="O8" s="2"/>
      <c r="P8" s="13"/>
      <c r="Q8" s="71"/>
      <c r="R8" s="72"/>
      <c r="S8" s="2"/>
      <c r="T8" s="2"/>
      <c r="U8" s="2"/>
    </row>
    <row r="9" spans="1:21" ht="19.5" thickTop="1" x14ac:dyDescent="0.15">
      <c r="A9" s="2"/>
      <c r="B9" s="2"/>
      <c r="C9" s="2"/>
      <c r="D9" s="2"/>
      <c r="E9" s="2"/>
      <c r="F9" s="2"/>
      <c r="G9" s="2"/>
      <c r="H9" s="2"/>
      <c r="I9" s="57"/>
      <c r="J9" s="57"/>
      <c r="K9" s="57"/>
      <c r="L9" s="57"/>
      <c r="M9" s="14">
        <v>600000</v>
      </c>
      <c r="N9" s="3" t="s">
        <v>7</v>
      </c>
      <c r="O9" s="2"/>
      <c r="P9" s="13"/>
      <c r="Q9" s="15"/>
      <c r="R9" s="13"/>
      <c r="S9" s="2"/>
      <c r="T9" s="2"/>
      <c r="U9" s="2"/>
    </row>
    <row r="10" spans="1:21" ht="48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16" t="s">
        <v>15</v>
      </c>
      <c r="Q10" s="54" t="s">
        <v>16</v>
      </c>
      <c r="R10" s="54"/>
      <c r="S10" s="2"/>
      <c r="T10" s="2"/>
      <c r="U10" s="2"/>
    </row>
    <row r="11" spans="1:2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2"/>
      <c r="P11" s="2"/>
      <c r="Q11" s="2"/>
      <c r="R11" s="2"/>
      <c r="S11" s="2"/>
      <c r="T11" s="2"/>
      <c r="U11" s="2"/>
    </row>
    <row r="12" spans="1:21" x14ac:dyDescent="0.4">
      <c r="A12" s="2"/>
      <c r="B12" s="62" t="s">
        <v>17</v>
      </c>
      <c r="C12" s="63"/>
      <c r="D12" s="63"/>
      <c r="E12" s="63"/>
      <c r="F12" s="63"/>
      <c r="G12" s="63"/>
      <c r="H12" s="63"/>
      <c r="I12" s="63"/>
      <c r="J12" s="6"/>
      <c r="K12" s="2"/>
      <c r="L12" s="2"/>
      <c r="M12" s="2"/>
      <c r="N12" s="3"/>
      <c r="O12" s="2"/>
      <c r="P12" s="2"/>
      <c r="Q12" s="2"/>
      <c r="R12" s="2"/>
      <c r="S12" s="2"/>
      <c r="T12" s="2"/>
      <c r="U12" s="2"/>
    </row>
    <row r="13" spans="1:2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2"/>
      <c r="P13" s="2"/>
      <c r="Q13" s="2"/>
      <c r="R13" s="2"/>
      <c r="S13" s="2"/>
      <c r="T13" s="2"/>
      <c r="U13" s="2"/>
    </row>
    <row r="14" spans="1:21" ht="36.75" thickBot="1" x14ac:dyDescent="0.2">
      <c r="A14" s="2"/>
      <c r="B14" s="64" t="s">
        <v>18</v>
      </c>
      <c r="C14" s="17"/>
      <c r="D14" s="3" t="s">
        <v>19</v>
      </c>
      <c r="E14" s="18" t="s">
        <v>20</v>
      </c>
      <c r="F14" s="2"/>
      <c r="G14" s="2"/>
      <c r="H14" s="3" t="s">
        <v>21</v>
      </c>
      <c r="I14" s="65" t="s">
        <v>22</v>
      </c>
      <c r="J14" s="65"/>
      <c r="K14" s="2"/>
      <c r="L14" s="3" t="s">
        <v>23</v>
      </c>
      <c r="M14" s="2" t="s">
        <v>24</v>
      </c>
      <c r="N14" s="3"/>
      <c r="O14" s="19" t="s">
        <v>25</v>
      </c>
      <c r="P14" s="20"/>
      <c r="Q14" s="20"/>
      <c r="R14" s="2"/>
      <c r="S14" s="2"/>
      <c r="T14" s="2"/>
      <c r="U14" s="2"/>
    </row>
    <row r="15" spans="1:21" ht="20.25" thickTop="1" thickBot="1" x14ac:dyDescent="0.45">
      <c r="A15" s="2"/>
      <c r="B15" s="64"/>
      <c r="C15" s="17"/>
      <c r="D15" s="3"/>
      <c r="E15" s="21"/>
      <c r="F15" s="3" t="s">
        <v>7</v>
      </c>
      <c r="G15" s="9" t="s">
        <v>8</v>
      </c>
      <c r="H15" s="3"/>
      <c r="I15" s="22"/>
      <c r="J15" s="3" t="s">
        <v>9</v>
      </c>
      <c r="K15" s="9" t="s">
        <v>10</v>
      </c>
      <c r="L15" s="3"/>
      <c r="M15" s="10">
        <f>E15*I15</f>
        <v>0</v>
      </c>
      <c r="N15" s="3" t="s">
        <v>7</v>
      </c>
      <c r="O15" s="20"/>
      <c r="P15" s="23" t="s">
        <v>26</v>
      </c>
      <c r="Q15" s="20" t="s">
        <v>5</v>
      </c>
      <c r="R15" s="2"/>
      <c r="S15" s="2"/>
      <c r="T15" s="2"/>
      <c r="U15" s="2"/>
    </row>
    <row r="16" spans="1:21" ht="19.5" thickTop="1" x14ac:dyDescent="0.4">
      <c r="A16" s="2"/>
      <c r="B16" s="64"/>
      <c r="C16" s="17"/>
      <c r="D16" s="2"/>
      <c r="E16" s="2"/>
      <c r="F16" s="2"/>
      <c r="G16" s="2"/>
      <c r="H16" s="2"/>
      <c r="I16" s="66" t="s">
        <v>27</v>
      </c>
      <c r="J16" s="2"/>
      <c r="K16" s="2"/>
      <c r="L16" s="67" t="s">
        <v>28</v>
      </c>
      <c r="M16" s="68" t="s">
        <v>14</v>
      </c>
      <c r="N16" s="3"/>
      <c r="O16" s="2"/>
      <c r="P16" s="2"/>
      <c r="Q16" s="55">
        <f>IF(M15&gt;M18,M18,M15)</f>
        <v>0</v>
      </c>
      <c r="R16" s="57" t="s">
        <v>7</v>
      </c>
      <c r="S16" s="2"/>
      <c r="T16" s="2"/>
      <c r="U16" s="2"/>
    </row>
    <row r="17" spans="1:21" ht="19.5" thickBot="1" x14ac:dyDescent="0.45">
      <c r="A17" s="2"/>
      <c r="B17" s="64"/>
      <c r="C17" s="17"/>
      <c r="D17" s="2"/>
      <c r="E17" s="2"/>
      <c r="F17" s="2"/>
      <c r="G17" s="2"/>
      <c r="H17" s="2"/>
      <c r="I17" s="66"/>
      <c r="J17" s="2"/>
      <c r="K17" s="2"/>
      <c r="L17" s="67"/>
      <c r="M17" s="68"/>
      <c r="N17" s="3"/>
      <c r="O17" s="2"/>
      <c r="P17" s="2"/>
      <c r="Q17" s="56"/>
      <c r="R17" s="57"/>
      <c r="S17" s="2"/>
      <c r="T17" s="2"/>
      <c r="U17" s="2"/>
    </row>
    <row r="18" spans="1:21" ht="20.25" thickTop="1" thickBot="1" x14ac:dyDescent="0.2">
      <c r="A18" s="2"/>
      <c r="B18" s="64"/>
      <c r="C18" s="17"/>
      <c r="D18" s="2"/>
      <c r="E18" s="25">
        <v>42000</v>
      </c>
      <c r="F18" s="3" t="s">
        <v>7</v>
      </c>
      <c r="G18" s="9" t="s">
        <v>8</v>
      </c>
      <c r="H18" s="3"/>
      <c r="I18" s="26">
        <f>I15</f>
        <v>0</v>
      </c>
      <c r="J18" s="3" t="s">
        <v>9</v>
      </c>
      <c r="K18" s="9" t="s">
        <v>10</v>
      </c>
      <c r="L18" s="2"/>
      <c r="M18" s="10">
        <f>E18*I18</f>
        <v>0</v>
      </c>
      <c r="N18" s="3" t="s">
        <v>7</v>
      </c>
      <c r="O18" s="2"/>
      <c r="P18" s="2"/>
      <c r="Q18" s="27"/>
      <c r="R18" s="2"/>
      <c r="S18" s="2"/>
      <c r="T18" s="2"/>
      <c r="U18" s="2"/>
    </row>
    <row r="19" spans="1:21" ht="19.5" thickTop="1" x14ac:dyDescent="0.4">
      <c r="A19" s="2"/>
      <c r="B19" s="64"/>
      <c r="C19" s="1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28"/>
      <c r="P19" s="30"/>
      <c r="Q19" s="31"/>
      <c r="R19" s="28"/>
      <c r="S19" s="2"/>
      <c r="T19" s="2"/>
      <c r="U19" s="2"/>
    </row>
    <row r="20" spans="1:21" x14ac:dyDescent="0.4">
      <c r="A20" s="2"/>
      <c r="B20" s="58" t="s">
        <v>29</v>
      </c>
      <c r="C20" s="3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2"/>
      <c r="P20" s="16"/>
      <c r="Q20" s="33"/>
      <c r="R20" s="2"/>
      <c r="S20" s="2"/>
      <c r="T20" s="2"/>
      <c r="U20" s="2"/>
    </row>
    <row r="21" spans="1:21" ht="46.5" customHeight="1" thickBot="1" x14ac:dyDescent="0.2">
      <c r="A21" s="2"/>
      <c r="B21" s="58"/>
      <c r="C21" s="32"/>
      <c r="D21" s="3" t="s">
        <v>30</v>
      </c>
      <c r="E21" s="2" t="s">
        <v>3</v>
      </c>
      <c r="F21" s="2"/>
      <c r="G21" s="2"/>
      <c r="H21" s="3" t="s">
        <v>31</v>
      </c>
      <c r="I21" s="54" t="s">
        <v>32</v>
      </c>
      <c r="J21" s="54"/>
      <c r="K21" s="2"/>
      <c r="L21" s="3" t="s">
        <v>33</v>
      </c>
      <c r="M21" s="2" t="s">
        <v>34</v>
      </c>
      <c r="N21" s="3"/>
      <c r="O21" s="7"/>
      <c r="P21" s="2"/>
      <c r="Q21" s="2"/>
      <c r="R21" s="2"/>
      <c r="S21" s="2"/>
      <c r="T21" s="2"/>
      <c r="U21" s="2"/>
    </row>
    <row r="22" spans="1:21" ht="20.25" thickTop="1" thickBot="1" x14ac:dyDescent="0.45">
      <c r="A22" s="2"/>
      <c r="B22" s="58"/>
      <c r="C22" s="32"/>
      <c r="D22" s="3"/>
      <c r="E22" s="21"/>
      <c r="F22" s="3" t="s">
        <v>7</v>
      </c>
      <c r="G22" s="9" t="s">
        <v>8</v>
      </c>
      <c r="H22" s="3"/>
      <c r="I22" s="22"/>
      <c r="J22" s="3" t="s">
        <v>9</v>
      </c>
      <c r="K22" s="9" t="s">
        <v>10</v>
      </c>
      <c r="L22" s="3"/>
      <c r="M22" s="34">
        <f>E22*I22</f>
        <v>0</v>
      </c>
      <c r="N22" s="3" t="s">
        <v>7</v>
      </c>
      <c r="O22" s="2"/>
      <c r="P22" s="35"/>
      <c r="Q22" s="36"/>
      <c r="R22" s="2"/>
      <c r="S22" s="2"/>
      <c r="T22" s="2"/>
      <c r="U22" s="2"/>
    </row>
    <row r="23" spans="1:21" ht="19.5" thickTop="1" x14ac:dyDescent="0.4">
      <c r="A23" s="2"/>
      <c r="B23" s="58"/>
      <c r="C23" s="32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28"/>
      <c r="P23" s="30"/>
      <c r="Q23" s="31"/>
      <c r="R23" s="28"/>
      <c r="S23" s="2"/>
      <c r="T23" s="2"/>
      <c r="U23" s="2"/>
    </row>
    <row r="24" spans="1:21" ht="19.5" thickBot="1" x14ac:dyDescent="0.45">
      <c r="A24" s="2"/>
      <c r="B24" s="59" t="s">
        <v>35</v>
      </c>
      <c r="C24" s="3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2"/>
      <c r="P24" s="16"/>
      <c r="Q24" s="33"/>
      <c r="R24" s="2"/>
      <c r="S24" s="2"/>
      <c r="T24" s="2"/>
      <c r="U24" s="2"/>
    </row>
    <row r="25" spans="1:21" ht="30" thickTop="1" thickBot="1" x14ac:dyDescent="0.45">
      <c r="A25" s="2"/>
      <c r="B25" s="59"/>
      <c r="C25" s="32"/>
      <c r="D25" s="60" t="s">
        <v>36</v>
      </c>
      <c r="E25" s="60"/>
      <c r="F25" s="60"/>
      <c r="G25" s="60"/>
      <c r="H25" s="60"/>
      <c r="I25" s="60"/>
      <c r="J25" s="60"/>
      <c r="K25" s="61" t="s">
        <v>37</v>
      </c>
      <c r="L25" s="61"/>
      <c r="M25" s="37" t="s">
        <v>38</v>
      </c>
      <c r="N25" s="3"/>
      <c r="O25" s="2"/>
      <c r="P25" s="16"/>
      <c r="Q25" s="33"/>
      <c r="R25" s="2"/>
      <c r="S25" s="2"/>
      <c r="T25" s="2"/>
      <c r="U25" s="2"/>
    </row>
    <row r="26" spans="1:21" ht="19.5" thickTop="1" x14ac:dyDescent="0.4">
      <c r="A26" s="2"/>
      <c r="B26" s="59"/>
      <c r="C26" s="32"/>
      <c r="D26" s="2"/>
      <c r="E26" s="2"/>
      <c r="F26" s="2"/>
      <c r="G26" s="2"/>
      <c r="H26" s="2"/>
      <c r="I26" s="2"/>
      <c r="J26" s="38"/>
      <c r="K26" s="39"/>
      <c r="L26" s="39"/>
      <c r="M26" s="40"/>
      <c r="N26" s="3"/>
      <c r="O26" s="2"/>
      <c r="P26" s="16"/>
      <c r="Q26" s="33"/>
      <c r="R26" s="2"/>
      <c r="S26" s="2"/>
      <c r="T26" s="2"/>
      <c r="U26" s="2"/>
    </row>
    <row r="27" spans="1:21" ht="27.75" thickBot="1" x14ac:dyDescent="0.2">
      <c r="A27" s="2"/>
      <c r="B27" s="59"/>
      <c r="C27" s="32"/>
      <c r="D27" s="3" t="s">
        <v>39</v>
      </c>
      <c r="E27" s="2" t="s">
        <v>5</v>
      </c>
      <c r="F27" s="2"/>
      <c r="G27" s="2"/>
      <c r="H27" s="3" t="s">
        <v>33</v>
      </c>
      <c r="I27" s="2" t="s">
        <v>34</v>
      </c>
      <c r="J27" s="33"/>
      <c r="K27" s="2"/>
      <c r="L27" s="35" t="s">
        <v>11</v>
      </c>
      <c r="M27" s="41" t="s">
        <v>40</v>
      </c>
      <c r="N27" s="3"/>
      <c r="O27" s="7"/>
      <c r="P27" s="11" t="s">
        <v>41</v>
      </c>
      <c r="Q27" s="12" t="s">
        <v>42</v>
      </c>
      <c r="R27" s="42"/>
      <c r="S27" s="2"/>
      <c r="T27" s="43" t="s">
        <v>43</v>
      </c>
      <c r="U27" s="2"/>
    </row>
    <row r="28" spans="1:21" ht="22.5" thickTop="1" thickBot="1" x14ac:dyDescent="0.45">
      <c r="A28" s="2"/>
      <c r="B28" s="59"/>
      <c r="C28" s="32"/>
      <c r="D28" s="3"/>
      <c r="E28" s="44" t="str">
        <f>IF(Q16&gt;0,Q16,"エラー：未入力あり")</f>
        <v>エラー：未入力あり</v>
      </c>
      <c r="F28" s="3" t="s">
        <v>7</v>
      </c>
      <c r="G28" s="9" t="s">
        <v>44</v>
      </c>
      <c r="H28" s="3"/>
      <c r="I28" s="24" t="str">
        <f>IF(M22&gt;0,M22,"エラー：未入力あり")</f>
        <v>エラー：未入力あり</v>
      </c>
      <c r="J28" s="3" t="s">
        <v>7</v>
      </c>
      <c r="K28" s="9" t="s">
        <v>44</v>
      </c>
      <c r="L28" s="3"/>
      <c r="M28" s="45" t="str">
        <f>IF(Q7=0,"エラー：未入力あり",IF(M25="山形県事業も対象になる",Q7,"0"))</f>
        <v>エラー：未入力あり</v>
      </c>
      <c r="N28" s="35" t="s">
        <v>7</v>
      </c>
      <c r="O28" s="9" t="s">
        <v>45</v>
      </c>
      <c r="P28" s="42"/>
      <c r="Q28" s="46" t="str">
        <f>IF(OR(Q16=0,M22=0,Q7=0),"未入力あり",IF(E28-I28-M28&gt;0,ROUNDDOWN(E28-I28-M28,-3),"市の支援額なし"))</f>
        <v>未入力あり</v>
      </c>
      <c r="R28" s="11" t="s">
        <v>7</v>
      </c>
      <c r="S28" s="47" t="s">
        <v>37</v>
      </c>
      <c r="T28" s="48" t="str">
        <f>IF(Q28="未入力あり","-",Q28/10)</f>
        <v>-</v>
      </c>
      <c r="U28" s="49" t="s">
        <v>7</v>
      </c>
    </row>
    <row r="29" spans="1:21" ht="19.5" thickTop="1" x14ac:dyDescent="0.4">
      <c r="A29" s="2"/>
      <c r="B29" s="59"/>
      <c r="C29" s="32"/>
      <c r="D29" s="3"/>
      <c r="E29" s="2"/>
      <c r="F29" s="3"/>
      <c r="G29" s="50"/>
      <c r="H29" s="3"/>
      <c r="I29" s="51"/>
      <c r="J29" s="3"/>
      <c r="K29" s="50"/>
      <c r="L29" s="3"/>
      <c r="M29" s="36"/>
      <c r="N29" s="35"/>
      <c r="O29" s="2"/>
      <c r="P29" s="42"/>
      <c r="Q29" s="12"/>
      <c r="R29" s="11"/>
      <c r="S29" s="2"/>
      <c r="T29" s="53" t="s">
        <v>46</v>
      </c>
      <c r="U29" s="53"/>
    </row>
    <row r="30" spans="1:21" ht="36" x14ac:dyDescent="0.4">
      <c r="A30" s="2"/>
      <c r="B30" s="59"/>
      <c r="C30" s="32"/>
      <c r="D30" s="2"/>
      <c r="E30" s="2"/>
      <c r="F30" s="2"/>
      <c r="G30" s="2"/>
      <c r="H30" s="2"/>
      <c r="I30" s="2"/>
      <c r="J30" s="2"/>
      <c r="K30" s="2"/>
      <c r="L30" s="16"/>
      <c r="M30" s="54"/>
      <c r="N30" s="54"/>
      <c r="O30" s="54"/>
      <c r="P30" s="16" t="s">
        <v>47</v>
      </c>
      <c r="Q30" s="54" t="s">
        <v>48</v>
      </c>
      <c r="R30" s="54"/>
      <c r="S30" s="54"/>
      <c r="T30" s="2"/>
      <c r="U30" s="2"/>
    </row>
    <row r="31" spans="1:2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52"/>
      <c r="N31" s="3"/>
      <c r="O31" s="2"/>
      <c r="P31" s="2"/>
      <c r="Q31" s="2"/>
      <c r="R31" s="2"/>
      <c r="S31" s="2"/>
      <c r="T31" s="2"/>
      <c r="U31" s="2"/>
    </row>
  </sheetData>
  <sheetProtection algorithmName="SHA-512" hashValue="EoH3/Ue21wmi53AzF1+ropXx1iP23nFbcTfJ3M+AH+qofrUebuRxkYxknTkTNoSiT0dAZ/juylyEIvtFXaa+8Q==" saltValue="TmO2a298MAJBQpwuLiDhpw==" spinCount="100000" sheet="1" objects="1" scenarios="1"/>
  <mergeCells count="21">
    <mergeCell ref="F1:S1"/>
    <mergeCell ref="Q7:Q8"/>
    <mergeCell ref="R7:R8"/>
    <mergeCell ref="I9:L9"/>
    <mergeCell ref="Q10:R10"/>
    <mergeCell ref="B12:I12"/>
    <mergeCell ref="B14:B19"/>
    <mergeCell ref="I14:J14"/>
    <mergeCell ref="I16:I17"/>
    <mergeCell ref="L16:L17"/>
    <mergeCell ref="B20:B23"/>
    <mergeCell ref="I21:J21"/>
    <mergeCell ref="B24:B30"/>
    <mergeCell ref="D25:J25"/>
    <mergeCell ref="K25:L25"/>
    <mergeCell ref="T29:U29"/>
    <mergeCell ref="M30:O30"/>
    <mergeCell ref="Q30:S30"/>
    <mergeCell ref="Q16:Q17"/>
    <mergeCell ref="R16:R17"/>
    <mergeCell ref="M16:M17"/>
  </mergeCells>
  <phoneticPr fontId="3"/>
  <dataValidations count="1">
    <dataValidation type="list" allowBlank="1" showInputMessage="1" showErrorMessage="1" sqref="M25:M26" xr:uid="{A79AA080-3D3C-49D9-94AB-123849CDC9CB}">
      <formula1>"山形県事業も対象になる,山形県事業の対象にならない"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P6323</dc:creator>
  <cp:lastModifiedBy>P6323</cp:lastModifiedBy>
  <dcterms:created xsi:type="dcterms:W3CDTF">2025-05-15T06:07:39Z</dcterms:created>
  <dcterms:modified xsi:type="dcterms:W3CDTF">2025-05-15T06:36:04Z</dcterms:modified>
</cp:coreProperties>
</file>