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下水道\R5年度（R4決算数値）\03_作業用　★常に最新\"/>
    </mc:Choice>
  </mc:AlternateContent>
  <xr:revisionPtr revIDLastSave="0" documentId="13_ncr:1_{585B7F3F-46DF-4BAA-A7A4-1C51B2BA53E6}" xr6:coauthVersionLast="36" xr6:coauthVersionMax="36" xr10:uidLastSave="{00000000-0000-0000-0000-000000000000}"/>
  <workbookProtection workbookAlgorithmName="SHA-512" workbookHashValue="0VdGOK1tuakqYtZM9CzIxO5awYS+Zu1Jy8iYuYJuwcuZ6MCtvQksv4QeWbzGuWCDorXgPHqAZvm5sUfH2uYNfw==" workbookSaltValue="uvN1HXkavvmN2jmodqZ5aA==" workbookSpinCount="100000" lockStructure="1"/>
  <bookViews>
    <workbookView xWindow="0" yWindow="0" windowWidth="20490" windowHeight="70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BB8" i="4"/>
  <c r="AT8" i="4"/>
  <c r="W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<sst xmlns="http://schemas.openxmlformats.org/spreadsheetml/2006/main" count="231" uniqueCount="116">
  <si>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</si>
  <si>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</si>
  <si>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</si>
  <si>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</si>
  <si>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</si>
  <si>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</si>
  <si>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</si>
  <si>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</si>
  <si>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</si>
  <si>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</si>
  <si>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</si>
  <si>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</si>
  <si>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</si>
  <si>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</si>
  <si>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</si>
  <si>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</si>
  <si>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</si>
  <si>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</si>
  <si>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</si>
  <si>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</si>
  <si>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</si>
  <si>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</si>
  <si>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</si>
  <si>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</si>
  <si>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</si>
  <si>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</si>
  <si>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</si>
  <si>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</si>
  <si>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</si>
  <si>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</si>
  <si>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</si>
  <si>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</si>
  <si>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</si>
  <si>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</si>
  <si>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</si>
  <si>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</si>
  <si>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</si>
  <si>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</si>
  <si>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</si>
  <si>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</si>
  <si>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</si>
  <si>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</si>
  <si>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</si>
  <si>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</si>
  <si>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</si>
  <si>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</si>
  <si>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</si>
  <si>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</si>
  <si>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</si>
  <si>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</si>
  <si>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</si>
  <si>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</si>
  <si>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</si>
  <si>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</si>
  <si>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</si>
  <si>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</si>
  <si>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</si>
  <si>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</si>
  <si>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</si>
  <si>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</si>
  <si>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</si>
  <si>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</si>
  <si>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</si>
  <si>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</si>
  <si>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</si>
  <si>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</si>
  <si>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</si>
  <si>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</si>
  <si>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</si>
  <si>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</si>
  <si>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</si>
  <si>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</si>
  <si>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</si>
  <si>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</si>
  <si>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</si>
  <si>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</si>
  <si>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</si>
  <si>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</si>
  <si>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</si>
  <si>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</si>
  <si>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</si>
  <si>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</si>
  <si>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</si>
  <si>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</si>
  <si>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</si>
  <si>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</si>
  <si>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</si>
  <si>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</si>
  <si>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</si>
  <si>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</si>
  <si>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</si>
  <si>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</si>
  <si>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</si>
  <si>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</si>
  <si>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</si>
  <si>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</si>
  <si>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</si>
  <si>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</si>
  <si>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</si>
  <si>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</si>
  <si>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</si>
  <si>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</si>
  <si>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</si>
  <si>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</si>
  <si>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</si>
  <si>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</si>
  <si>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</si>
  <si>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</si>
  <si>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</si>
  <si>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</si>
  <si>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</si>
  <si>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</si>
  <si>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</si>
  <si>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①有形固定資産減価償却率は、令和2年度に新たな処理場を整備していることなどにより、類似団体平均に比べ低い水準となっています。
　②令和4年度時点で法定耐用年数を超える管渠はありませんが、将来的には耐用年数に達することから、改築・更新時期を迎える管渠が増加することが考えられます。今後は、設備の回復・予防保全のための修繕や事業費の平準化を図り、計画的かつ効率的な維持修繕・改築更新に取り組んでいく必要があります。
　③令和4年度は改善を実施した管渠は無く、有形固定資産減価償却率と管渠改善率から緊急な改築等の必要性は低いといえます。</t>
    <rPh sb="2" eb="4">
      <t>ユウケイ</t>
    </rPh>
    <rPh sb="4" eb="8">
      <t>コテイシサン</t>
    </rPh>
    <rPh sb="12" eb="13">
      <t>リツ</t>
    </rPh>
    <rPh sb="15" eb="17">
      <t>レイワ</t>
    </rPh>
    <rPh sb="18" eb="20">
      <t>ネンド</t>
    </rPh>
    <rPh sb="21" eb="22">
      <t>アラ</t>
    </rPh>
    <rPh sb="24" eb="27">
      <t>ショリジョウ</t>
    </rPh>
    <rPh sb="28" eb="30">
      <t>セイビ</t>
    </rPh>
    <rPh sb="42" eb="44">
      <t>ルイジ</t>
    </rPh>
    <rPh sb="44" eb="46">
      <t>ダンタイ</t>
    </rPh>
    <rPh sb="46" eb="48">
      <t>ヘイキン</t>
    </rPh>
    <rPh sb="49" eb="50">
      <t>クラ</t>
    </rPh>
    <rPh sb="51" eb="52">
      <t>ヒク</t>
    </rPh>
    <rPh sb="53" eb="55">
      <t>スイジュン</t>
    </rPh>
    <rPh sb="140" eb="142">
      <t>コンゴ</t>
    </rPh>
    <phoneticPr fontId="4"/>
  </si>
  <si>
    <t>　①経常収支比率は、100％を上回っており、使用料収入や一般会計からの繰入金等により費用を賄えている状況となっています。
　②累積欠損金比率は、累積欠損金が発生していないため、昨年度に引き続き0％となっています。
　③流動比率は、企業債の償還が進捗したことなどにより大きく改善し、100％を上回っています。
　④企業債残高対事業規模比率は、企業債残高の減少などにより、前年度の比率を下回りました。
　⑤経費回収率は、令和2年度に新たな処理区の共用を開始して以降、普及が進んできたことなどにより100％を上回りました。
　⑥汚水処理原価は、汚水処理費の減少により、前年度よりも低下しました。
　⑦施設利用率は、汚水処理水量が増加したことにより、前年度の比率を上回りましたが、率は依然として低い水準にあり、施設が過大で実際の処理量に見合っていない状況となっています。
　⑧水洗化率は、新処理区の普及率の増加により上昇傾向にあります。</t>
    <rPh sb="42" eb="44">
      <t>ヒヨウ</t>
    </rPh>
    <rPh sb="63" eb="65">
      <t>ルイセキ</t>
    </rPh>
    <rPh sb="65" eb="68">
      <t>ケッソンキン</t>
    </rPh>
    <rPh sb="68" eb="70">
      <t>ヒリツ</t>
    </rPh>
    <rPh sb="72" eb="74">
      <t>ルイセキ</t>
    </rPh>
    <rPh sb="74" eb="76">
      <t>ケッソン</t>
    </rPh>
    <rPh sb="76" eb="77">
      <t>キン</t>
    </rPh>
    <rPh sb="78" eb="80">
      <t>ハッセイ</t>
    </rPh>
    <rPh sb="88" eb="91">
      <t>サクネンド</t>
    </rPh>
    <rPh sb="92" eb="93">
      <t>ヒ</t>
    </rPh>
    <rPh sb="94" eb="95">
      <t>ツヅ</t>
    </rPh>
    <rPh sb="109" eb="113">
      <t>リュウドウヒリツ</t>
    </rPh>
    <rPh sb="122" eb="124">
      <t>シンチョク</t>
    </rPh>
    <rPh sb="133" eb="134">
      <t>オオ</t>
    </rPh>
    <rPh sb="136" eb="138">
      <t>カイゼン</t>
    </rPh>
    <rPh sb="145" eb="147">
      <t>ウワマワ</t>
    </rPh>
    <rPh sb="159" eb="161">
      <t>ザンダカ</t>
    </rPh>
    <rPh sb="161" eb="162">
      <t>タイ</t>
    </rPh>
    <rPh sb="162" eb="164">
      <t>ジギョウ</t>
    </rPh>
    <rPh sb="164" eb="166">
      <t>キボ</t>
    </rPh>
    <rPh sb="166" eb="168">
      <t>ヒリツ</t>
    </rPh>
    <rPh sb="170" eb="173">
      <t>キギョウサイ</t>
    </rPh>
    <rPh sb="173" eb="175">
      <t>ザンダカ</t>
    </rPh>
    <rPh sb="176" eb="178">
      <t>ゲンショウ</t>
    </rPh>
    <rPh sb="184" eb="187">
      <t>ゼンネンド</t>
    </rPh>
    <rPh sb="188" eb="190">
      <t>ヒリツ</t>
    </rPh>
    <rPh sb="191" eb="193">
      <t>シタマワ</t>
    </rPh>
    <rPh sb="200" eb="202">
      <t>ケイヒ</t>
    </rPh>
    <rPh sb="202" eb="205">
      <t>カイシュウリツ</t>
    </rPh>
    <rPh sb="212" eb="213">
      <t>ド</t>
    </rPh>
    <rPh sb="219" eb="220">
      <t>ク</t>
    </rPh>
    <rPh sb="221" eb="223">
      <t>キョウヨウ</t>
    </rPh>
    <rPh sb="228" eb="230">
      <t>イコウ</t>
    </rPh>
    <rPh sb="231" eb="233">
      <t>フキュウ</t>
    </rPh>
    <rPh sb="234" eb="235">
      <t>スス</t>
    </rPh>
    <rPh sb="251" eb="253">
      <t>ウワマワ</t>
    </rPh>
    <rPh sb="275" eb="277">
      <t>ゲンショウ</t>
    </rPh>
    <rPh sb="281" eb="284">
      <t>ゼンネンド</t>
    </rPh>
    <rPh sb="287" eb="289">
      <t>テイカ</t>
    </rPh>
    <rPh sb="294" eb="296">
      <t>リヨウ</t>
    </rPh>
    <rPh sb="296" eb="297">
      <t>リツ</t>
    </rPh>
    <rPh sb="300" eb="303">
      <t>ゼンネンド</t>
    </rPh>
    <rPh sb="304" eb="306">
      <t>オスイ</t>
    </rPh>
    <rPh sb="306" eb="308">
      <t>ショリ</t>
    </rPh>
    <rPh sb="308" eb="310">
      <t>スイリョウ</t>
    </rPh>
    <rPh sb="311" eb="313">
      <t>ゾウカ</t>
    </rPh>
    <rPh sb="321" eb="324">
      <t>ゼンネンド</t>
    </rPh>
    <rPh sb="325" eb="327">
      <t>ヒリツ</t>
    </rPh>
    <rPh sb="328" eb="330">
      <t>ウワマワ</t>
    </rPh>
    <rPh sb="336" eb="337">
      <t>リツ</t>
    </rPh>
    <rPh sb="338" eb="340">
      <t>イゼン</t>
    </rPh>
    <rPh sb="343" eb="344">
      <t>ヒク</t>
    </rPh>
    <rPh sb="345" eb="347">
      <t>スイジュン</t>
    </rPh>
    <rPh sb="351" eb="353">
      <t>シセツ</t>
    </rPh>
    <rPh sb="354" eb="356">
      <t>カダイ</t>
    </rPh>
    <rPh sb="357" eb="359">
      <t>ジッサイ</t>
    </rPh>
    <rPh sb="360" eb="362">
      <t>ショリ</t>
    </rPh>
    <rPh sb="362" eb="363">
      <t>リョウ</t>
    </rPh>
    <rPh sb="364" eb="366">
      <t>ミア</t>
    </rPh>
    <rPh sb="371" eb="373">
      <t>ジョウキョウ</t>
    </rPh>
    <rPh sb="386" eb="388">
      <t>フキュウ</t>
    </rPh>
    <rPh sb="388" eb="389">
      <t>リツ</t>
    </rPh>
    <rPh sb="390" eb="394">
      <t>シンショリク</t>
    </rPh>
    <rPh sb="395" eb="397">
      <t>ゾウカ</t>
    </rPh>
    <phoneticPr fontId="4"/>
  </si>
  <si>
    <t>　下水道事業の収入において、一般会計からの基準外繰入金によって下水道事業全体で収支のバランスを取っている現状ですが、原則として使用料収入のみで汚水処理にかかる経費を賄わなければならないため、一般会計からの繰入を減らす努力が必要となります。
　また、今後の施設の維持管理にかかる経費や改築費用の増加、人口減少による使用料収入の減少等が見込まれることを踏まえると、下水道サービスを持続的に提供していくため、安定した経営の実現が不可欠となります。「鶴岡市生活排水処理施設整備基本構想」に基づき計画的、効率的に整備を進め、併せてアセットマネジメントに取り組み、使用料の適正化や長寿命化計画による施設の改築を行っていく必要があります。</t>
    <rPh sb="21" eb="24">
      <t>キジュンガイ</t>
    </rPh>
    <rPh sb="34" eb="36">
      <t>ジギョウ</t>
    </rPh>
    <rPh sb="36" eb="38">
      <t>ゼンタイ</t>
    </rPh>
    <rPh sb="123" eb="125">
      <t>コンゴ</t>
    </rPh>
    <rPh sb="224" eb="226">
      <t>セイカツ</t>
    </rPh>
    <rPh sb="226" eb="228">
      <t>ハイスイ</t>
    </rPh>
    <rPh sb="228" eb="230">
      <t>ショリ</t>
    </rPh>
    <rPh sb="230" eb="232">
      <t>シセツ</t>
    </rPh>
    <rPh sb="232" eb="234">
      <t>セイビ</t>
    </rPh>
    <rPh sb="234" eb="236">
      <t>キホン</t>
    </rPh>
    <rPh sb="240" eb="241">
      <t>モト</t>
    </rPh>
    <rPh sb="243" eb="245">
      <t>ケイカク</t>
    </rPh>
    <rPh sb="245" eb="246">
      <t>テキ</t>
    </rPh>
    <rPh sb="247" eb="250">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</si>
</sst>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2.0499999999999998</c:v>
                </c:pt>
                <c:pt idx="1">
                  <c:v>0.95</c:v>
                </c:pt>
                <c:pt idx="2">
                  <c:v>0.2</c:v>
                </c:pt>
                <c:pt idx="3">
                  <c:v>0.13</c:v>
                </c:pt>
                <c:pt idx="4" formatCode="#,##0.00;&quot;△&quot;#,##0.00">
                  <c:v>0</c:v>
                </c:pt>
              </c:numCache>
            </c:numRef>
          </c:val>
          <c:extLst>
            <c:ext xmlns:c16="http://schemas.microsoft.com/office/drawing/2014/chart" uri="{C3380CC4-5D6E-409C-BE32-E72D297353CC}">
              <c16:uniqueId val="{00000000-71E7-4427-BE98-F37C0BF01F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71E7-4427-BE98-F37C0BF01F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34.72</c:v>
                </c:pt>
                <c:pt idx="1">
                  <c:v>49.37</c:v>
                </c:pt>
                <c:pt idx="2">
                  <c:v>46.58</c:v>
                </c:pt>
                <c:pt idx="3">
                  <c:v>46.03</c:v>
                </c:pt>
                <c:pt idx="4">
                  <c:v>47.36</c:v>
                </c:pt>
              </c:numCache>
            </c:numRef>
          </c:val>
          <c:extLst>
            <c:ext xmlns:c16="http://schemas.microsoft.com/office/drawing/2014/chart" uri="{C3380CC4-5D6E-409C-BE32-E72D297353CC}">
              <c16:uniqueId val="{00000000-488F-466B-9B00-3A367D04EB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488F-466B-9B00-3A367D04EB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89.88</c:v>
                </c:pt>
                <c:pt idx="1">
                  <c:v>84.47</c:v>
                </c:pt>
                <c:pt idx="2">
                  <c:v>85.2</c:v>
                </c:pt>
                <c:pt idx="3">
                  <c:v>87.02</c:v>
                </c:pt>
                <c:pt idx="4">
                  <c:v>88.05</c:v>
                </c:pt>
              </c:numCache>
            </c:numRef>
          </c:val>
          <c:extLst>
            <c:ext xmlns:c16="http://schemas.microsoft.com/office/drawing/2014/chart" uri="{C3380CC4-5D6E-409C-BE32-E72D297353CC}">
              <c16:uniqueId val="{00000000-FCEB-4697-B2AC-5369D869EB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FCEB-4697-B2AC-5369D869EB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108.3</c:v>
                </c:pt>
                <c:pt idx="1">
                  <c:v>101.87</c:v>
                </c:pt>
                <c:pt idx="2">
                  <c:v>101.69</c:v>
                </c:pt>
                <c:pt idx="3">
                  <c:v>114.58</c:v>
                </c:pt>
                <c:pt idx="4">
                  <c:v>104.72</c:v>
                </c:pt>
              </c:numCache>
            </c:numRef>
          </c:val>
          <c:extLst>
            <c:ext xmlns:c16="http://schemas.microsoft.com/office/drawing/2014/chart" uri="{C3380CC4-5D6E-409C-BE32-E72D297353CC}">
              <c16:uniqueId val="{00000000-D044-46B2-A0D5-F1D5C5F202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D044-46B2-A0D5-F1D5C5F202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14.09</c:v>
                </c:pt>
                <c:pt idx="1">
                  <c:v>16.079999999999998</c:v>
                </c:pt>
                <c:pt idx="2">
                  <c:v>18.39</c:v>
                </c:pt>
                <c:pt idx="3">
                  <c:v>21.34</c:v>
                </c:pt>
                <c:pt idx="4">
                  <c:v>24.07</c:v>
                </c:pt>
              </c:numCache>
            </c:numRef>
          </c:val>
          <c:extLst>
            <c:ext xmlns:c16="http://schemas.microsoft.com/office/drawing/2014/chart" uri="{C3380CC4-5D6E-409C-BE32-E72D297353CC}">
              <c16:uniqueId val="{00000000-94C0-496E-A11A-98EC5EB9A9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94C0-496E-A11A-98EC5EB9A9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E-4ADB-8F91-A9168B7736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CF9E-4ADB-8F91-A9168B7736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55.77</c:v>
                </c:pt>
                <c:pt idx="1">
                  <c:v>50.29</c:v>
                </c:pt>
                <c:pt idx="2">
                  <c:v>44.21</c:v>
                </c:pt>
                <c:pt idx="3" formatCode="#,##0.00;&quot;△&quot;#,##0.00">
                  <c:v>0</c:v>
                </c:pt>
                <c:pt idx="4" formatCode="#,##0.00;&quot;△&quot;#,##0.00">
                  <c:v>0</c:v>
                </c:pt>
              </c:numCache>
            </c:numRef>
          </c:val>
          <c:extLst>
            <c:ext xmlns:c16="http://schemas.microsoft.com/office/drawing/2014/chart" uri="{C3380CC4-5D6E-409C-BE32-E72D297353CC}">
              <c16:uniqueId val="{00000000-FD6F-4D7E-BCDB-53688C4502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FD6F-4D7E-BCDB-53688C4502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51.26</c:v>
                </c:pt>
                <c:pt idx="1">
                  <c:v>61.6</c:v>
                </c:pt>
                <c:pt idx="2">
                  <c:v>67.42</c:v>
                </c:pt>
                <c:pt idx="3">
                  <c:v>97.11</c:v>
                </c:pt>
                <c:pt idx="4">
                  <c:v>116.66</c:v>
                </c:pt>
              </c:numCache>
            </c:numRef>
          </c:val>
          <c:extLst>
            <c:ext xmlns:c16="http://schemas.microsoft.com/office/drawing/2014/chart" uri="{C3380CC4-5D6E-409C-BE32-E72D297353CC}">
              <c16:uniqueId val="{00000000-13E2-47EF-9BFF-4E815DD317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13E2-47EF-9BFF-4E815DD317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2026.5</c:v>
                </c:pt>
                <c:pt idx="1">
                  <c:v>2039.75</c:v>
                </c:pt>
                <c:pt idx="2">
                  <c:v>2160.98</c:v>
                </c:pt>
                <c:pt idx="3">
                  <c:v>1938.88</c:v>
                </c:pt>
                <c:pt idx="4">
                  <c:v>1792.91</c:v>
                </c:pt>
              </c:numCache>
            </c:numRef>
          </c:val>
          <c:extLst>
            <c:ext xmlns:c16="http://schemas.microsoft.com/office/drawing/2014/chart" uri="{C3380CC4-5D6E-409C-BE32-E72D297353CC}">
              <c16:uniqueId val="{00000000-5A35-43C5-BF2D-0A430E4911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5A35-43C5-BF2D-0A430E4911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100.01</c:v>
                </c:pt>
                <c:pt idx="2">
                  <c:v>89.45</c:v>
                </c:pt>
                <c:pt idx="3">
                  <c:v>99.82</c:v>
                </c:pt>
                <c:pt idx="4">
                  <c:v>100</c:v>
                </c:pt>
              </c:numCache>
            </c:numRef>
          </c:val>
          <c:extLst>
            <c:ext xmlns:c16="http://schemas.microsoft.com/office/drawing/2014/chart" uri="{C3380CC4-5D6E-409C-BE32-E72D297353CC}">
              <c16:uniqueId val="{00000000-B851-4F99-A8C4-43130E5A7F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B851-4F99-A8C4-43130E5A7F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206.36</c:v>
                </c:pt>
                <c:pt idx="1">
                  <c:v>206.06</c:v>
                </c:pt>
                <c:pt idx="2">
                  <c:v>228.28</c:v>
                </c:pt>
                <c:pt idx="3">
                  <c:v>205.48</c:v>
                </c:pt>
                <c:pt idx="4">
                  <c:v>204.61</c:v>
                </c:pt>
              </c:numCache>
            </c:numRef>
          </c:val>
          <c:extLst>
            <c:ext xmlns:c16="http://schemas.microsoft.com/office/drawing/2014/chart" uri="{C3380CC4-5D6E-409C-BE32-E72D297353CC}">
              <c16:uniqueId val="{00000000-256E-4912-98CA-E88ED8F680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256E-4912-98CA-E88ED8F680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5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鶴岡市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120398</v>
      </c>
      <c r="AM8" s="42"/>
      <c r="AN8" s="42"/>
      <c r="AO8" s="42"/>
      <c r="AP8" s="42"/>
      <c r="AQ8" s="42"/>
      <c r="AR8" s="42"/>
      <c r="AS8" s="42"/>
      <c r="AT8" s="35">
        <f>データ!T6</f>
        <v>1311.51</v>
      </c>
      <c r="AU8" s="35"/>
      <c r="AV8" s="35"/>
      <c r="AW8" s="35"/>
      <c r="AX8" s="35"/>
      <c r="AY8" s="35"/>
      <c r="AZ8" s="35"/>
      <c r="BA8" s="35"/>
      <c r="BB8" s="35">
        <f>データ!U6</f>
        <v>91.8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67.92</v>
      </c>
      <c r="J10" s="35"/>
      <c r="K10" s="35"/>
      <c r="L10" s="35"/>
      <c r="M10" s="35"/>
      <c r="N10" s="35"/>
      <c r="O10" s="35"/>
      <c r="P10" s="35">
        <f>データ!P6</f>
        <v>5.48</v>
      </c>
      <c r="Q10" s="35"/>
      <c r="R10" s="35"/>
      <c r="S10" s="35"/>
      <c r="T10" s="35"/>
      <c r="U10" s="35"/>
      <c r="V10" s="35"/>
      <c r="W10" s="35">
        <f>データ!Q6</f>
        <v>80.87</v>
      </c>
      <c r="X10" s="35"/>
      <c r="Y10" s="35"/>
      <c r="Z10" s="35"/>
      <c r="AA10" s="35"/>
      <c r="AB10" s="35"/>
      <c r="AC10" s="35"/>
      <c r="AD10" s="42">
        <f>データ!R6</f>
        <v>3883</v>
      </c>
      <c r="AE10" s="42"/>
      <c r="AF10" s="42"/>
      <c r="AG10" s="42"/>
      <c r="AH10" s="42"/>
      <c r="AI10" s="42"/>
      <c r="AJ10" s="42"/>
      <c r="AK10" s="2"/>
      <c r="AL10" s="42">
        <f>データ!V6</f>
        <v>6554</v>
      </c>
      <c r="AM10" s="42"/>
      <c r="AN10" s="42"/>
      <c r="AO10" s="42"/>
      <c r="AP10" s="42"/>
      <c r="AQ10" s="42"/>
      <c r="AR10" s="42"/>
      <c r="AS10" s="42"/>
      <c r="AT10" s="35">
        <f>データ!W6</f>
        <v>3.67</v>
      </c>
      <c r="AU10" s="35"/>
      <c r="AV10" s="35"/>
      <c r="AW10" s="35"/>
      <c r="AX10" s="35"/>
      <c r="AY10" s="35"/>
      <c r="AZ10" s="35"/>
      <c r="BA10" s="35"/>
      <c r="BB10" s="35">
        <f>データ!X6</f>
        <v>1785.83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821skw13yLOYjGwOACEb9k+HkJKxgBYZZI91Ng11RqQAcv7LX5I/UHLJvjP2NUSvU4uh1VvUFsqJV4jReeLBg==" saltValue="7BS71bVawq7HbOi3iY/Y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62031</v>
      </c>
      <c r="D6" s="19">
        <f t="shared" si="3"/>
        <v>46</v>
      </c>
      <c r="E6" s="19">
        <f t="shared" si="3"/>
        <v>17</v>
      </c>
      <c r="F6" s="19">
        <f t="shared" si="3"/>
        <v>4</v>
      </c>
      <c r="G6" s="19">
        <f t="shared" si="3"/>
        <v>0</v>
      </c>
      <c r="H6" s="19" t="str">
        <f t="shared" si="3"/>
        <v>山形県　鶴岡市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67.92</v>
      </c>
      <c r="P6" s="20">
        <f t="shared" si="3"/>
        <v>5.48</v>
      </c>
      <c r="Q6" s="20">
        <f t="shared" si="3"/>
        <v>80.87</v>
      </c>
      <c r="R6" s="20">
        <f t="shared" si="3"/>
        <v>3883</v>
      </c>
      <c r="S6" s="20">
        <f t="shared" si="3"/>
        <v>120398</v>
      </c>
      <c r="T6" s="20">
        <f t="shared" si="3"/>
        <v>1311.51</v>
      </c>
      <c r="U6" s="20">
        <f t="shared" si="3"/>
        <v>91.8</v>
      </c>
      <c r="V6" s="20">
        <f t="shared" si="3"/>
        <v>6554</v>
      </c>
      <c r="W6" s="20">
        <f t="shared" si="3"/>
        <v>3.67</v>
      </c>
      <c r="X6" s="20">
        <f t="shared" si="3"/>
        <v>1785.83</v>
      </c>
      <c r="Y6" s="21">
        <f>IF(Y7="",NA(),Y7)</f>
        <v>108.3</v>
      </c>
      <c r="Z6" s="21">
        <f t="shared" ref="Z6:AH6" si="4">IF(Z7="",NA(),Z7)</f>
        <v>101.87</v>
      </c>
      <c r="AA6" s="21">
        <f t="shared" si="4"/>
        <v>101.69</v>
      </c>
      <c r="AB6" s="21">
        <f t="shared" si="4"/>
        <v>114.58</v>
      </c>
      <c r="AC6" s="21">
        <f t="shared" si="4"/>
        <v>104.72</v>
      </c>
      <c r="AD6" s="21">
        <f t="shared" si="4"/>
        <v>102.95</v>
      </c>
      <c r="AE6" s="21">
        <f t="shared" si="4"/>
        <v>103.34</v>
      </c>
      <c r="AF6" s="21">
        <f t="shared" si="4"/>
        <v>102.7</v>
      </c>
      <c r="AG6" s="21">
        <f t="shared" si="4"/>
        <v>104.11</v>
      </c>
      <c r="AH6" s="21">
        <f t="shared" si="4"/>
        <v>101.98</v>
      </c>
      <c r="AI6" s="20" t="str">
        <f>IF(AI7="","",IF(AI7="-","【-】","【"&amp;SUBSTITUTE(TEXT(AI7,"#,##0.00"),"-","△")&amp;"】"))</f>
        <v>【104.54】</v>
      </c>
      <c r="AJ6" s="21">
        <f>IF(AJ7="",NA(),AJ7)</f>
        <v>55.77</v>
      </c>
      <c r="AK6" s="21">
        <f t="shared" ref="AK6:AS6" si="5">IF(AK7="",NA(),AK7)</f>
        <v>50.29</v>
      </c>
      <c r="AL6" s="21">
        <f t="shared" si="5"/>
        <v>44.21</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51.26</v>
      </c>
      <c r="AV6" s="21">
        <f t="shared" ref="AV6:BD6" si="6">IF(AV7="",NA(),AV7)</f>
        <v>61.6</v>
      </c>
      <c r="AW6" s="21">
        <f t="shared" si="6"/>
        <v>67.42</v>
      </c>
      <c r="AX6" s="21">
        <f t="shared" si="6"/>
        <v>97.11</v>
      </c>
      <c r="AY6" s="21">
        <f t="shared" si="6"/>
        <v>116.66</v>
      </c>
      <c r="AZ6" s="21">
        <f t="shared" si="6"/>
        <v>60.67</v>
      </c>
      <c r="BA6" s="21">
        <f t="shared" si="6"/>
        <v>53.44</v>
      </c>
      <c r="BB6" s="21">
        <f t="shared" si="6"/>
        <v>46.85</v>
      </c>
      <c r="BC6" s="21">
        <f t="shared" si="6"/>
        <v>44.35</v>
      </c>
      <c r="BD6" s="21">
        <f t="shared" si="6"/>
        <v>41.51</v>
      </c>
      <c r="BE6" s="20" t="str">
        <f>IF(BE7="","",IF(BE7="-","【-】","【"&amp;SUBSTITUTE(TEXT(BE7,"#,##0.00"),"-","△")&amp;"】"))</f>
        <v>【44.25】</v>
      </c>
      <c r="BF6" s="21">
        <f>IF(BF7="",NA(),BF7)</f>
        <v>2026.5</v>
      </c>
      <c r="BG6" s="21">
        <f t="shared" ref="BG6:BO6" si="7">IF(BG7="",NA(),BG7)</f>
        <v>2039.75</v>
      </c>
      <c r="BH6" s="21">
        <f t="shared" si="7"/>
        <v>2160.98</v>
      </c>
      <c r="BI6" s="21">
        <f t="shared" si="7"/>
        <v>1938.88</v>
      </c>
      <c r="BJ6" s="21">
        <f t="shared" si="7"/>
        <v>1792.91</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100</v>
      </c>
      <c r="BR6" s="21">
        <f t="shared" ref="BR6:BZ6" si="8">IF(BR7="",NA(),BR7)</f>
        <v>100.01</v>
      </c>
      <c r="BS6" s="21">
        <f t="shared" si="8"/>
        <v>89.45</v>
      </c>
      <c r="BT6" s="21">
        <f t="shared" si="8"/>
        <v>99.82</v>
      </c>
      <c r="BU6" s="21">
        <f t="shared" si="8"/>
        <v>100</v>
      </c>
      <c r="BV6" s="21">
        <f t="shared" si="8"/>
        <v>87.03</v>
      </c>
      <c r="BW6" s="21">
        <f t="shared" si="8"/>
        <v>84.3</v>
      </c>
      <c r="BX6" s="21">
        <f t="shared" si="8"/>
        <v>82.88</v>
      </c>
      <c r="BY6" s="21">
        <f t="shared" si="8"/>
        <v>82.53</v>
      </c>
      <c r="BZ6" s="21">
        <f t="shared" si="8"/>
        <v>81.81</v>
      </c>
      <c r="CA6" s="20" t="str">
        <f>IF(CA7="","",IF(CA7="-","【-】","【"&amp;SUBSTITUTE(TEXT(CA7,"#,##0.00"),"-","△")&amp;"】"))</f>
        <v>【73.78】</v>
      </c>
      <c r="CB6" s="21">
        <f>IF(CB7="",NA(),CB7)</f>
        <v>206.36</v>
      </c>
      <c r="CC6" s="21">
        <f t="shared" ref="CC6:CK6" si="9">IF(CC7="",NA(),CC7)</f>
        <v>206.06</v>
      </c>
      <c r="CD6" s="21">
        <f t="shared" si="9"/>
        <v>228.28</v>
      </c>
      <c r="CE6" s="21">
        <f t="shared" si="9"/>
        <v>205.48</v>
      </c>
      <c r="CF6" s="21">
        <f t="shared" si="9"/>
        <v>204.61</v>
      </c>
      <c r="CG6" s="21">
        <f t="shared" si="9"/>
        <v>177.02</v>
      </c>
      <c r="CH6" s="21">
        <f t="shared" si="9"/>
        <v>185.47</v>
      </c>
      <c r="CI6" s="21">
        <f t="shared" si="9"/>
        <v>187.76</v>
      </c>
      <c r="CJ6" s="21">
        <f t="shared" si="9"/>
        <v>190.48</v>
      </c>
      <c r="CK6" s="21">
        <f t="shared" si="9"/>
        <v>193.59</v>
      </c>
      <c r="CL6" s="20" t="str">
        <f>IF(CL7="","",IF(CL7="-","【-】","【"&amp;SUBSTITUTE(TEXT(CL7,"#,##0.00"),"-","△")&amp;"】"))</f>
        <v>【220.62】</v>
      </c>
      <c r="CM6" s="21">
        <f>IF(CM7="",NA(),CM7)</f>
        <v>34.72</v>
      </c>
      <c r="CN6" s="21">
        <f t="shared" ref="CN6:CV6" si="10">IF(CN7="",NA(),CN7)</f>
        <v>49.37</v>
      </c>
      <c r="CO6" s="21">
        <f t="shared" si="10"/>
        <v>46.58</v>
      </c>
      <c r="CP6" s="21">
        <f t="shared" si="10"/>
        <v>46.03</v>
      </c>
      <c r="CQ6" s="21">
        <f t="shared" si="10"/>
        <v>47.36</v>
      </c>
      <c r="CR6" s="21">
        <f t="shared" si="10"/>
        <v>46.17</v>
      </c>
      <c r="CS6" s="21">
        <f t="shared" si="10"/>
        <v>45.68</v>
      </c>
      <c r="CT6" s="21">
        <f t="shared" si="10"/>
        <v>45.87</v>
      </c>
      <c r="CU6" s="21">
        <f t="shared" si="10"/>
        <v>44.24</v>
      </c>
      <c r="CV6" s="21">
        <f t="shared" si="10"/>
        <v>45.3</v>
      </c>
      <c r="CW6" s="20" t="str">
        <f>IF(CW7="","",IF(CW7="-","【-】","【"&amp;SUBSTITUTE(TEXT(CW7,"#,##0.00"),"-","△")&amp;"】"))</f>
        <v>【42.22】</v>
      </c>
      <c r="CX6" s="21">
        <f>IF(CX7="",NA(),CX7)</f>
        <v>89.88</v>
      </c>
      <c r="CY6" s="21">
        <f t="shared" ref="CY6:DG6" si="11">IF(CY7="",NA(),CY7)</f>
        <v>84.47</v>
      </c>
      <c r="CZ6" s="21">
        <f t="shared" si="11"/>
        <v>85.2</v>
      </c>
      <c r="DA6" s="21">
        <f t="shared" si="11"/>
        <v>87.02</v>
      </c>
      <c r="DB6" s="21">
        <f t="shared" si="11"/>
        <v>88.05</v>
      </c>
      <c r="DC6" s="21">
        <f t="shared" si="11"/>
        <v>87.84</v>
      </c>
      <c r="DD6" s="21">
        <f t="shared" si="11"/>
        <v>87.96</v>
      </c>
      <c r="DE6" s="21">
        <f t="shared" si="11"/>
        <v>87.65</v>
      </c>
      <c r="DF6" s="21">
        <f t="shared" si="11"/>
        <v>88.15</v>
      </c>
      <c r="DG6" s="21">
        <f t="shared" si="11"/>
        <v>88.37</v>
      </c>
      <c r="DH6" s="20" t="str">
        <f>IF(DH7="","",IF(DH7="-","【-】","【"&amp;SUBSTITUTE(TEXT(DH7,"#,##0.00"),"-","△")&amp;"】"))</f>
        <v>【85.67】</v>
      </c>
      <c r="DI6" s="21">
        <f>IF(DI7="",NA(),DI7)</f>
        <v>14.09</v>
      </c>
      <c r="DJ6" s="21">
        <f t="shared" ref="DJ6:DR6" si="12">IF(DJ7="",NA(),DJ7)</f>
        <v>16.079999999999998</v>
      </c>
      <c r="DK6" s="21">
        <f t="shared" si="12"/>
        <v>18.39</v>
      </c>
      <c r="DL6" s="21">
        <f t="shared" si="12"/>
        <v>21.34</v>
      </c>
      <c r="DM6" s="21">
        <f t="shared" si="12"/>
        <v>24.07</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1">
        <f>IF(EE7="",NA(),EE7)</f>
        <v>2.0499999999999998</v>
      </c>
      <c r="EF6" s="21">
        <f t="shared" ref="EF6:EN6" si="14">IF(EF7="",NA(),EF7)</f>
        <v>0.95</v>
      </c>
      <c r="EG6" s="21">
        <f t="shared" si="14"/>
        <v>0.2</v>
      </c>
      <c r="EH6" s="21">
        <f t="shared" si="14"/>
        <v>0.13</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62031</v>
      </c>
      <c r="D7" s="23">
        <v>46</v>
      </c>
      <c r="E7" s="23">
        <v>17</v>
      </c>
      <c r="F7" s="23">
        <v>4</v>
      </c>
      <c r="G7" s="23">
        <v>0</v>
      </c>
      <c r="H7" s="23" t="s">
        <v>96</v>
      </c>
      <c r="I7" s="23" t="s">
        <v>97</v>
      </c>
      <c r="J7" s="23" t="s">
        <v>98</v>
      </c>
      <c r="K7" s="23" t="s">
        <v>99</v>
      </c>
      <c r="L7" s="23" t="s">
        <v>100</v>
      </c>
      <c r="M7" s="23" t="s">
        <v>101</v>
      </c>
      <c r="N7" s="24" t="s">
        <v>102</v>
      </c>
      <c r="O7" s="24">
        <v>67.92</v>
      </c>
      <c r="P7" s="24">
        <v>5.48</v>
      </c>
      <c r="Q7" s="24">
        <v>80.87</v>
      </c>
      <c r="R7" s="24">
        <v>3883</v>
      </c>
      <c r="S7" s="24">
        <v>120398</v>
      </c>
      <c r="T7" s="24">
        <v>1311.51</v>
      </c>
      <c r="U7" s="24">
        <v>91.8</v>
      </c>
      <c r="V7" s="24">
        <v>6554</v>
      </c>
      <c r="W7" s="24">
        <v>3.67</v>
      </c>
      <c r="X7" s="24">
        <v>1785.83</v>
      </c>
      <c r="Y7" s="24">
        <v>108.3</v>
      </c>
      <c r="Z7" s="24">
        <v>101.87</v>
      </c>
      <c r="AA7" s="24">
        <v>101.69</v>
      </c>
      <c r="AB7" s="24">
        <v>114.58</v>
      </c>
      <c r="AC7" s="24">
        <v>104.72</v>
      </c>
      <c r="AD7" s="24">
        <v>102.95</v>
      </c>
      <c r="AE7" s="24">
        <v>103.34</v>
      </c>
      <c r="AF7" s="24">
        <v>102.7</v>
      </c>
      <c r="AG7" s="24">
        <v>104.11</v>
      </c>
      <c r="AH7" s="24">
        <v>101.98</v>
      </c>
      <c r="AI7" s="24">
        <v>104.54</v>
      </c>
      <c r="AJ7" s="24">
        <v>55.77</v>
      </c>
      <c r="AK7" s="24">
        <v>50.29</v>
      </c>
      <c r="AL7" s="24">
        <v>44.21</v>
      </c>
      <c r="AM7" s="24">
        <v>0</v>
      </c>
      <c r="AN7" s="24">
        <v>0</v>
      </c>
      <c r="AO7" s="24">
        <v>27.02</v>
      </c>
      <c r="AP7" s="24">
        <v>29.74</v>
      </c>
      <c r="AQ7" s="24">
        <v>48.2</v>
      </c>
      <c r="AR7" s="24">
        <v>46.91</v>
      </c>
      <c r="AS7" s="24">
        <v>52.27</v>
      </c>
      <c r="AT7" s="24">
        <v>65.930000000000007</v>
      </c>
      <c r="AU7" s="24">
        <v>51.26</v>
      </c>
      <c r="AV7" s="24">
        <v>61.6</v>
      </c>
      <c r="AW7" s="24">
        <v>67.42</v>
      </c>
      <c r="AX7" s="24">
        <v>97.11</v>
      </c>
      <c r="AY7" s="24">
        <v>116.66</v>
      </c>
      <c r="AZ7" s="24">
        <v>60.67</v>
      </c>
      <c r="BA7" s="24">
        <v>53.44</v>
      </c>
      <c r="BB7" s="24">
        <v>46.85</v>
      </c>
      <c r="BC7" s="24">
        <v>44.35</v>
      </c>
      <c r="BD7" s="24">
        <v>41.51</v>
      </c>
      <c r="BE7" s="24">
        <v>44.25</v>
      </c>
      <c r="BF7" s="24">
        <v>2026.5</v>
      </c>
      <c r="BG7" s="24">
        <v>2039.75</v>
      </c>
      <c r="BH7" s="24">
        <v>2160.98</v>
      </c>
      <c r="BI7" s="24">
        <v>1938.88</v>
      </c>
      <c r="BJ7" s="24">
        <v>1792.91</v>
      </c>
      <c r="BK7" s="24">
        <v>1252.71</v>
      </c>
      <c r="BL7" s="24">
        <v>1267.3900000000001</v>
      </c>
      <c r="BM7" s="24">
        <v>1268.6300000000001</v>
      </c>
      <c r="BN7" s="24">
        <v>1283.69</v>
      </c>
      <c r="BO7" s="24">
        <v>1160.22</v>
      </c>
      <c r="BP7" s="24">
        <v>1182.1099999999999</v>
      </c>
      <c r="BQ7" s="24">
        <v>100</v>
      </c>
      <c r="BR7" s="24">
        <v>100.01</v>
      </c>
      <c r="BS7" s="24">
        <v>89.45</v>
      </c>
      <c r="BT7" s="24">
        <v>99.82</v>
      </c>
      <c r="BU7" s="24">
        <v>100</v>
      </c>
      <c r="BV7" s="24">
        <v>87.03</v>
      </c>
      <c r="BW7" s="24">
        <v>84.3</v>
      </c>
      <c r="BX7" s="24">
        <v>82.88</v>
      </c>
      <c r="BY7" s="24">
        <v>82.53</v>
      </c>
      <c r="BZ7" s="24">
        <v>81.81</v>
      </c>
      <c r="CA7" s="24">
        <v>73.78</v>
      </c>
      <c r="CB7" s="24">
        <v>206.36</v>
      </c>
      <c r="CC7" s="24">
        <v>206.06</v>
      </c>
      <c r="CD7" s="24">
        <v>228.28</v>
      </c>
      <c r="CE7" s="24">
        <v>205.48</v>
      </c>
      <c r="CF7" s="24">
        <v>204.61</v>
      </c>
      <c r="CG7" s="24">
        <v>177.02</v>
      </c>
      <c r="CH7" s="24">
        <v>185.47</v>
      </c>
      <c r="CI7" s="24">
        <v>187.76</v>
      </c>
      <c r="CJ7" s="24">
        <v>190.48</v>
      </c>
      <c r="CK7" s="24">
        <v>193.59</v>
      </c>
      <c r="CL7" s="24">
        <v>220.62</v>
      </c>
      <c r="CM7" s="24">
        <v>34.72</v>
      </c>
      <c r="CN7" s="24">
        <v>49.37</v>
      </c>
      <c r="CO7" s="24">
        <v>46.58</v>
      </c>
      <c r="CP7" s="24">
        <v>46.03</v>
      </c>
      <c r="CQ7" s="24">
        <v>47.36</v>
      </c>
      <c r="CR7" s="24">
        <v>46.17</v>
      </c>
      <c r="CS7" s="24">
        <v>45.68</v>
      </c>
      <c r="CT7" s="24">
        <v>45.87</v>
      </c>
      <c r="CU7" s="24">
        <v>44.24</v>
      </c>
      <c r="CV7" s="24">
        <v>45.3</v>
      </c>
      <c r="CW7" s="24">
        <v>42.22</v>
      </c>
      <c r="CX7" s="24">
        <v>89.88</v>
      </c>
      <c r="CY7" s="24">
        <v>84.47</v>
      </c>
      <c r="CZ7" s="24">
        <v>85.2</v>
      </c>
      <c r="DA7" s="24">
        <v>87.02</v>
      </c>
      <c r="DB7" s="24">
        <v>88.05</v>
      </c>
      <c r="DC7" s="24">
        <v>87.84</v>
      </c>
      <c r="DD7" s="24">
        <v>87.96</v>
      </c>
      <c r="DE7" s="24">
        <v>87.65</v>
      </c>
      <c r="DF7" s="24">
        <v>88.15</v>
      </c>
      <c r="DG7" s="24">
        <v>88.37</v>
      </c>
      <c r="DH7" s="24">
        <v>85.67</v>
      </c>
      <c r="DI7" s="24">
        <v>14.09</v>
      </c>
      <c r="DJ7" s="24">
        <v>16.079999999999998</v>
      </c>
      <c r="DK7" s="24">
        <v>18.39</v>
      </c>
      <c r="DL7" s="24">
        <v>21.34</v>
      </c>
      <c r="DM7" s="24">
        <v>24.07</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2.0499999999999998</v>
      </c>
      <c r="EF7" s="24">
        <v>0.95</v>
      </c>
      <c r="EG7" s="24">
        <v>0.2</v>
      </c>
      <c r="EH7" s="24">
        <v>0.13</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83079</cp:lastModifiedBy>
  <cp:lastPrinted>2024-01-19T01:37:34Z</cp:lastPrinted>
  <dcterms:created xsi:type="dcterms:W3CDTF">2023-12-12T00:54:05Z</dcterms:created>
  <dcterms:modified xsi:type="dcterms:W3CDTF">2024-01-19T01:38:26Z</dcterms:modified>
  <cp:category/>
</cp:coreProperties>
</file>