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628"/>
  <workbookPr/>
  <mc:AlternateContent xmlns:mc="http://schemas.openxmlformats.org/markup-compatibility/2006">
    <mc:Choice Requires="x15">
      <x15ac:absPath xmlns:x15ac="http://schemas.microsoft.com/office/spreadsheetml/2010/11/ac" url="\\10.13.151.226\share\共有フォルダ\1.総務係\⑤経営企画係\○経営比較分析表\下水道\R6年度（R5決算数値）\09_HP公表\"/>
    </mc:Choice>
  </mc:AlternateContent>
  <xr:revisionPtr revIDLastSave="0" documentId="13_ncr:1_{BAD2153D-7F6D-4BB9-9741-A1C0AB1F16CA}" xr6:coauthVersionLast="47" xr6:coauthVersionMax="47" xr10:uidLastSave="{00000000-0000-0000-0000-000000000000}"/>
  <workbookProtection workbookAlgorithmName="SHA-512" workbookHashValue="3+4E7k8FWdwJVcC8v2/Nq2sqemOH5yplztM/nxZelonBvHKzoCR3ZQAMLhjEXk9KOBpsqLmaEJt4nVdGLyG5NA==" workbookSaltValue="XKlrANxoomdYzS2WEY1S5Q=="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BB8" i="4" s="1"/>
  <c r="T6" i="5"/>
  <c r="AT8" i="4" s="1"/>
  <c r="S6" i="5"/>
  <c r="R6" i="5"/>
  <c r="AD10" i="4" s="1"/>
  <c r="Q6" i="5"/>
  <c r="W10" i="4" s="1"/>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J85" i="4"/>
  <c r="G85" i="4"/>
  <c r="F85" i="4"/>
  <c r="AL10" i="4"/>
  <c r="AL8" i="4"/>
  <c r="I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<sst xmlns="http://schemas.openxmlformats.org/spreadsheetml/2006/main" count="253" uniqueCount="115">
  <si>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</si>
  <si>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</si>
  <si>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</si>
  <si>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</si>
  <si>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</si>
  <si>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</si>
  <si>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</si>
  <si>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</si>
  <si>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</si>
  <si>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</si>
  <si>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</si>
  <si>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</si>
  <si>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</si>
  <si>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</si>
  <si>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</si>
  <si>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</si>
  <si>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</si>
  <si>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</si>
  <si>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</si>
  <si>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</si>
  <si>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</si>
  <si>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</si>
  <si>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</si>
  <si>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</si>
  <si>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</si>
  <si>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</si>
  <si>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</si>
  <si>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</si>
  <si>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</si>
  <si>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</si>
  <si>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</si>
  <si>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</si>
  <si>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</si>
  <si>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</si>
  <si>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</si>
  <si>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</si>
  <si>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</si>
  <si>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</si>
  <si>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</si>
  <si>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</si>
  <si>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</si>
  <si>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</si>
  <si>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</si>
  <si>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</si>
  <si>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</si>
  <si>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</si>
  <si>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</si>
  <si>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</si>
  <si>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</si>
  <si>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</si>
  <si>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</si>
  <si>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</si>
  <si>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</si>
  <si>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</si>
  <si>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</si>
  <si>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</si>
  <si>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</si>
  <si>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</si>
  <si>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</si>
  <si>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</si>
  <si>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</si>
  <si>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</si>
  <si>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</si>
  <si>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</si>
  <si>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</si>
  <si>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</si>
  <si>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</si>
  <si>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</si>
  <si>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</si>
  <si>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</si>
  <si>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</si>
  <si>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</si>
  <si>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</si>
  <si>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</si>
  <si>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</si>
  <si>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</si>
  <si>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</si>
  <si>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</si>
  <si>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</si>
  <si>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</si>
  <si>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</si>
  <si>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</si>
  <si>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</si>
  <si>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</si>
  <si>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</si>
  <si>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</si>
  <si>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</si>
  <si>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</si>
  <si>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</si>
  <si>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</si>
  <si>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</si>
  <si>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</si>
  <si>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</si>
  <si>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</si>
  <si>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</si>
  <si>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鶴岡市</t>
  </si>
  <si>
    <t>法適用</t>
  </si>
  <si>
    <t>下水道事業</t>
  </si>
  <si>
    <t>個別排水処理</t>
  </si>
  <si>
    <t>L2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</si>
  <si>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</si>
  <si>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</si>
  <si>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</si>
  <si>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</si>
  <si>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</si>
  <si>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</si>
  <si>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</si>
  <si>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</si>
  <si>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</si>
  <si>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</si>
  <si>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</si>
  <si>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</si>
  <si>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①経常収支比率は100％を上回っており使用料収入や一般会計からの繰入金等により費用を賄っている状況となっています。
　②累積欠損比率は,累積欠損金が発生していないため、0％となっています。
　③流動比率は、流動資産が前年度より増加したことにより、数値が増加しました。
　④企業債残高対事業規模比率は、個別排水処理事業では企業債の新規借入を行っていないため数値は年々減少しています。
　⑤経費回収率は100%を下回っており、使用料収入が減少したことにより、昨年度と比較し低い比率となっています。汚水処理にかかる費用を使用料収入で賄えていない状況です。
　⑥汚水処理原価は、年間有収水量が減少したことから、昨年度の数値を上回っています。
　⑦施設利用率は、浄化槽設置当初と比較して人口減少や家族構成の変化等で使用量が年々減少しており、施設が過大になっています。
　⑧水洗化率は、市町村設置型の浄化槽は利用者の希望により設置する事業となっているため100%となっています。</t>
    <rPh sb="40" eb="42">
      <t>ヒヨウ</t>
    </rPh>
    <rPh sb="98" eb="102">
      <t>リュウドウヒリツ</t>
    </rPh>
    <rPh sb="115" eb="116">
      <t>カ</t>
    </rPh>
    <rPh sb="127" eb="129">
      <t>ゾウカ</t>
    </rPh>
    <rPh sb="137" eb="139">
      <t>キギョウ</t>
    </rPh>
    <rPh sb="139" eb="140">
      <t>サイ</t>
    </rPh>
    <rPh sb="140" eb="142">
      <t>ザンダカ</t>
    </rPh>
    <rPh sb="142" eb="143">
      <t>タイ</t>
    </rPh>
    <rPh sb="143" eb="145">
      <t>ジギョウ</t>
    </rPh>
    <rPh sb="145" eb="147">
      <t>キボ</t>
    </rPh>
    <rPh sb="147" eb="149">
      <t>ヒリツ</t>
    </rPh>
    <rPh sb="165" eb="167">
      <t>シンキ</t>
    </rPh>
    <rPh sb="382" eb="386">
      <t>スイセンカリツ</t>
    </rPh>
    <phoneticPr fontId="4"/>
  </si>
  <si>
    <t>　①資産の減価償却が進んでいるため、年々数値が上昇し、類似団体平均を上回っています。
　②③浄化槽事業のため管渠はありません。</t>
  </si>
  <si>
    <t>　下水道事業の収入において、一般会計からの基準外繰入金によって下水道事業全体で収支のバランスを取っている現状ですが、原則として使用料収入のみで汚水処理にかかる経費を賄わなければならないため、一般会計からの繰入を減らす努力が必要となります。
　また、今後の施設の維持管理にかかる経費や改築費用の増加、人口減少による使用料収入の減少等が見込まれることを踏まえると、下水道サービスを持続的に提供していくため、安定した経営の実現が不可欠となります。「鶴岡市生活排水処理施設整備基本構想」に基づき計画的、効率的に整備を進め、併せてアセットマネジメントに取り組み、使用料の適正化や長寿命化計画による施設の改築を行っていく必要があります。</t>
    <rPh sb="21" eb="24">
      <t>キジュンガイ</t>
    </rPh>
    <rPh sb="34" eb="36">
      <t>ジギョウ</t>
    </rPh>
    <rPh sb="36" eb="38">
      <t>ゼンタイ</t>
    </rPh>
    <rPh sb="123" eb="125">
      <t>コンゴ</t>
    </rPh>
    <rPh sb="224" eb="226">
      <t>セイカツ</t>
    </rPh>
    <rPh sb="226" eb="228">
      <t>ハイスイ</t>
    </rPh>
    <rPh sb="228" eb="230">
      <t>ショリ</t>
    </rPh>
    <rPh sb="230" eb="232">
      <t>シセツ</t>
    </rPh>
    <rPh sb="232" eb="234">
      <t>セイビ</t>
    </rPh>
    <rPh sb="234" eb="236">
      <t>キホン</t>
    </rPh>
    <rPh sb="240" eb="241">
      <t>モト</t>
    </rPh>
    <rPh sb="243" eb="245">
      <t>ケイカク</t>
    </rPh>
    <rPh sb="245" eb="246">
      <t>テキ</t>
    </rPh>
    <rPh sb="247" eb="250">
      <t>コウリツテキ</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</si>
</sst>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8B3-4586-99E4-45832E0F8A6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8B3-4586-99E4-45832E0F8A6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32.020000000000003</c:v>
                </c:pt>
                <c:pt idx="1">
                  <c:v>31.14</c:v>
                </c:pt>
                <c:pt idx="2">
                  <c:v>29.39</c:v>
                </c:pt>
                <c:pt idx="3">
                  <c:v>28.07</c:v>
                </c:pt>
                <c:pt idx="4">
                  <c:v>26.75</c:v>
                </c:pt>
              </c:numCache>
            </c:numRef>
          </c:val>
          <c:extLst>
            <c:ext xmlns:c16="http://schemas.microsoft.com/office/drawing/2014/chart" uri="{C3380CC4-5D6E-409C-BE32-E72D297353CC}">
              <c16:uniqueId val="{00000000-23FE-4B29-BF68-1346E049B83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23FE-4B29-BF68-1346E049B83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C12-42F9-8C2B-A7DCB16543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0C12-42F9-8C2B-A7DCB16543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100.93</c:v>
                </c:pt>
                <c:pt idx="1">
                  <c:v>101.94</c:v>
                </c:pt>
                <c:pt idx="2">
                  <c:v>112.74</c:v>
                </c:pt>
                <c:pt idx="3">
                  <c:v>103.47</c:v>
                </c:pt>
                <c:pt idx="4">
                  <c:v>102.55</c:v>
                </c:pt>
              </c:numCache>
            </c:numRef>
          </c:val>
          <c:extLst>
            <c:ext xmlns:c16="http://schemas.microsoft.com/office/drawing/2014/chart" uri="{C3380CC4-5D6E-409C-BE32-E72D297353CC}">
              <c16:uniqueId val="{00000000-1C2B-46BD-9B2C-EF21260B6F1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89.75</c:v>
                </c:pt>
                <c:pt idx="1">
                  <c:v>96.14</c:v>
                </c:pt>
                <c:pt idx="2">
                  <c:v>95.6</c:v>
                </c:pt>
                <c:pt idx="3">
                  <c:v>93.57</c:v>
                </c:pt>
                <c:pt idx="4">
                  <c:v>96.48</c:v>
                </c:pt>
              </c:numCache>
            </c:numRef>
          </c:val>
          <c:smooth val="0"/>
          <c:extLst>
            <c:ext xmlns:c16="http://schemas.microsoft.com/office/drawing/2014/chart" uri="{C3380CC4-5D6E-409C-BE32-E72D297353CC}">
              <c16:uniqueId val="{00000001-1C2B-46BD-9B2C-EF21260B6F1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31.52</c:v>
                </c:pt>
                <c:pt idx="1">
                  <c:v>37.83</c:v>
                </c:pt>
                <c:pt idx="2">
                  <c:v>44.13</c:v>
                </c:pt>
                <c:pt idx="3">
                  <c:v>50.44</c:v>
                </c:pt>
                <c:pt idx="4">
                  <c:v>56.74</c:v>
                </c:pt>
              </c:numCache>
            </c:numRef>
          </c:val>
          <c:extLst>
            <c:ext xmlns:c16="http://schemas.microsoft.com/office/drawing/2014/chart" uri="{C3380CC4-5D6E-409C-BE32-E72D297353CC}">
              <c16:uniqueId val="{00000000-033E-4B19-8D5A-CA3E96FB84D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39.64</c:v>
                </c:pt>
                <c:pt idx="1">
                  <c:v>33.75</c:v>
                </c:pt>
                <c:pt idx="2">
                  <c:v>36.21</c:v>
                </c:pt>
                <c:pt idx="3">
                  <c:v>39.69</c:v>
                </c:pt>
                <c:pt idx="4">
                  <c:v>39.700000000000003</c:v>
                </c:pt>
              </c:numCache>
            </c:numRef>
          </c:val>
          <c:smooth val="0"/>
          <c:extLst>
            <c:ext xmlns:c16="http://schemas.microsoft.com/office/drawing/2014/chart" uri="{C3380CC4-5D6E-409C-BE32-E72D297353CC}">
              <c16:uniqueId val="{00000001-033E-4B19-8D5A-CA3E96FB84D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11F-4733-B461-3DE49843196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11F-4733-B461-3DE49843196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72.75</c:v>
                </c:pt>
                <c:pt idx="1">
                  <c:v>67.88</c:v>
                </c:pt>
                <c:pt idx="2">
                  <c:v>16.93</c:v>
                </c:pt>
                <c:pt idx="3">
                  <c:v>2.36</c:v>
                </c:pt>
                <c:pt idx="4" formatCode="#,##0.00;&quot;△&quot;#,##0.00">
                  <c:v>0</c:v>
                </c:pt>
              </c:numCache>
            </c:numRef>
          </c:val>
          <c:extLst>
            <c:ext xmlns:c16="http://schemas.microsoft.com/office/drawing/2014/chart" uri="{C3380CC4-5D6E-409C-BE32-E72D297353CC}">
              <c16:uniqueId val="{00000000-2343-4E33-B1ED-A62B8D31FA4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249.76</c:v>
                </c:pt>
                <c:pt idx="1">
                  <c:v>237</c:v>
                </c:pt>
                <c:pt idx="2">
                  <c:v>257.23</c:v>
                </c:pt>
                <c:pt idx="3">
                  <c:v>293.54000000000002</c:v>
                </c:pt>
                <c:pt idx="4">
                  <c:v>224.6</c:v>
                </c:pt>
              </c:numCache>
            </c:numRef>
          </c:val>
          <c:smooth val="0"/>
          <c:extLst>
            <c:ext xmlns:c16="http://schemas.microsoft.com/office/drawing/2014/chart" uri="{C3380CC4-5D6E-409C-BE32-E72D297353CC}">
              <c16:uniqueId val="{00000001-2343-4E33-B1ED-A62B8D31FA4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400.93</c:v>
                </c:pt>
                <c:pt idx="1">
                  <c:v>458.52</c:v>
                </c:pt>
                <c:pt idx="2">
                  <c:v>590.63</c:v>
                </c:pt>
                <c:pt idx="3">
                  <c:v>654.11</c:v>
                </c:pt>
                <c:pt idx="4">
                  <c:v>696.23</c:v>
                </c:pt>
              </c:numCache>
            </c:numRef>
          </c:val>
          <c:extLst>
            <c:ext xmlns:c16="http://schemas.microsoft.com/office/drawing/2014/chart" uri="{C3380CC4-5D6E-409C-BE32-E72D297353CC}">
              <c16:uniqueId val="{00000000-C4AD-4E43-B88E-27B66CC64E33}"/>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256.37</c:v>
                </c:pt>
                <c:pt idx="1">
                  <c:v>135.35</c:v>
                </c:pt>
                <c:pt idx="2">
                  <c:v>150.91999999999999</c:v>
                </c:pt>
                <c:pt idx="3">
                  <c:v>151.72</c:v>
                </c:pt>
                <c:pt idx="4">
                  <c:v>132.16</c:v>
                </c:pt>
              </c:numCache>
            </c:numRef>
          </c:val>
          <c:smooth val="0"/>
          <c:extLst>
            <c:ext xmlns:c16="http://schemas.microsoft.com/office/drawing/2014/chart" uri="{C3380CC4-5D6E-409C-BE32-E72D297353CC}">
              <c16:uniqueId val="{00000001-C4AD-4E43-B88E-27B66CC64E33}"/>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539.59</c:v>
                </c:pt>
                <c:pt idx="1">
                  <c:v>528.72</c:v>
                </c:pt>
                <c:pt idx="2">
                  <c:v>512.5</c:v>
                </c:pt>
                <c:pt idx="3">
                  <c:v>504.39</c:v>
                </c:pt>
                <c:pt idx="4">
                  <c:v>484.66</c:v>
                </c:pt>
              </c:numCache>
            </c:numRef>
          </c:val>
          <c:extLst>
            <c:ext xmlns:c16="http://schemas.microsoft.com/office/drawing/2014/chart" uri="{C3380CC4-5D6E-409C-BE32-E72D297353CC}">
              <c16:uniqueId val="{00000000-6E92-4E32-BFF8-29AB58F29B5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6E92-4E32-BFF8-29AB58F29B5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47.47</c:v>
                </c:pt>
                <c:pt idx="1">
                  <c:v>43.46</c:v>
                </c:pt>
                <c:pt idx="2">
                  <c:v>47.2</c:v>
                </c:pt>
                <c:pt idx="3">
                  <c:v>43.94</c:v>
                </c:pt>
                <c:pt idx="4">
                  <c:v>42.37</c:v>
                </c:pt>
              </c:numCache>
            </c:numRef>
          </c:val>
          <c:extLst>
            <c:ext xmlns:c16="http://schemas.microsoft.com/office/drawing/2014/chart" uri="{C3380CC4-5D6E-409C-BE32-E72D297353CC}">
              <c16:uniqueId val="{00000000-83ED-46DC-BB0D-CB1957F365F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83ED-46DC-BB0D-CB1957F365F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338.1</c:v>
                </c:pt>
                <c:pt idx="1">
                  <c:v>364.46</c:v>
                </c:pt>
                <c:pt idx="2">
                  <c:v>340.45</c:v>
                </c:pt>
                <c:pt idx="3">
                  <c:v>358.47</c:v>
                </c:pt>
                <c:pt idx="4">
                  <c:v>371.91</c:v>
                </c:pt>
              </c:numCache>
            </c:numRef>
          </c:val>
          <c:extLst>
            <c:ext xmlns:c16="http://schemas.microsoft.com/office/drawing/2014/chart" uri="{C3380CC4-5D6E-409C-BE32-E72D297353CC}">
              <c16:uniqueId val="{00000000-A28B-47E6-9B82-4A562612BCB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A28B-47E6-9B82-4A562612BCB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【96.59】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【208.93】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B2" sqref="B2:BZ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山形県　鶴岡市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個別排水処理</v>
      </c>
      <c r="Q8" s="34"/>
      <c r="R8" s="34"/>
      <c r="S8" s="34"/>
      <c r="T8" s="34"/>
      <c r="U8" s="34"/>
      <c r="V8" s="34"/>
      <c r="W8" s="34" t="str">
        <f>データ!L6</f>
        <v>L2</v>
      </c>
      <c r="X8" s="34"/>
      <c r="Y8" s="34"/>
      <c r="Z8" s="34"/>
      <c r="AA8" s="34"/>
      <c r="AB8" s="34"/>
      <c r="AC8" s="34"/>
      <c r="AD8" s="35" t="str">
        <f>データ!$M$6</f>
        <v>非設置</v>
      </c>
      <c r="AE8" s="35"/>
      <c r="AF8" s="35"/>
      <c r="AG8" s="35"/>
      <c r="AH8" s="35"/>
      <c r="AI8" s="35"/>
      <c r="AJ8" s="35"/>
      <c r="AK8" s="3"/>
      <c r="AL8" s="36">
        <f>データ!S6</f>
        <v>118692</v>
      </c>
      <c r="AM8" s="36"/>
      <c r="AN8" s="36"/>
      <c r="AO8" s="36"/>
      <c r="AP8" s="36"/>
      <c r="AQ8" s="36"/>
      <c r="AR8" s="36"/>
      <c r="AS8" s="36"/>
      <c r="AT8" s="37">
        <f>データ!T6</f>
        <v>1311.51</v>
      </c>
      <c r="AU8" s="37"/>
      <c r="AV8" s="37"/>
      <c r="AW8" s="37"/>
      <c r="AX8" s="37"/>
      <c r="AY8" s="37"/>
      <c r="AZ8" s="37"/>
      <c r="BA8" s="37"/>
      <c r="BB8" s="37">
        <f>データ!U6</f>
        <v>90.5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64.55</v>
      </c>
      <c r="J10" s="37"/>
      <c r="K10" s="37"/>
      <c r="L10" s="37"/>
      <c r="M10" s="37"/>
      <c r="N10" s="37"/>
      <c r="O10" s="37"/>
      <c r="P10" s="37">
        <f>データ!P6</f>
        <v>0.23</v>
      </c>
      <c r="Q10" s="37"/>
      <c r="R10" s="37"/>
      <c r="S10" s="37"/>
      <c r="T10" s="37"/>
      <c r="U10" s="37"/>
      <c r="V10" s="37"/>
      <c r="W10" s="37">
        <f>データ!Q6</f>
        <v>100</v>
      </c>
      <c r="X10" s="37"/>
      <c r="Y10" s="37"/>
      <c r="Z10" s="37"/>
      <c r="AA10" s="37"/>
      <c r="AB10" s="37"/>
      <c r="AC10" s="37"/>
      <c r="AD10" s="36">
        <f>データ!R6</f>
        <v>3223</v>
      </c>
      <c r="AE10" s="36"/>
      <c r="AF10" s="36"/>
      <c r="AG10" s="36"/>
      <c r="AH10" s="36"/>
      <c r="AI10" s="36"/>
      <c r="AJ10" s="36"/>
      <c r="AK10" s="2"/>
      <c r="AL10" s="36">
        <f>データ!V6</f>
        <v>276</v>
      </c>
      <c r="AM10" s="36"/>
      <c r="AN10" s="36"/>
      <c r="AO10" s="36"/>
      <c r="AP10" s="36"/>
      <c r="AQ10" s="36"/>
      <c r="AR10" s="36"/>
      <c r="AS10" s="36"/>
      <c r="AT10" s="37">
        <f>データ!W6</f>
        <v>0.3</v>
      </c>
      <c r="AU10" s="37"/>
      <c r="AV10" s="37"/>
      <c r="AW10" s="37"/>
      <c r="AX10" s="37"/>
      <c r="AY10" s="37"/>
      <c r="AZ10" s="37"/>
      <c r="BA10" s="37"/>
      <c r="BB10" s="37">
        <f>データ!X6</f>
        <v>920</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【96.59】</v>
      </c>
      <c r="F85" s="12" t="str">
        <f>データ!AT6</f>
        <v>【208.93】</v>
      </c>
      <c r="G85" s="12" t="str">
        <f>データ!BE6</f>
        <v>【136.43】</v>
      </c>
      <c r="H85" s="12" t="str">
        <f>データ!BP6</f>
        <v>【967.97】</v>
      </c>
      <c r="I85" s="12" t="str">
        <f>データ!CA6</f>
        <v>【46.20】</v>
      </c>
      <c r="J85" s="12" t="str">
        <f>データ!CL6</f>
        <v>【332.82】</v>
      </c>
      <c r="K85" s="12" t="str">
        <f>データ!CW6</f>
        <v>【46.29】</v>
      </c>
      <c r="L85" s="12" t="str">
        <f>データ!DH6</f>
        <v>【82.56】</v>
      </c>
      <c r="M85" s="12" t="str">
        <f>データ!DS6</f>
        <v>【39.62】</v>
      </c>
      <c r="N85" s="12" t="str">
        <f>データ!ED6</f>
        <v>【-】</v>
      </c>
      <c r="O85" s="12" t="str">
        <f>データ!EO6</f>
        <v>【-】</v>
      </c>
    </row>
  </sheetData>
  <sheetProtection algorithmName="SHA-512" hashValue="hJxz9s8DONQdCTY+KU51fuyGGDFXC+lFKvMmR6CfCXjAUSnogZ6HBOnjKFLcdeZfilnOHHnMs1yAIpisvyDuxg==" saltValue="LThg5PTDsirpRw+4+h450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2">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2">
      <c r="A6" s="14" t="s">
        <v>94</v>
      </c>
      <c r="B6" s="19">
        <f>B7</f>
        <v>2023</v>
      </c>
      <c r="C6" s="19">
        <f t="shared" ref="C6:X6" si="3">C7</f>
        <v>62031</v>
      </c>
      <c r="D6" s="19">
        <f t="shared" si="3"/>
        <v>46</v>
      </c>
      <c r="E6" s="19">
        <f t="shared" si="3"/>
        <v>18</v>
      </c>
      <c r="F6" s="19">
        <f t="shared" si="3"/>
        <v>1</v>
      </c>
      <c r="G6" s="19">
        <f t="shared" si="3"/>
        <v>0</v>
      </c>
      <c r="H6" s="19" t="str">
        <f t="shared" si="3"/>
        <v>山形県　鶴岡市</v>
      </c>
      <c r="I6" s="19" t="str">
        <f t="shared" si="3"/>
        <v>法適用</v>
      </c>
      <c r="J6" s="19" t="str">
        <f t="shared" si="3"/>
        <v>下水道事業</v>
      </c>
      <c r="K6" s="19" t="str">
        <f t="shared" si="3"/>
        <v>個別排水処理</v>
      </c>
      <c r="L6" s="19" t="str">
        <f t="shared" si="3"/>
        <v>L2</v>
      </c>
      <c r="M6" s="19" t="str">
        <f t="shared" si="3"/>
        <v>非設置</v>
      </c>
      <c r="N6" s="20" t="str">
        <f t="shared" si="3"/>
        <v>-</v>
      </c>
      <c r="O6" s="20">
        <f t="shared" si="3"/>
        <v>64.55</v>
      </c>
      <c r="P6" s="20">
        <f t="shared" si="3"/>
        <v>0.23</v>
      </c>
      <c r="Q6" s="20">
        <f t="shared" si="3"/>
        <v>100</v>
      </c>
      <c r="R6" s="20">
        <f t="shared" si="3"/>
        <v>3223</v>
      </c>
      <c r="S6" s="20">
        <f t="shared" si="3"/>
        <v>118692</v>
      </c>
      <c r="T6" s="20">
        <f t="shared" si="3"/>
        <v>1311.51</v>
      </c>
      <c r="U6" s="20">
        <f t="shared" si="3"/>
        <v>90.5</v>
      </c>
      <c r="V6" s="20">
        <f t="shared" si="3"/>
        <v>276</v>
      </c>
      <c r="W6" s="20">
        <f t="shared" si="3"/>
        <v>0.3</v>
      </c>
      <c r="X6" s="20">
        <f t="shared" si="3"/>
        <v>920</v>
      </c>
      <c r="Y6" s="21">
        <f>IF(Y7="",NA(),Y7)</f>
        <v>100.93</v>
      </c>
      <c r="Z6" s="21">
        <f t="shared" ref="Z6:AH6" si="4">IF(Z7="",NA(),Z7)</f>
        <v>101.94</v>
      </c>
      <c r="AA6" s="21">
        <f t="shared" si="4"/>
        <v>112.74</v>
      </c>
      <c r="AB6" s="21">
        <f t="shared" si="4"/>
        <v>103.47</v>
      </c>
      <c r="AC6" s="21">
        <f t="shared" si="4"/>
        <v>102.55</v>
      </c>
      <c r="AD6" s="21">
        <f t="shared" si="4"/>
        <v>89.75</v>
      </c>
      <c r="AE6" s="21">
        <f t="shared" si="4"/>
        <v>96.14</v>
      </c>
      <c r="AF6" s="21">
        <f t="shared" si="4"/>
        <v>95.6</v>
      </c>
      <c r="AG6" s="21">
        <f t="shared" si="4"/>
        <v>93.57</v>
      </c>
      <c r="AH6" s="21">
        <f t="shared" si="4"/>
        <v>96.48</v>
      </c>
      <c r="AI6" s="20" t="str">
        <f>IF(AI7="","",IF(AI7="-","【-】","【"&amp;SUBSTITUTE(TEXT(AI7,"#,##0.00"),"-","△")&amp;"】"))</f>
        <v>【96.59】</v>
      </c>
      <c r="AJ6" s="21">
        <f>IF(AJ7="",NA(),AJ7)</f>
        <v>72.75</v>
      </c>
      <c r="AK6" s="21">
        <f t="shared" ref="AK6:AS6" si="5">IF(AK7="",NA(),AK7)</f>
        <v>67.88</v>
      </c>
      <c r="AL6" s="21">
        <f t="shared" si="5"/>
        <v>16.93</v>
      </c>
      <c r="AM6" s="21">
        <f t="shared" si="5"/>
        <v>2.36</v>
      </c>
      <c r="AN6" s="20">
        <f t="shared" si="5"/>
        <v>0</v>
      </c>
      <c r="AO6" s="21">
        <f t="shared" si="5"/>
        <v>249.76</v>
      </c>
      <c r="AP6" s="21">
        <f t="shared" si="5"/>
        <v>237</v>
      </c>
      <c r="AQ6" s="21">
        <f t="shared" si="5"/>
        <v>257.23</v>
      </c>
      <c r="AR6" s="21">
        <f t="shared" si="5"/>
        <v>293.54000000000002</v>
      </c>
      <c r="AS6" s="21">
        <f t="shared" si="5"/>
        <v>224.6</v>
      </c>
      <c r="AT6" s="20" t="str">
        <f>IF(AT7="","",IF(AT7="-","【-】","【"&amp;SUBSTITUTE(TEXT(AT7,"#,##0.00"),"-","△")&amp;"】"))</f>
        <v>【208.93】</v>
      </c>
      <c r="AU6" s="21">
        <f>IF(AU7="",NA(),AU7)</f>
        <v>400.93</v>
      </c>
      <c r="AV6" s="21">
        <f t="shared" ref="AV6:BD6" si="6">IF(AV7="",NA(),AV7)</f>
        <v>458.52</v>
      </c>
      <c r="AW6" s="21">
        <f t="shared" si="6"/>
        <v>590.63</v>
      </c>
      <c r="AX6" s="21">
        <f t="shared" si="6"/>
        <v>654.11</v>
      </c>
      <c r="AY6" s="21">
        <f t="shared" si="6"/>
        <v>696.23</v>
      </c>
      <c r="AZ6" s="21">
        <f t="shared" si="6"/>
        <v>256.37</v>
      </c>
      <c r="BA6" s="21">
        <f t="shared" si="6"/>
        <v>135.35</v>
      </c>
      <c r="BB6" s="21">
        <f t="shared" si="6"/>
        <v>150.91999999999999</v>
      </c>
      <c r="BC6" s="21">
        <f t="shared" si="6"/>
        <v>151.72</v>
      </c>
      <c r="BD6" s="21">
        <f t="shared" si="6"/>
        <v>132.16</v>
      </c>
      <c r="BE6" s="20" t="str">
        <f>IF(BE7="","",IF(BE7="-","【-】","【"&amp;SUBSTITUTE(TEXT(BE7,"#,##0.00"),"-","△")&amp;"】"))</f>
        <v>【136.43】</v>
      </c>
      <c r="BF6" s="21">
        <f>IF(BF7="",NA(),BF7)</f>
        <v>539.59</v>
      </c>
      <c r="BG6" s="21">
        <f t="shared" ref="BG6:BO6" si="7">IF(BG7="",NA(),BG7)</f>
        <v>528.72</v>
      </c>
      <c r="BH6" s="21">
        <f t="shared" si="7"/>
        <v>512.5</v>
      </c>
      <c r="BI6" s="21">
        <f t="shared" si="7"/>
        <v>504.39</v>
      </c>
      <c r="BJ6" s="21">
        <f t="shared" si="7"/>
        <v>484.66</v>
      </c>
      <c r="BK6" s="21">
        <f t="shared" si="7"/>
        <v>862.99</v>
      </c>
      <c r="BL6" s="21">
        <f t="shared" si="7"/>
        <v>782.91</v>
      </c>
      <c r="BM6" s="21">
        <f t="shared" si="7"/>
        <v>783.21</v>
      </c>
      <c r="BN6" s="21">
        <f t="shared" si="7"/>
        <v>902.04</v>
      </c>
      <c r="BO6" s="21">
        <f t="shared" si="7"/>
        <v>992.16</v>
      </c>
      <c r="BP6" s="20" t="str">
        <f>IF(BP7="","",IF(BP7="-","【-】","【"&amp;SUBSTITUTE(TEXT(BP7,"#,##0.00"),"-","△")&amp;"】"))</f>
        <v>【967.97】</v>
      </c>
      <c r="BQ6" s="21">
        <f>IF(BQ7="",NA(),BQ7)</f>
        <v>47.47</v>
      </c>
      <c r="BR6" s="21">
        <f t="shared" ref="BR6:BZ6" si="8">IF(BR7="",NA(),BR7)</f>
        <v>43.46</v>
      </c>
      <c r="BS6" s="21">
        <f t="shared" si="8"/>
        <v>47.2</v>
      </c>
      <c r="BT6" s="21">
        <f t="shared" si="8"/>
        <v>43.94</v>
      </c>
      <c r="BU6" s="21">
        <f t="shared" si="8"/>
        <v>42.37</v>
      </c>
      <c r="BV6" s="21">
        <f t="shared" si="8"/>
        <v>50.06</v>
      </c>
      <c r="BW6" s="21">
        <f t="shared" si="8"/>
        <v>49.38</v>
      </c>
      <c r="BX6" s="21">
        <f t="shared" si="8"/>
        <v>48.53</v>
      </c>
      <c r="BY6" s="21">
        <f t="shared" si="8"/>
        <v>46.11</v>
      </c>
      <c r="BZ6" s="21">
        <f t="shared" si="8"/>
        <v>45.55</v>
      </c>
      <c r="CA6" s="20" t="str">
        <f>IF(CA7="","",IF(CA7="-","【-】","【"&amp;SUBSTITUTE(TEXT(CA7,"#,##0.00"),"-","△")&amp;"】"))</f>
        <v>【46.20】</v>
      </c>
      <c r="CB6" s="21">
        <f>IF(CB7="",NA(),CB7)</f>
        <v>338.1</v>
      </c>
      <c r="CC6" s="21">
        <f t="shared" ref="CC6:CK6" si="9">IF(CC7="",NA(),CC7)</f>
        <v>364.46</v>
      </c>
      <c r="CD6" s="21">
        <f t="shared" si="9"/>
        <v>340.45</v>
      </c>
      <c r="CE6" s="21">
        <f t="shared" si="9"/>
        <v>358.47</v>
      </c>
      <c r="CF6" s="21">
        <f t="shared" si="9"/>
        <v>371.91</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32.020000000000003</v>
      </c>
      <c r="CN6" s="21">
        <f t="shared" ref="CN6:CV6" si="10">IF(CN7="",NA(),CN7)</f>
        <v>31.14</v>
      </c>
      <c r="CO6" s="21">
        <f t="shared" si="10"/>
        <v>29.39</v>
      </c>
      <c r="CP6" s="21">
        <f t="shared" si="10"/>
        <v>28.07</v>
      </c>
      <c r="CQ6" s="21">
        <f t="shared" si="10"/>
        <v>26.75</v>
      </c>
      <c r="CR6" s="21">
        <f t="shared" si="10"/>
        <v>47.35</v>
      </c>
      <c r="CS6" s="21">
        <f t="shared" si="10"/>
        <v>46.36</v>
      </c>
      <c r="CT6" s="21">
        <f t="shared" si="10"/>
        <v>46.45</v>
      </c>
      <c r="CU6" s="21">
        <f t="shared" si="10"/>
        <v>45.36</v>
      </c>
      <c r="CV6" s="21">
        <f t="shared" si="10"/>
        <v>45.93</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81.209999999999994</v>
      </c>
      <c r="DD6" s="21">
        <f t="shared" si="11"/>
        <v>83.08</v>
      </c>
      <c r="DE6" s="21">
        <f t="shared" si="11"/>
        <v>82.61</v>
      </c>
      <c r="DF6" s="21">
        <f t="shared" si="11"/>
        <v>82.21</v>
      </c>
      <c r="DG6" s="21">
        <f t="shared" si="11"/>
        <v>82.98</v>
      </c>
      <c r="DH6" s="20" t="str">
        <f>IF(DH7="","",IF(DH7="-","【-】","【"&amp;SUBSTITUTE(TEXT(DH7,"#,##0.00"),"-","△")&amp;"】"))</f>
        <v>【82.56】</v>
      </c>
      <c r="DI6" s="21">
        <f>IF(DI7="",NA(),DI7)</f>
        <v>31.52</v>
      </c>
      <c r="DJ6" s="21">
        <f t="shared" ref="DJ6:DR6" si="12">IF(DJ7="",NA(),DJ7)</f>
        <v>37.83</v>
      </c>
      <c r="DK6" s="21">
        <f t="shared" si="12"/>
        <v>44.13</v>
      </c>
      <c r="DL6" s="21">
        <f t="shared" si="12"/>
        <v>50.44</v>
      </c>
      <c r="DM6" s="21">
        <f t="shared" si="12"/>
        <v>56.74</v>
      </c>
      <c r="DN6" s="21">
        <f t="shared" si="12"/>
        <v>39.64</v>
      </c>
      <c r="DO6" s="21">
        <f t="shared" si="12"/>
        <v>33.75</v>
      </c>
      <c r="DP6" s="21">
        <f t="shared" si="12"/>
        <v>36.21</v>
      </c>
      <c r="DQ6" s="21">
        <f t="shared" si="12"/>
        <v>39.69</v>
      </c>
      <c r="DR6" s="21">
        <f t="shared" si="12"/>
        <v>39.700000000000003</v>
      </c>
      <c r="DS6" s="20" t="str">
        <f>IF(DS7="","",IF(DS7="-","【-】","【"&amp;SUBSTITUTE(TEXT(DS7,"#,##0.00"),"-","△")&amp;"】"))</f>
        <v>【39.62】</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62031</v>
      </c>
      <c r="D7" s="23">
        <v>46</v>
      </c>
      <c r="E7" s="23">
        <v>18</v>
      </c>
      <c r="F7" s="23">
        <v>1</v>
      </c>
      <c r="G7" s="23">
        <v>0</v>
      </c>
      <c r="H7" s="23" t="s">
        <v>95</v>
      </c>
      <c r="I7" s="23" t="s">
        <v>96</v>
      </c>
      <c r="J7" s="23" t="s">
        <v>97</v>
      </c>
      <c r="K7" s="23" t="s">
        <v>98</v>
      </c>
      <c r="L7" s="23" t="s">
        <v>99</v>
      </c>
      <c r="M7" s="23" t="s">
        <v>100</v>
      </c>
      <c r="N7" s="24" t="s">
        <v>101</v>
      </c>
      <c r="O7" s="24">
        <v>64.55</v>
      </c>
      <c r="P7" s="24">
        <v>0.23</v>
      </c>
      <c r="Q7" s="24">
        <v>100</v>
      </c>
      <c r="R7" s="24">
        <v>3223</v>
      </c>
      <c r="S7" s="24">
        <v>118692</v>
      </c>
      <c r="T7" s="24">
        <v>1311.51</v>
      </c>
      <c r="U7" s="24">
        <v>90.5</v>
      </c>
      <c r="V7" s="24">
        <v>276</v>
      </c>
      <c r="W7" s="24">
        <v>0.3</v>
      </c>
      <c r="X7" s="24">
        <v>920</v>
      </c>
      <c r="Y7" s="24">
        <v>100.93</v>
      </c>
      <c r="Z7" s="24">
        <v>101.94</v>
      </c>
      <c r="AA7" s="24">
        <v>112.74</v>
      </c>
      <c r="AB7" s="24">
        <v>103.47</v>
      </c>
      <c r="AC7" s="24">
        <v>102.55</v>
      </c>
      <c r="AD7" s="24">
        <v>89.75</v>
      </c>
      <c r="AE7" s="24">
        <v>96.14</v>
      </c>
      <c r="AF7" s="24">
        <v>95.6</v>
      </c>
      <c r="AG7" s="24">
        <v>93.57</v>
      </c>
      <c r="AH7" s="24">
        <v>96.48</v>
      </c>
      <c r="AI7" s="24">
        <v>96.59</v>
      </c>
      <c r="AJ7" s="24">
        <v>72.75</v>
      </c>
      <c r="AK7" s="24">
        <v>67.88</v>
      </c>
      <c r="AL7" s="24">
        <v>16.93</v>
      </c>
      <c r="AM7" s="24">
        <v>2.36</v>
      </c>
      <c r="AN7" s="24">
        <v>0</v>
      </c>
      <c r="AO7" s="24">
        <v>249.76</v>
      </c>
      <c r="AP7" s="24">
        <v>237</v>
      </c>
      <c r="AQ7" s="24">
        <v>257.23</v>
      </c>
      <c r="AR7" s="24">
        <v>293.54000000000002</v>
      </c>
      <c r="AS7" s="24">
        <v>224.6</v>
      </c>
      <c r="AT7" s="24">
        <v>208.93</v>
      </c>
      <c r="AU7" s="24">
        <v>400.93</v>
      </c>
      <c r="AV7" s="24">
        <v>458.52</v>
      </c>
      <c r="AW7" s="24">
        <v>590.63</v>
      </c>
      <c r="AX7" s="24">
        <v>654.11</v>
      </c>
      <c r="AY7" s="24">
        <v>696.23</v>
      </c>
      <c r="AZ7" s="24">
        <v>256.37</v>
      </c>
      <c r="BA7" s="24">
        <v>135.35</v>
      </c>
      <c r="BB7" s="24">
        <v>150.91999999999999</v>
      </c>
      <c r="BC7" s="24">
        <v>151.72</v>
      </c>
      <c r="BD7" s="24">
        <v>132.16</v>
      </c>
      <c r="BE7" s="24">
        <v>136.43</v>
      </c>
      <c r="BF7" s="24">
        <v>539.59</v>
      </c>
      <c r="BG7" s="24">
        <v>528.72</v>
      </c>
      <c r="BH7" s="24">
        <v>512.5</v>
      </c>
      <c r="BI7" s="24">
        <v>504.39</v>
      </c>
      <c r="BJ7" s="24">
        <v>484.66</v>
      </c>
      <c r="BK7" s="24">
        <v>862.99</v>
      </c>
      <c r="BL7" s="24">
        <v>782.91</v>
      </c>
      <c r="BM7" s="24">
        <v>783.21</v>
      </c>
      <c r="BN7" s="24">
        <v>902.04</v>
      </c>
      <c r="BO7" s="24">
        <v>992.16</v>
      </c>
      <c r="BP7" s="24">
        <v>967.97</v>
      </c>
      <c r="BQ7" s="24">
        <v>47.47</v>
      </c>
      <c r="BR7" s="24">
        <v>43.46</v>
      </c>
      <c r="BS7" s="24">
        <v>47.2</v>
      </c>
      <c r="BT7" s="24">
        <v>43.94</v>
      </c>
      <c r="BU7" s="24">
        <v>42.37</v>
      </c>
      <c r="BV7" s="24">
        <v>50.06</v>
      </c>
      <c r="BW7" s="24">
        <v>49.38</v>
      </c>
      <c r="BX7" s="24">
        <v>48.53</v>
      </c>
      <c r="BY7" s="24">
        <v>46.11</v>
      </c>
      <c r="BZ7" s="24">
        <v>45.55</v>
      </c>
      <c r="CA7" s="24">
        <v>46.2</v>
      </c>
      <c r="CB7" s="24">
        <v>338.1</v>
      </c>
      <c r="CC7" s="24">
        <v>364.46</v>
      </c>
      <c r="CD7" s="24">
        <v>340.45</v>
      </c>
      <c r="CE7" s="24">
        <v>358.47</v>
      </c>
      <c r="CF7" s="24">
        <v>371.91</v>
      </c>
      <c r="CG7" s="24">
        <v>309.22000000000003</v>
      </c>
      <c r="CH7" s="24">
        <v>316.97000000000003</v>
      </c>
      <c r="CI7" s="24">
        <v>326.17</v>
      </c>
      <c r="CJ7" s="24">
        <v>336.93</v>
      </c>
      <c r="CK7" s="24">
        <v>331.17</v>
      </c>
      <c r="CL7" s="24">
        <v>332.82</v>
      </c>
      <c r="CM7" s="24">
        <v>32.020000000000003</v>
      </c>
      <c r="CN7" s="24">
        <v>31.14</v>
      </c>
      <c r="CO7" s="24">
        <v>29.39</v>
      </c>
      <c r="CP7" s="24">
        <v>28.07</v>
      </c>
      <c r="CQ7" s="24">
        <v>26.75</v>
      </c>
      <c r="CR7" s="24">
        <v>47.35</v>
      </c>
      <c r="CS7" s="24">
        <v>46.36</v>
      </c>
      <c r="CT7" s="24">
        <v>46.45</v>
      </c>
      <c r="CU7" s="24">
        <v>45.36</v>
      </c>
      <c r="CV7" s="24">
        <v>45.93</v>
      </c>
      <c r="CW7" s="24">
        <v>46.29</v>
      </c>
      <c r="CX7" s="24">
        <v>100</v>
      </c>
      <c r="CY7" s="24">
        <v>100</v>
      </c>
      <c r="CZ7" s="24">
        <v>100</v>
      </c>
      <c r="DA7" s="24">
        <v>100</v>
      </c>
      <c r="DB7" s="24">
        <v>100</v>
      </c>
      <c r="DC7" s="24">
        <v>81.209999999999994</v>
      </c>
      <c r="DD7" s="24">
        <v>83.08</v>
      </c>
      <c r="DE7" s="24">
        <v>82.61</v>
      </c>
      <c r="DF7" s="24">
        <v>82.21</v>
      </c>
      <c r="DG7" s="24">
        <v>82.98</v>
      </c>
      <c r="DH7" s="24">
        <v>82.56</v>
      </c>
      <c r="DI7" s="24">
        <v>31.52</v>
      </c>
      <c r="DJ7" s="24">
        <v>37.83</v>
      </c>
      <c r="DK7" s="24">
        <v>44.13</v>
      </c>
      <c r="DL7" s="24">
        <v>50.44</v>
      </c>
      <c r="DM7" s="24">
        <v>56.74</v>
      </c>
      <c r="DN7" s="24">
        <v>39.64</v>
      </c>
      <c r="DO7" s="24">
        <v>33.75</v>
      </c>
      <c r="DP7" s="24">
        <v>36.21</v>
      </c>
      <c r="DQ7" s="24">
        <v>39.69</v>
      </c>
      <c r="DR7" s="24">
        <v>39.700000000000003</v>
      </c>
      <c r="DS7" s="24">
        <v>39.619999999999997</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107</v>
      </c>
    </row>
    <row r="12" spans="1:148" x14ac:dyDescent="0.2">
      <c r="B12">
        <v>1</v>
      </c>
      <c r="C12">
        <v>1</v>
      </c>
      <c r="D12">
        <v>2</v>
      </c>
      <c r="E12">
        <v>3</v>
      </c>
      <c r="F12">
        <v>4</v>
      </c>
      <c r="G12" t="s">
        <v>108</v>
      </c>
    </row>
    <row r="13" spans="1:148" x14ac:dyDescent="0.2">
      <c r="B13" t="s">
        <v>109</v>
      </c>
      <c r="C13" t="s">
        <v>109</v>
      </c>
      <c r="D13" t="s">
        <v>110</v>
      </c>
      <c r="E13" t="s">
        <v>110</v>
      </c>
      <c r="F13" t="s">
        <v>109</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P83070</cp:lastModifiedBy>
  <cp:lastPrinted>2025-03-11T00:48:38Z</cp:lastPrinted>
  <dcterms:created xsi:type="dcterms:W3CDTF">2025-01-24T07:25:50Z</dcterms:created>
  <dcterms:modified xsi:type="dcterms:W3CDTF">2025-03-11T00:48:38Z</dcterms:modified>
  <cp:category/>
</cp:coreProperties>
</file>