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10.13.151.226\share\共有フォルダ\8.契約検査室\◆契約検査室共有データ\etc\契約（佐藤佑樹担当）\R7\R7.10.3入札【48号】三瀬地区No.83-1号マンホールポンプ新設工事\閲覧図書\"/>
    </mc:Choice>
  </mc:AlternateContent>
  <xr:revisionPtr revIDLastSave="0" documentId="13_ncr:1_{3918B2ED-1B5D-4639-A440-9FC1C9B5D53F}" xr6:coauthVersionLast="47" xr6:coauthVersionMax="47" xr10:uidLastSave="{00000000-0000-0000-0000-000000000000}"/>
  <bookViews>
    <workbookView xWindow="-120" yWindow="-120" windowWidth="29040" windowHeight="15840" tabRatio="749" xr2:uid="{00000000-000D-0000-FFFF-FFFF00000000}"/>
  </bookViews>
  <sheets>
    <sheet name="表紙" sheetId="18" r:id="rId1"/>
    <sheet name="設計概要" sheetId="17" r:id="rId2"/>
    <sheet name="本工事費内訳書 " sheetId="27" r:id="rId3"/>
    <sheet name="補単内訳書1 " sheetId="52" r:id="rId4"/>
    <sheet name="施行経費内訳（合算1）" sheetId="16" r:id="rId5"/>
    <sheet name="表紙(機械)補助" sheetId="5" r:id="rId6"/>
    <sheet name="概要(機械)補助" sheetId="22" r:id="rId7"/>
    <sheet name="内訳(機械)補助" sheetId="4" r:id="rId8"/>
    <sheet name="明細(機械)補助" sheetId="1" r:id="rId9"/>
    <sheet name="集計(機械)補助" sheetId="2" r:id="rId10"/>
    <sheet name="数量(機械)補助" sheetId="3" r:id="rId11"/>
    <sheet name="表紙(電気)補助" sheetId="6" r:id="rId12"/>
    <sheet name="概要(電気)補助" sheetId="23" r:id="rId13"/>
    <sheet name="内訳(電気)補助" sheetId="7" r:id="rId14"/>
    <sheet name="明細(電気)補助" sheetId="8" r:id="rId15"/>
    <sheet name="集計(電気)補助" sheetId="9" r:id="rId16"/>
    <sheet name="数量1(電気)補助" sheetId="10" r:id="rId17"/>
    <sheet name="数量2-1(電気)補助" sheetId="13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123" localSheetId="3" hidden="1">#REF!</definedName>
    <definedName name="_123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Cv97SheetGousei" hidden="1">#REF!</definedName>
    <definedName name="_xlnm.Print_Area" localSheetId="6">'概要(機械)補助'!$B$2:$AW$78</definedName>
    <definedName name="_xlnm.Print_Area" localSheetId="12">'概要(電気)補助'!$B$2:$AW$78</definedName>
    <definedName name="_xlnm.Print_Area" localSheetId="4">'施行経費内訳（合算1）'!$B$2:$G$33</definedName>
    <definedName name="_xlnm.Print_Area" localSheetId="9">'集計(機械)補助'!$B$2:$H$48,'集計(機械)補助'!$J$2:$R$48,'集計(機械)補助'!$T$2:$AB$48</definedName>
    <definedName name="_xlnm.Print_Area" localSheetId="15">'集計(電気)補助'!$B$2:$H$48,'集計(電気)補助'!$J$2:$W$48,'集計(電気)補助'!$BC$2:$BP$48,'集計(電気)補助'!$BR$2:$CE$48,'集計(電気)補助'!$Y$2:$AL$48,'集計(電気)補助'!$AN$2:$BA$48</definedName>
    <definedName name="_xlnm.Print_Area" localSheetId="10">'数量(機械)補助'!$B$2:$G$48,'数量(機械)補助'!$I$2:$N$48,'数量(機械)補助'!$P$2:$U$48,'数量(機械)補助'!$AY$2:$BD$48,'数量(機械)補助'!$BF$2:$BK$48,'数量(機械)補助'!$AD$2:$AI$48,'数量(機械)補助'!$AK$2:$AP$48</definedName>
    <definedName name="_xlnm.Print_Area" localSheetId="16">'数量1(電気)補助'!$B$2:$G$48,'数量1(電気)補助'!$AD$2:$AI$48,'数量1(電気)補助'!$I$2:$N$48,'数量1(電気)補助'!$P$2:$U$48,'数量1(電気)補助'!$W$2:$AB$48,'数量1(電気)補助'!$AY$2:$BD$48,'数量1(電気)補助'!$BF$2:$BK$48</definedName>
    <definedName name="_xlnm.Print_Area" localSheetId="17">'数量2-1(電気)補助'!$B$2:$AO$73</definedName>
    <definedName name="_xlnm.Print_Area" localSheetId="1">設計概要!$B$2:$AW$78</definedName>
    <definedName name="_xlnm.Print_Area" localSheetId="7">'内訳(機械)補助'!$B$2:$J$101</definedName>
    <definedName name="_xlnm.Print_Area" localSheetId="13">'内訳(電気)補助'!$B$2:$J$103</definedName>
    <definedName name="_xlnm.Print_Area" localSheetId="0">表紙!$B$2:$I$40</definedName>
    <definedName name="_xlnm.Print_Area" localSheetId="5">'表紙(機械)補助'!$B$2:$I$40</definedName>
    <definedName name="_xlnm.Print_Area" localSheetId="11">'表紙(電気)補助'!$B$2:$I$40</definedName>
    <definedName name="_xlnm.Print_Area" localSheetId="3">'補単内訳書1 '!$B$2:$AC$52</definedName>
    <definedName name="_xlnm.Print_Area" localSheetId="2">'本工事費内訳書 '!$B$2:$J$37</definedName>
    <definedName name="_xlnm.Print_Area" localSheetId="8">'明細(機械)補助'!$B$2:$H$48,'明細(機械)補助'!$J$2:$P$48,'明細(機械)補助'!$R$2:$X$48,'明細(機械)補助'!$Z$2:$AF$48,'明細(機械)補助'!$AH$2:$AN$48,'明細(機械)補助'!$BV$2:$CB$48,'明細(機械)補助'!$AP$2:$AV$48,'明細(機械)補助'!$AX$2:$BD$48,'明細(機械)補助'!$BF$2:$BL$48,'明細(機械)補助'!$BN$2:$BT$48</definedName>
    <definedName name="_xlnm.Print_Area" localSheetId="14">'明細(電気)補助'!$B$2:$H$48,'明細(電気)補助'!$AH$2:$AN$48,'明細(電気)補助'!$AP$2:$AV$48,'明細(電気)補助'!$AX$2:$BD$48,'明細(電気)補助'!$BF$2:$BL$48,'明細(電気)補助'!$J$2:$P$48,'明細(電気)補助'!$R$2:$X$48,'明細(電気)補助'!$Z$2:$AF$48,'明細(電気)補助'!$BN$2:$BT$48,'明細(電気)補助'!$CD$2:$CJ$48,'明細(電気)補助'!$BV$2:$CB$48</definedName>
    <definedName name="_xlnm.Print_Titles" localSheetId="6">'概要(機械)補助'!$2:$3</definedName>
    <definedName name="_xlnm.Print_Titles" localSheetId="12">'概要(電気)補助'!$2:$3</definedName>
    <definedName name="_xlnm.Print_Titles" localSheetId="1">設計概要!$2:$3</definedName>
    <definedName name="_xlnm.Print_Titles" localSheetId="7">'内訳(機械)補助'!$2:$5</definedName>
    <definedName name="_xlnm.Print_Titles" localSheetId="13">'内訳(電気)補助'!$2:$5</definedName>
    <definedName name="wrn.業務委託設計書印刷." localSheetId="3" hidden="1">{"起工設計書Ｐ１",#N/A,FALSE,"Sheet1";"起工設計書Ｐ２",#N/A,FALSE,"Sheet2"}</definedName>
    <definedName name="wrn.業務委託設計書印刷." hidden="1">{"起工設計書Ｐ１",#N/A,FALSE,"Sheet1";"起工設計書Ｐ２",#N/A,FALSE,"Sheet2"}</definedName>
    <definedName name="wrn.代価表印刷." localSheetId="3" hidden="1">{"代価表",#N/A,FALSE,"Sheet1";"作業能力",#N/A,FALSE,"Sheet3"}</definedName>
    <definedName name="wrn.代価表印刷." hidden="1">{"代価表",#N/A,FALSE,"Sheet1";"作業能力",#N/A,FALSE,"Sheet3"}</definedName>
    <definedName name="wrn.代価表印刷２." localSheetId="3" hidden="1">{"代価表２",#N/A,FALSE,"代価表"}</definedName>
    <definedName name="wrn.代価表印刷２." hidden="1">{"代価表２",#N/A,FALSE,"代価表"}</definedName>
    <definedName name="wrn.内訳表印刷." localSheetId="3" hidden="1">{"内訳表",#N/A,FALSE,"内訳表";"外業日数",#N/A,FALSE,"外業日数";"単価算出調書",#N/A,FALSE,"単価算出調書"}</definedName>
    <definedName name="wrn.内訳表印刷." hidden="1">{"内訳表",#N/A,FALSE,"内訳表";"外業日数",#N/A,FALSE,"外業日数";"単価算出調書",#N/A,FALSE,"単価算出調書"}</definedName>
    <definedName name="マンホール">[1]data!$O$3:$O$7</definedName>
    <definedName name="管主">[2]data!$A$3:$A$19</definedName>
    <definedName name="管種">[1]data!$A$3:$A$19</definedName>
    <definedName name="管種2">[3]data②!$A$3:$A$13</definedName>
    <definedName name="管種3">[3]data③!$A$3:$A$11</definedName>
    <definedName name="基軸ｱﾝｸﾙﾓｰﾙﾐﾆφ250" localSheetId="3" hidden="1">{"起工設計書Ｐ１",#N/A,FALSE,"Sheet1";"起工設計書Ｐ２",#N/A,FALSE,"Sheet2"}</definedName>
    <definedName name="基軸ｱﾝｸﾙﾓｰﾙﾐﾆφ250" hidden="1">{"起工設計書Ｐ１",#N/A,FALSE,"Sheet1";"起工設計書Ｐ２",#N/A,FALSE,"Sheet2"}</definedName>
    <definedName name="掘削">[2]data!$AG$3:$AG$8</definedName>
    <definedName name="掘削機械">[1]data!$AG$3:$AG$8</definedName>
    <definedName name="鋼矢板損料" localSheetId="3" hidden="1">#REF!</definedName>
    <definedName name="鋼矢板損料" hidden="1">#REF!</definedName>
    <definedName name="財源内訳" localSheetId="3" hidden="1">{"起工設計書Ｐ１",#N/A,FALSE,"Sheet1";"起工設計書Ｐ２",#N/A,FALSE,"Sheet2"}</definedName>
    <definedName name="財源内訳" hidden="1">{"起工設計書Ｐ１",#N/A,FALSE,"Sheet1";"起工設計書Ｐ２",#N/A,FALSE,"Sheet2"}</definedName>
    <definedName name="推進工法">[4]data!$AA$3:$AA$4</definedName>
    <definedName name="代価" localSheetId="3" hidden="1">{"代価表",#N/A,FALSE,"Sheet1";"作業能力",#N/A,FALSE,"Sheet3"}</definedName>
    <definedName name="代価" hidden="1">{"代価表",#N/A,FALSE,"Sheet1";"作業能力",#N/A,FALSE,"Sheet3"}</definedName>
    <definedName name="代価1" localSheetId="3" hidden="1">{"代価表",#N/A,FALSE,"Sheet1";"作業能力",#N/A,FALSE,"Sheet3"}</definedName>
    <definedName name="代価1" hidden="1">{"代価表",#N/A,FALSE,"Sheet1";"作業能力",#N/A,FALSE,"Sheet3"}</definedName>
    <definedName name="代価表１" localSheetId="3" hidden="1">{"代価表２",#N/A,FALSE,"代価表"}</definedName>
    <definedName name="代価表１" hidden="1">{"代価表２",#N/A,FALSE,"代価表"}</definedName>
    <definedName name="中野" localSheetId="3" hidden="1">{"代価表",#N/A,FALSE,"Sheet1";"作業能力",#N/A,FALSE,"Sheet3"}</definedName>
    <definedName name="中野" hidden="1">{"代価表",#N/A,FALSE,"Sheet1";"作業能力",#N/A,FALSE,"Sheet3"}</definedName>
    <definedName name="中野１" localSheetId="3" hidden="1">{"内訳表",#N/A,FALSE,"内訳表";"外業日数",#N/A,FALSE,"外業日数";"単価算出調書",#N/A,FALSE,"単価算出調書"}</definedName>
    <definedName name="中野１" hidden="1">{"内訳表",#N/A,FALSE,"内訳表";"外業日数",#N/A,FALSE,"外業日数";"単価算出調書",#N/A,FALSE,"単価算出調書"}</definedName>
    <definedName name="変更内訳" localSheetId="3" hidden="1">{"起工設計書Ｐ１",#N/A,FALSE,"Sheet1";"起工設計書Ｐ２",#N/A,FALSE,"Sheet2"}</definedName>
    <definedName name="変更内訳" hidden="1">{"起工設計書Ｐ１",#N/A,FALSE,"Sheet1";"起工設計書Ｐ２",#N/A,FALSE,"Sheet2"}</definedName>
    <definedName name="舗装">[1]data!$AC$3:$AC$19</definedName>
    <definedName name="本舗装">[5]data!$J$3:$J$12</definedName>
    <definedName name="薬液注入工法">[4]data!$AC$3:$AC$7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22" i="8" l="1"/>
  <c r="N13" i="13" l="1"/>
  <c r="T7" i="8" l="1"/>
  <c r="N54" i="13"/>
  <c r="N53" i="13"/>
  <c r="N52" i="13"/>
  <c r="N31" i="13" l="1"/>
  <c r="E31" i="13"/>
  <c r="N26" i="13"/>
  <c r="E26" i="13"/>
  <c r="BP45" i="8"/>
  <c r="BP43" i="8"/>
  <c r="BP35" i="8"/>
  <c r="BP33" i="8"/>
  <c r="BP31" i="8"/>
  <c r="BP29" i="8"/>
  <c r="BP23" i="8"/>
  <c r="BP25" i="8" s="1"/>
  <c r="BP19" i="8"/>
  <c r="BP21" i="8" s="1"/>
  <c r="BP13" i="8"/>
  <c r="BP9" i="8"/>
  <c r="BP41" i="8"/>
  <c r="BI29" i="10"/>
  <c r="BP39" i="8" s="1"/>
  <c r="BI23" i="10"/>
  <c r="BP37" i="8" s="1"/>
  <c r="BB25" i="10"/>
  <c r="BP15" i="8" s="1"/>
  <c r="BB21" i="10"/>
  <c r="BP11" i="8" s="1"/>
  <c r="BB15" i="10"/>
  <c r="BP7" i="8" s="1"/>
  <c r="BB9" i="10"/>
  <c r="BP5" i="8" s="1"/>
  <c r="N59" i="13"/>
  <c r="W57" i="13"/>
  <c r="N57" i="13"/>
  <c r="E55" i="13"/>
  <c r="E61" i="13" s="1"/>
  <c r="AF47" i="13"/>
  <c r="W48" i="13"/>
  <c r="N48" i="13"/>
  <c r="E32" i="13"/>
  <c r="N27" i="13"/>
  <c r="N32" i="13" s="1"/>
  <c r="N18" i="13"/>
  <c r="E18" i="13"/>
  <c r="BP27" i="8"/>
  <c r="T45" i="8" l="1"/>
  <c r="N55" i="13"/>
  <c r="N61" i="13" s="1"/>
  <c r="W55" i="13"/>
  <c r="W61" i="13" s="1"/>
  <c r="BP17" i="8"/>
  <c r="O11" i="52" l="1"/>
  <c r="Q11" i="52"/>
  <c r="S11" i="52"/>
  <c r="U11" i="52"/>
  <c r="P13" i="52"/>
  <c r="R13" i="52"/>
  <c r="T13" i="52"/>
  <c r="V13" i="52"/>
  <c r="CA5" i="8" l="1"/>
  <c r="BX6" i="8"/>
  <c r="CA6" i="8"/>
  <c r="CA7" i="8"/>
  <c r="BX8" i="8"/>
  <c r="CA8" i="8"/>
  <c r="CA9" i="8"/>
  <c r="CA10" i="8"/>
  <c r="CA47" i="8"/>
  <c r="CA48" i="8"/>
  <c r="W6" i="52" l="1"/>
  <c r="AE25" i="52"/>
  <c r="V25" i="52"/>
  <c r="T25" i="52"/>
  <c r="R25" i="52"/>
  <c r="P25" i="52"/>
  <c r="AE24" i="52"/>
  <c r="V24" i="52"/>
  <c r="T24" i="52"/>
  <c r="R24" i="52"/>
  <c r="P24" i="52"/>
  <c r="W23" i="52"/>
  <c r="U23" i="52"/>
  <c r="S23" i="52"/>
  <c r="Q23" i="52"/>
  <c r="O23" i="52"/>
  <c r="W22" i="52"/>
  <c r="U22" i="52"/>
  <c r="S22" i="52"/>
  <c r="Q22" i="52"/>
  <c r="O22" i="52"/>
  <c r="V19" i="52"/>
  <c r="T19" i="52"/>
  <c r="R19" i="52"/>
  <c r="P19" i="52"/>
  <c r="V18" i="52"/>
  <c r="T18" i="52"/>
  <c r="R18" i="52"/>
  <c r="P18" i="52"/>
  <c r="U17" i="52"/>
  <c r="S17" i="52"/>
  <c r="Q17" i="52"/>
  <c r="O17" i="52"/>
  <c r="U16" i="52"/>
  <c r="S16" i="52"/>
  <c r="Q16" i="52"/>
  <c r="O16" i="52"/>
  <c r="V12" i="52"/>
  <c r="T12" i="52"/>
  <c r="R12" i="52"/>
  <c r="P12" i="52"/>
  <c r="U10" i="52"/>
  <c r="S10" i="52"/>
  <c r="Q10" i="52"/>
  <c r="O10" i="52"/>
  <c r="U6" i="52"/>
  <c r="S6" i="52"/>
  <c r="Q6" i="52"/>
  <c r="O6" i="52"/>
  <c r="R27" i="52" l="1"/>
  <c r="P27" i="52"/>
  <c r="O27" i="52" s="1"/>
  <c r="T27" i="52"/>
  <c r="V27" i="52"/>
  <c r="U27" i="52" s="1"/>
  <c r="V26" i="52"/>
  <c r="U26" i="52" s="1"/>
  <c r="T26" i="52"/>
  <c r="S26" i="52" s="1"/>
  <c r="Q27" i="52"/>
  <c r="R29" i="52"/>
  <c r="R31" i="52" s="1"/>
  <c r="V29" i="52"/>
  <c r="P26" i="52"/>
  <c r="O26" i="52" s="1"/>
  <c r="R26" i="52"/>
  <c r="AD25" i="52"/>
  <c r="S27" i="52" l="1"/>
  <c r="T29" i="52"/>
  <c r="T31" i="52" s="1"/>
  <c r="P29" i="52"/>
  <c r="P31" i="52" s="1"/>
  <c r="V31" i="52"/>
  <c r="V28" i="52"/>
  <c r="V30" i="52" s="1"/>
  <c r="T28" i="52"/>
  <c r="T30" i="52" s="1"/>
  <c r="Q26" i="52"/>
  <c r="R28" i="52"/>
  <c r="R30" i="52" s="1"/>
  <c r="P28" i="52"/>
  <c r="P30" i="52" s="1"/>
  <c r="AD24" i="52"/>
  <c r="AA41" i="52" l="1"/>
  <c r="AA40" i="52"/>
  <c r="D8" i="1" l="1"/>
  <c r="BX42" i="1"/>
  <c r="BX40" i="1"/>
  <c r="BX38" i="1"/>
  <c r="BX34" i="1"/>
  <c r="BX36" i="1" s="1"/>
  <c r="BX32" i="1"/>
  <c r="BX20" i="1"/>
  <c r="BX22" i="1" s="1"/>
  <c r="BX16" i="1"/>
  <c r="BX14" i="1"/>
  <c r="BX12" i="1"/>
  <c r="BX18" i="1" s="1"/>
  <c r="BX8" i="1"/>
  <c r="L8" i="8" l="1"/>
  <c r="L10" i="8"/>
  <c r="L6" i="8"/>
  <c r="T12" i="8" l="1"/>
  <c r="T10" i="8"/>
  <c r="T8" i="8"/>
  <c r="T6" i="8"/>
  <c r="BP46" i="8" l="1"/>
  <c r="BP44" i="8"/>
  <c r="BP42" i="8"/>
  <c r="BP40" i="8"/>
  <c r="BP38" i="8"/>
  <c r="BP36" i="8"/>
  <c r="BP34" i="8"/>
  <c r="BP32" i="8"/>
  <c r="BP30" i="8"/>
  <c r="BP28" i="8"/>
  <c r="BP24" i="8"/>
  <c r="BP26" i="8" s="1"/>
  <c r="BP20" i="8"/>
  <c r="BP16" i="8"/>
  <c r="BP18" i="8" s="1"/>
  <c r="BP14" i="8"/>
  <c r="BP12" i="8"/>
  <c r="BP10" i="8"/>
  <c r="BP8" i="8"/>
  <c r="BP6" i="8"/>
  <c r="AA19" i="9" l="1"/>
  <c r="AA17" i="9"/>
  <c r="AA15" i="9"/>
  <c r="AA13" i="9"/>
  <c r="AA11" i="9"/>
  <c r="AA9" i="9"/>
  <c r="AA7" i="9"/>
  <c r="T9" i="3" l="1"/>
  <c r="BX13" i="1" l="1"/>
  <c r="BX41" i="1" l="1"/>
  <c r="BX39" i="1"/>
  <c r="BX37" i="1"/>
  <c r="BX33" i="1"/>
  <c r="BX31" i="1"/>
  <c r="BX19" i="1"/>
  <c r="BX21" i="1" s="1"/>
  <c r="BX15" i="1"/>
  <c r="BX11" i="1"/>
  <c r="BX17" i="1" s="1"/>
  <c r="BX7" i="1"/>
  <c r="BX5" i="1"/>
  <c r="T7" i="3" l="1"/>
  <c r="AU6" i="1"/>
  <c r="AU5" i="1"/>
  <c r="T5" i="3" l="1"/>
  <c r="BX35" i="1" l="1"/>
  <c r="L60" i="7" l="1"/>
  <c r="F37" i="4" l="1"/>
  <c r="W57" i="8" l="1"/>
  <c r="W56" i="8"/>
  <c r="DR6" i="9" l="1"/>
  <c r="DP6" i="9"/>
  <c r="DA18" i="9"/>
  <c r="DA16" i="9"/>
  <c r="DA14" i="9"/>
  <c r="DA12" i="9"/>
  <c r="DA10" i="9"/>
  <c r="DA8" i="9"/>
  <c r="DA6" i="9"/>
  <c r="CL12" i="9"/>
  <c r="CL10" i="9"/>
  <c r="CL8" i="9"/>
  <c r="CL6" i="9"/>
  <c r="W59" i="13" l="1"/>
  <c r="W47" i="13"/>
  <c r="E47" i="13"/>
  <c r="AF42" i="13"/>
  <c r="W42" i="13"/>
  <c r="N42" i="13"/>
  <c r="N41" i="13"/>
  <c r="N47" i="13" s="1"/>
  <c r="DO6" i="9" l="1"/>
  <c r="DO48" i="9"/>
  <c r="DN48" i="9"/>
  <c r="DM48" i="9"/>
  <c r="DO47" i="9"/>
  <c r="DN47" i="9"/>
  <c r="DM47" i="9"/>
  <c r="DV43" i="9"/>
  <c r="DO43" i="9"/>
  <c r="DU43" i="9" s="1"/>
  <c r="DV42" i="9"/>
  <c r="DO42" i="9"/>
  <c r="DW42" i="9" s="1"/>
  <c r="DV41" i="9"/>
  <c r="DO41" i="9"/>
  <c r="DU41" i="9" s="1"/>
  <c r="DV40" i="9"/>
  <c r="DO40" i="9"/>
  <c r="DW40" i="9" s="1"/>
  <c r="DV39" i="9"/>
  <c r="DO39" i="9"/>
  <c r="DU39" i="9" s="1"/>
  <c r="DV38" i="9"/>
  <c r="DO38" i="9"/>
  <c r="DV37" i="9"/>
  <c r="DO37" i="9"/>
  <c r="DU37" i="9" s="1"/>
  <c r="DV36" i="9"/>
  <c r="DO36" i="9"/>
  <c r="DW36" i="9" s="1"/>
  <c r="DV35" i="9"/>
  <c r="DO35" i="9"/>
  <c r="DU35" i="9" s="1"/>
  <c r="DV34" i="9"/>
  <c r="DO34" i="9"/>
  <c r="DV33" i="9"/>
  <c r="DO33" i="9"/>
  <c r="DU33" i="9" s="1"/>
  <c r="DV32" i="9"/>
  <c r="DO32" i="9"/>
  <c r="DV31" i="9"/>
  <c r="DO31" i="9"/>
  <c r="DU31" i="9" s="1"/>
  <c r="DV30" i="9"/>
  <c r="DO30" i="9"/>
  <c r="DV29" i="9"/>
  <c r="DO29" i="9"/>
  <c r="DU29" i="9" s="1"/>
  <c r="DV28" i="9"/>
  <c r="DO28" i="9"/>
  <c r="DW28" i="9" s="1"/>
  <c r="DV27" i="9"/>
  <c r="DO27" i="9"/>
  <c r="DU27" i="9" s="1"/>
  <c r="DV26" i="9"/>
  <c r="DO26" i="9"/>
  <c r="DV25" i="9"/>
  <c r="DO25" i="9"/>
  <c r="DU25" i="9" s="1"/>
  <c r="DV24" i="9"/>
  <c r="DO24" i="9"/>
  <c r="DW24" i="9" s="1"/>
  <c r="DV23" i="9"/>
  <c r="DO23" i="9"/>
  <c r="DU23" i="9" s="1"/>
  <c r="DV22" i="9"/>
  <c r="DO22" i="9"/>
  <c r="DV21" i="9"/>
  <c r="DO21" i="9"/>
  <c r="DU21" i="9" s="1"/>
  <c r="DV20" i="9"/>
  <c r="DO20" i="9"/>
  <c r="DV19" i="9"/>
  <c r="DO19" i="9"/>
  <c r="DU19" i="9" s="1"/>
  <c r="DV18" i="9"/>
  <c r="DO18" i="9"/>
  <c r="DW18" i="9" s="1"/>
  <c r="DV17" i="9"/>
  <c r="DO17" i="9"/>
  <c r="DU17" i="9" s="1"/>
  <c r="DV16" i="9"/>
  <c r="DO16" i="9"/>
  <c r="DW16" i="9" s="1"/>
  <c r="DV15" i="9"/>
  <c r="DO15" i="9"/>
  <c r="DU15" i="9" s="1"/>
  <c r="DV14" i="9"/>
  <c r="DO14" i="9"/>
  <c r="DV13" i="9"/>
  <c r="DO13" i="9"/>
  <c r="DU13" i="9" s="1"/>
  <c r="DV12" i="9"/>
  <c r="DO12" i="9"/>
  <c r="DW12" i="9" s="1"/>
  <c r="DV11" i="9"/>
  <c r="DO11" i="9"/>
  <c r="DU11" i="9" s="1"/>
  <c r="DO10" i="9"/>
  <c r="DW10" i="9" s="1"/>
  <c r="DV9" i="9"/>
  <c r="DO9" i="9"/>
  <c r="DV8" i="9"/>
  <c r="DQ8" i="9"/>
  <c r="DO8" i="9"/>
  <c r="DS8" i="9" s="1"/>
  <c r="DV7" i="9"/>
  <c r="DO7" i="9"/>
  <c r="DU7" i="9" s="1"/>
  <c r="DV6" i="9"/>
  <c r="DS6" i="9"/>
  <c r="CZ43" i="9"/>
  <c r="CZ42" i="9"/>
  <c r="CZ41" i="9"/>
  <c r="CZ40" i="9"/>
  <c r="CZ39" i="9"/>
  <c r="CZ38" i="9"/>
  <c r="CZ37" i="9"/>
  <c r="CZ36" i="9"/>
  <c r="CZ35" i="9"/>
  <c r="CZ34" i="9"/>
  <c r="CZ33" i="9"/>
  <c r="CZ32" i="9"/>
  <c r="CZ31" i="9"/>
  <c r="CZ30" i="9"/>
  <c r="CZ29" i="9"/>
  <c r="CZ28" i="9"/>
  <c r="CZ27" i="9"/>
  <c r="CZ26" i="9"/>
  <c r="CZ25" i="9"/>
  <c r="CZ24" i="9"/>
  <c r="CZ23" i="9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6" i="9"/>
  <c r="CK43" i="9"/>
  <c r="CK42" i="9"/>
  <c r="CK41" i="9"/>
  <c r="CK40" i="9"/>
  <c r="CK39" i="9"/>
  <c r="CK38" i="9"/>
  <c r="CK37" i="9"/>
  <c r="CK36" i="9"/>
  <c r="CK35" i="9"/>
  <c r="CK34" i="9"/>
  <c r="CK33" i="9"/>
  <c r="CK32" i="9"/>
  <c r="CK31" i="9"/>
  <c r="CK30" i="9"/>
  <c r="CK29" i="9"/>
  <c r="CK28" i="9"/>
  <c r="CK27" i="9"/>
  <c r="CK26" i="9"/>
  <c r="CK25" i="9"/>
  <c r="CK24" i="9"/>
  <c r="CK23" i="9"/>
  <c r="CK22" i="9"/>
  <c r="CK21" i="9"/>
  <c r="CK20" i="9"/>
  <c r="CK19" i="9"/>
  <c r="CK18" i="9"/>
  <c r="CK17" i="9"/>
  <c r="CK16" i="9"/>
  <c r="CK15" i="9"/>
  <c r="CK14" i="9"/>
  <c r="CK13" i="9"/>
  <c r="CK12" i="9"/>
  <c r="CK11" i="9"/>
  <c r="CK10" i="9"/>
  <c r="CK9" i="9"/>
  <c r="CK8" i="9"/>
  <c r="CK7" i="9"/>
  <c r="CK6" i="9"/>
  <c r="DS35" i="9" l="1"/>
  <c r="DS11" i="9"/>
  <c r="DQ7" i="9"/>
  <c r="DS17" i="9"/>
  <c r="DS31" i="9"/>
  <c r="DW9" i="9"/>
  <c r="DS9" i="9"/>
  <c r="DW32" i="9"/>
  <c r="DS43" i="9"/>
  <c r="DW7" i="9"/>
  <c r="DS19" i="9"/>
  <c r="DS27" i="9"/>
  <c r="DS7" i="9"/>
  <c r="DW8" i="9"/>
  <c r="DU9" i="9"/>
  <c r="DU48" i="9" s="1"/>
  <c r="DQ10" i="9"/>
  <c r="DS13" i="9"/>
  <c r="DS21" i="9"/>
  <c r="DW26" i="9"/>
  <c r="DS29" i="9"/>
  <c r="DW34" i="9"/>
  <c r="DS37" i="9"/>
  <c r="DU10" i="9"/>
  <c r="DS15" i="9"/>
  <c r="DW20" i="9"/>
  <c r="DS23" i="9"/>
  <c r="DS39" i="9"/>
  <c r="DU8" i="9"/>
  <c r="DQ9" i="9"/>
  <c r="DW14" i="9"/>
  <c r="DW22" i="9"/>
  <c r="DS25" i="9"/>
  <c r="DW30" i="9"/>
  <c r="DS33" i="9"/>
  <c r="DW38" i="9"/>
  <c r="DS41" i="9"/>
  <c r="DQ6" i="9"/>
  <c r="DU6" i="9"/>
  <c r="DW6" i="9"/>
  <c r="DS26" i="9"/>
  <c r="DS36" i="9"/>
  <c r="DS40" i="9"/>
  <c r="DS12" i="9"/>
  <c r="DS14" i="9"/>
  <c r="DS16" i="9"/>
  <c r="DS18" i="9"/>
  <c r="DS20" i="9"/>
  <c r="DS22" i="9"/>
  <c r="DS24" i="9"/>
  <c r="DS28" i="9"/>
  <c r="DS30" i="9"/>
  <c r="DS32" i="9"/>
  <c r="DS34" i="9"/>
  <c r="DS38" i="9"/>
  <c r="DS42" i="9"/>
  <c r="DS10" i="9"/>
  <c r="DQ11" i="9"/>
  <c r="DW11" i="9"/>
  <c r="DU12" i="9"/>
  <c r="DQ13" i="9"/>
  <c r="DW13" i="9"/>
  <c r="DU14" i="9"/>
  <c r="DQ15" i="9"/>
  <c r="DW15" i="9"/>
  <c r="DU16" i="9"/>
  <c r="DQ17" i="9"/>
  <c r="DW17" i="9"/>
  <c r="DU18" i="9"/>
  <c r="DQ19" i="9"/>
  <c r="DW19" i="9"/>
  <c r="DU20" i="9"/>
  <c r="DQ21" i="9"/>
  <c r="DW21" i="9"/>
  <c r="DU22" i="9"/>
  <c r="DQ23" i="9"/>
  <c r="DW23" i="9"/>
  <c r="DU24" i="9"/>
  <c r="DQ25" i="9"/>
  <c r="DW25" i="9"/>
  <c r="DU26" i="9"/>
  <c r="DQ27" i="9"/>
  <c r="DW27" i="9"/>
  <c r="DU28" i="9"/>
  <c r="DQ29" i="9"/>
  <c r="DW29" i="9"/>
  <c r="DU30" i="9"/>
  <c r="DQ31" i="9"/>
  <c r="DW31" i="9"/>
  <c r="DU32" i="9"/>
  <c r="DQ33" i="9"/>
  <c r="DW33" i="9"/>
  <c r="DU34" i="9"/>
  <c r="DQ35" i="9"/>
  <c r="DW35" i="9"/>
  <c r="DU36" i="9"/>
  <c r="DQ37" i="9"/>
  <c r="DW37" i="9"/>
  <c r="DU38" i="9"/>
  <c r="DQ39" i="9"/>
  <c r="DW39" i="9"/>
  <c r="DU40" i="9"/>
  <c r="DQ41" i="9"/>
  <c r="DW41" i="9"/>
  <c r="DU42" i="9"/>
  <c r="DQ43" i="9"/>
  <c r="DW43" i="9"/>
  <c r="DQ12" i="9"/>
  <c r="DQ14" i="9"/>
  <c r="DQ16" i="9"/>
  <c r="DQ18" i="9"/>
  <c r="DQ20" i="9"/>
  <c r="DQ22" i="9"/>
  <c r="DQ24" i="9"/>
  <c r="DQ26" i="9"/>
  <c r="DQ28" i="9"/>
  <c r="DQ30" i="9"/>
  <c r="DQ32" i="9"/>
  <c r="DQ34" i="9"/>
  <c r="DQ36" i="9"/>
  <c r="DQ38" i="9"/>
  <c r="DQ40" i="9"/>
  <c r="DQ42" i="9"/>
  <c r="CZ48" i="9"/>
  <c r="CY48" i="9"/>
  <c r="CX48" i="9"/>
  <c r="CZ47" i="9"/>
  <c r="CY47" i="9"/>
  <c r="CX47" i="9"/>
  <c r="DG43" i="9"/>
  <c r="DF43" i="9"/>
  <c r="DG42" i="9"/>
  <c r="DH42" i="9" s="1"/>
  <c r="DD42" i="9"/>
  <c r="DG41" i="9"/>
  <c r="DF41" i="9"/>
  <c r="DG40" i="9"/>
  <c r="DH40" i="9" s="1"/>
  <c r="DD40" i="9"/>
  <c r="DG39" i="9"/>
  <c r="DF39" i="9"/>
  <c r="DG38" i="9"/>
  <c r="DH38" i="9" s="1"/>
  <c r="DD38" i="9"/>
  <c r="DG37" i="9"/>
  <c r="DF37" i="9"/>
  <c r="DG36" i="9"/>
  <c r="DH36" i="9" s="1"/>
  <c r="DD36" i="9"/>
  <c r="DG35" i="9"/>
  <c r="DF35" i="9"/>
  <c r="DG34" i="9"/>
  <c r="DH34" i="9" s="1"/>
  <c r="DD34" i="9"/>
  <c r="DG33" i="9"/>
  <c r="DF33" i="9"/>
  <c r="DG32" i="9"/>
  <c r="DH32" i="9" s="1"/>
  <c r="DD32" i="9"/>
  <c r="DG31" i="9"/>
  <c r="DF31" i="9"/>
  <c r="DG30" i="9"/>
  <c r="DH30" i="9" s="1"/>
  <c r="DD30" i="9"/>
  <c r="DG29" i="9"/>
  <c r="DF29" i="9"/>
  <c r="DG28" i="9"/>
  <c r="DH28" i="9" s="1"/>
  <c r="DD28" i="9"/>
  <c r="DG27" i="9"/>
  <c r="DF27" i="9"/>
  <c r="DG26" i="9"/>
  <c r="DH26" i="9" s="1"/>
  <c r="DD26" i="9"/>
  <c r="DG25" i="9"/>
  <c r="DF25" i="9"/>
  <c r="DG24" i="9"/>
  <c r="DH24" i="9" s="1"/>
  <c r="DD24" i="9"/>
  <c r="DG23" i="9"/>
  <c r="DF23" i="9"/>
  <c r="DG22" i="9"/>
  <c r="DH22" i="9" s="1"/>
  <c r="DD22" i="9"/>
  <c r="DG21" i="9"/>
  <c r="DF21" i="9"/>
  <c r="DG20" i="9"/>
  <c r="DH20" i="9" s="1"/>
  <c r="DD20" i="9"/>
  <c r="DG19" i="9"/>
  <c r="DF19" i="9"/>
  <c r="DG18" i="9"/>
  <c r="DH18" i="9" s="1"/>
  <c r="DD18" i="9"/>
  <c r="DG17" i="9"/>
  <c r="DF17" i="9"/>
  <c r="DG16" i="9"/>
  <c r="DH16" i="9" s="1"/>
  <c r="DD16" i="9"/>
  <c r="DG15" i="9"/>
  <c r="DF15" i="9"/>
  <c r="DG14" i="9"/>
  <c r="DH14" i="9" s="1"/>
  <c r="DD14" i="9"/>
  <c r="DG13" i="9"/>
  <c r="DH13" i="9" s="1"/>
  <c r="DF13" i="9"/>
  <c r="DD13" i="9"/>
  <c r="DB13" i="9"/>
  <c r="DG12" i="9"/>
  <c r="DH12" i="9" s="1"/>
  <c r="DF12" i="9"/>
  <c r="DD12" i="9"/>
  <c r="DB12" i="9"/>
  <c r="DG11" i="9"/>
  <c r="DH11" i="9" s="1"/>
  <c r="DF11" i="9"/>
  <c r="DD11" i="9"/>
  <c r="DB11" i="9"/>
  <c r="DH10" i="9"/>
  <c r="DF10" i="9"/>
  <c r="DD10" i="9"/>
  <c r="DB10" i="9"/>
  <c r="DG9" i="9"/>
  <c r="DH9" i="9" s="1"/>
  <c r="DF9" i="9"/>
  <c r="DD9" i="9"/>
  <c r="DB9" i="9"/>
  <c r="DG8" i="9"/>
  <c r="DH8" i="9" s="1"/>
  <c r="DF8" i="9"/>
  <c r="DD8" i="9"/>
  <c r="DB8" i="9"/>
  <c r="DG7" i="9"/>
  <c r="DH7" i="9" s="1"/>
  <c r="DF7" i="9"/>
  <c r="DD7" i="9"/>
  <c r="DB7" i="9"/>
  <c r="DG6" i="9"/>
  <c r="DH6" i="9" s="1"/>
  <c r="DF6" i="9"/>
  <c r="DD6" i="9"/>
  <c r="DB6" i="9"/>
  <c r="CK48" i="9"/>
  <c r="CJ48" i="9"/>
  <c r="CI48" i="9"/>
  <c r="CK47" i="9"/>
  <c r="CJ47" i="9"/>
  <c r="CI47" i="9"/>
  <c r="CR43" i="9"/>
  <c r="CQ43" i="9"/>
  <c r="CR42" i="9"/>
  <c r="CS42" i="9" s="1"/>
  <c r="CO42" i="9"/>
  <c r="CR41" i="9"/>
  <c r="CQ41" i="9"/>
  <c r="CR40" i="9"/>
  <c r="CS40" i="9" s="1"/>
  <c r="CO40" i="9"/>
  <c r="CR39" i="9"/>
  <c r="CQ39" i="9"/>
  <c r="CR38" i="9"/>
  <c r="CS38" i="9" s="1"/>
  <c r="CO38" i="9"/>
  <c r="CR37" i="9"/>
  <c r="CQ37" i="9"/>
  <c r="CR36" i="9"/>
  <c r="CS36" i="9" s="1"/>
  <c r="CO36" i="9"/>
  <c r="CR35" i="9"/>
  <c r="CQ35" i="9"/>
  <c r="CR34" i="9"/>
  <c r="CS34" i="9" s="1"/>
  <c r="CO34" i="9"/>
  <c r="CR33" i="9"/>
  <c r="CQ33" i="9"/>
  <c r="CR32" i="9"/>
  <c r="CS32" i="9" s="1"/>
  <c r="CO32" i="9"/>
  <c r="CR31" i="9"/>
  <c r="CQ31" i="9"/>
  <c r="CR30" i="9"/>
  <c r="CS30" i="9" s="1"/>
  <c r="CO30" i="9"/>
  <c r="CR29" i="9"/>
  <c r="CQ29" i="9"/>
  <c r="CR28" i="9"/>
  <c r="CS28" i="9" s="1"/>
  <c r="CO28" i="9"/>
  <c r="CR27" i="9"/>
  <c r="CQ27" i="9"/>
  <c r="CR26" i="9"/>
  <c r="CS26" i="9" s="1"/>
  <c r="CO26" i="9"/>
  <c r="CR25" i="9"/>
  <c r="CQ25" i="9"/>
  <c r="CR24" i="9"/>
  <c r="CO24" i="9"/>
  <c r="CS24" i="9"/>
  <c r="CR23" i="9"/>
  <c r="CQ23" i="9"/>
  <c r="CR22" i="9"/>
  <c r="CS22" i="9" s="1"/>
  <c r="CO22" i="9"/>
  <c r="CR21" i="9"/>
  <c r="CQ21" i="9"/>
  <c r="CR20" i="9"/>
  <c r="CS20" i="9" s="1"/>
  <c r="CO20" i="9"/>
  <c r="CR19" i="9"/>
  <c r="CQ19" i="9"/>
  <c r="CR18" i="9"/>
  <c r="CO18" i="9"/>
  <c r="CS18" i="9"/>
  <c r="CR17" i="9"/>
  <c r="CQ17" i="9"/>
  <c r="CR16" i="9"/>
  <c r="CS16" i="9" s="1"/>
  <c r="CO16" i="9"/>
  <c r="CR15" i="9"/>
  <c r="CQ15" i="9"/>
  <c r="CR14" i="9"/>
  <c r="CS14" i="9" s="1"/>
  <c r="CO14" i="9"/>
  <c r="CR13" i="9"/>
  <c r="CS13" i="9" s="1"/>
  <c r="CQ13" i="9"/>
  <c r="CO13" i="9"/>
  <c r="CM13" i="9"/>
  <c r="CR12" i="9"/>
  <c r="CS12" i="9" s="1"/>
  <c r="CQ12" i="9"/>
  <c r="CO12" i="9"/>
  <c r="CM12" i="9"/>
  <c r="CR11" i="9"/>
  <c r="CS11" i="9" s="1"/>
  <c r="CQ11" i="9"/>
  <c r="CO11" i="9"/>
  <c r="CM11" i="9"/>
  <c r="CS10" i="9"/>
  <c r="CQ10" i="9"/>
  <c r="CO10" i="9"/>
  <c r="CM10" i="9"/>
  <c r="CR9" i="9"/>
  <c r="CS9" i="9" s="1"/>
  <c r="CQ9" i="9"/>
  <c r="CO9" i="9"/>
  <c r="CM9" i="9"/>
  <c r="CR8" i="9"/>
  <c r="CS8" i="9" s="1"/>
  <c r="CQ8" i="9"/>
  <c r="CO8" i="9"/>
  <c r="CM8" i="9"/>
  <c r="CR7" i="9"/>
  <c r="CS7" i="9" s="1"/>
  <c r="CQ7" i="9"/>
  <c r="CO7" i="9"/>
  <c r="CM7" i="9"/>
  <c r="CR6" i="9"/>
  <c r="CS6" i="9" s="1"/>
  <c r="CQ6" i="9"/>
  <c r="CO6" i="9"/>
  <c r="CM6" i="9"/>
  <c r="BV48" i="9"/>
  <c r="BU48" i="9"/>
  <c r="BT48" i="9"/>
  <c r="BV47" i="9"/>
  <c r="BU47" i="9"/>
  <c r="BT47" i="9"/>
  <c r="BG48" i="9"/>
  <c r="BF48" i="9"/>
  <c r="BE48" i="9"/>
  <c r="BG47" i="9"/>
  <c r="BF47" i="9"/>
  <c r="BE47" i="9"/>
  <c r="AP48" i="9"/>
  <c r="AP47" i="9"/>
  <c r="AA48" i="9"/>
  <c r="AA47" i="9"/>
  <c r="L48" i="9"/>
  <c r="L47" i="9"/>
  <c r="L45" i="8" l="1"/>
  <c r="F25" i="7"/>
  <c r="L46" i="8"/>
  <c r="F19" i="7" s="1"/>
  <c r="DW47" i="9"/>
  <c r="DQ47" i="9"/>
  <c r="DS48" i="9"/>
  <c r="DW48" i="9"/>
  <c r="DQ48" i="9"/>
  <c r="DS47" i="9"/>
  <c r="DU47" i="9"/>
  <c r="DD47" i="9"/>
  <c r="CO47" i="9"/>
  <c r="CQ48" i="9"/>
  <c r="DF48" i="9"/>
  <c r="DH47" i="9"/>
  <c r="DF14" i="9"/>
  <c r="DB15" i="9"/>
  <c r="DH15" i="9"/>
  <c r="DF16" i="9"/>
  <c r="DB17" i="9"/>
  <c r="DH17" i="9"/>
  <c r="DF18" i="9"/>
  <c r="DB19" i="9"/>
  <c r="DH19" i="9"/>
  <c r="DF20" i="9"/>
  <c r="DB21" i="9"/>
  <c r="DH21" i="9"/>
  <c r="DF22" i="9"/>
  <c r="DB23" i="9"/>
  <c r="DH23" i="9"/>
  <c r="DF24" i="9"/>
  <c r="DB25" i="9"/>
  <c r="DH25" i="9"/>
  <c r="DF26" i="9"/>
  <c r="DB27" i="9"/>
  <c r="DH27" i="9"/>
  <c r="DF28" i="9"/>
  <c r="DB29" i="9"/>
  <c r="DH29" i="9"/>
  <c r="DF30" i="9"/>
  <c r="DB31" i="9"/>
  <c r="DH31" i="9"/>
  <c r="DF32" i="9"/>
  <c r="DB33" i="9"/>
  <c r="DH33" i="9"/>
  <c r="DF34" i="9"/>
  <c r="DB35" i="9"/>
  <c r="DH35" i="9"/>
  <c r="DF36" i="9"/>
  <c r="DB37" i="9"/>
  <c r="DH37" i="9"/>
  <c r="DF38" i="9"/>
  <c r="DB39" i="9"/>
  <c r="DH39" i="9"/>
  <c r="DF40" i="9"/>
  <c r="DB41" i="9"/>
  <c r="DH41" i="9"/>
  <c r="DF42" i="9"/>
  <c r="DB43" i="9"/>
  <c r="DH43" i="9"/>
  <c r="DD15" i="9"/>
  <c r="DD17" i="9"/>
  <c r="DD19" i="9"/>
  <c r="DD21" i="9"/>
  <c r="DD23" i="9"/>
  <c r="DD25" i="9"/>
  <c r="DD27" i="9"/>
  <c r="DD29" i="9"/>
  <c r="DD31" i="9"/>
  <c r="DD33" i="9"/>
  <c r="DD35" i="9"/>
  <c r="DD37" i="9"/>
  <c r="DD39" i="9"/>
  <c r="DD41" i="9"/>
  <c r="DD43" i="9"/>
  <c r="DB14" i="9"/>
  <c r="DB16" i="9"/>
  <c r="DB18" i="9"/>
  <c r="DB20" i="9"/>
  <c r="DB22" i="9"/>
  <c r="DB24" i="9"/>
  <c r="DB26" i="9"/>
  <c r="DB28" i="9"/>
  <c r="DB30" i="9"/>
  <c r="DB32" i="9"/>
  <c r="DB34" i="9"/>
  <c r="DB36" i="9"/>
  <c r="DB38" i="9"/>
  <c r="DB40" i="9"/>
  <c r="DB42" i="9"/>
  <c r="CS47" i="9"/>
  <c r="CQ14" i="9"/>
  <c r="CM15" i="9"/>
  <c r="CS15" i="9"/>
  <c r="CQ16" i="9"/>
  <c r="CM17" i="9"/>
  <c r="CS17" i="9"/>
  <c r="CQ18" i="9"/>
  <c r="CM19" i="9"/>
  <c r="CS19" i="9"/>
  <c r="CQ20" i="9"/>
  <c r="CM21" i="9"/>
  <c r="CS21" i="9"/>
  <c r="CQ22" i="9"/>
  <c r="CM23" i="9"/>
  <c r="CS23" i="9"/>
  <c r="CQ24" i="9"/>
  <c r="CM25" i="9"/>
  <c r="CS25" i="9"/>
  <c r="CQ26" i="9"/>
  <c r="CM27" i="9"/>
  <c r="CS27" i="9"/>
  <c r="CQ28" i="9"/>
  <c r="CM29" i="9"/>
  <c r="CS29" i="9"/>
  <c r="CQ30" i="9"/>
  <c r="CM31" i="9"/>
  <c r="CS31" i="9"/>
  <c r="CQ32" i="9"/>
  <c r="CM33" i="9"/>
  <c r="CS33" i="9"/>
  <c r="CQ34" i="9"/>
  <c r="CM35" i="9"/>
  <c r="CS35" i="9"/>
  <c r="CQ36" i="9"/>
  <c r="CM37" i="9"/>
  <c r="CS37" i="9"/>
  <c r="CQ38" i="9"/>
  <c r="CM39" i="9"/>
  <c r="CS39" i="9"/>
  <c r="CQ40" i="9"/>
  <c r="CM41" i="9"/>
  <c r="CS41" i="9"/>
  <c r="CQ42" i="9"/>
  <c r="CM43" i="9"/>
  <c r="CS43" i="9"/>
  <c r="CO15" i="9"/>
  <c r="CO17" i="9"/>
  <c r="CO19" i="9"/>
  <c r="CO21" i="9"/>
  <c r="CO23" i="9"/>
  <c r="CO25" i="9"/>
  <c r="CO27" i="9"/>
  <c r="CO29" i="9"/>
  <c r="CO31" i="9"/>
  <c r="CO33" i="9"/>
  <c r="CO35" i="9"/>
  <c r="CO37" i="9"/>
  <c r="CO39" i="9"/>
  <c r="CO41" i="9"/>
  <c r="CO43" i="9"/>
  <c r="CM14" i="9"/>
  <c r="CM16" i="9"/>
  <c r="CM18" i="9"/>
  <c r="CM20" i="9"/>
  <c r="CM22" i="9"/>
  <c r="CM24" i="9"/>
  <c r="CM26" i="9"/>
  <c r="CM28" i="9"/>
  <c r="CM30" i="9"/>
  <c r="CM32" i="9"/>
  <c r="CM34" i="9"/>
  <c r="CM36" i="9"/>
  <c r="CM38" i="9"/>
  <c r="CM40" i="9"/>
  <c r="CM42" i="9"/>
  <c r="F41" i="7"/>
  <c r="F39" i="7"/>
  <c r="F23" i="7"/>
  <c r="T46" i="8"/>
  <c r="CM47" i="9" l="1"/>
  <c r="DB47" i="9"/>
  <c r="DH48" i="9"/>
  <c r="DD48" i="9"/>
  <c r="DB48" i="9"/>
  <c r="DF47" i="9"/>
  <c r="CQ47" i="9"/>
  <c r="CO48" i="9"/>
  <c r="CS48" i="9"/>
  <c r="CM48" i="9"/>
  <c r="AZ6" i="8"/>
  <c r="F33" i="7" s="1"/>
  <c r="AZ8" i="8"/>
  <c r="F15" i="7"/>
  <c r="F21" i="7"/>
  <c r="F29" i="7" l="1"/>
  <c r="BH6" i="8"/>
  <c r="F35" i="7" s="1"/>
  <c r="F31" i="7" l="1"/>
  <c r="F61" i="7"/>
  <c r="F45" i="7" l="1"/>
  <c r="L48" i="7" l="1"/>
  <c r="F57" i="7" l="1"/>
  <c r="L56" i="7" l="1"/>
  <c r="F73" i="7" l="1"/>
  <c r="AJ10" i="2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J23" i="2"/>
  <c r="AK23" i="2"/>
  <c r="AJ24" i="2"/>
  <c r="AK24" i="2"/>
  <c r="AJ25" i="2"/>
  <c r="AK25" i="2"/>
  <c r="AJ26" i="2"/>
  <c r="AK26" i="2"/>
  <c r="AJ27" i="2"/>
  <c r="AK27" i="2"/>
  <c r="AJ28" i="2"/>
  <c r="AK28" i="2"/>
  <c r="AJ29" i="2"/>
  <c r="AK29" i="2"/>
  <c r="AJ30" i="2"/>
  <c r="AK30" i="2"/>
  <c r="AJ31" i="2"/>
  <c r="AK31" i="2"/>
  <c r="AJ32" i="2"/>
  <c r="AK3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J39" i="2"/>
  <c r="AK39" i="2"/>
  <c r="AJ40" i="2"/>
  <c r="AK40" i="2"/>
  <c r="AJ41" i="2"/>
  <c r="AK41" i="2"/>
  <c r="AK9" i="2"/>
  <c r="AJ9" i="2"/>
  <c r="AK8" i="2"/>
  <c r="AJ8" i="2"/>
  <c r="AK7" i="2"/>
  <c r="AJ7" i="2"/>
  <c r="AK6" i="2"/>
  <c r="AJ6" i="2"/>
  <c r="AU16" i="2"/>
  <c r="AU17" i="2"/>
  <c r="AU22" i="2"/>
  <c r="AU23" i="2"/>
  <c r="AU28" i="2"/>
  <c r="AU29" i="2"/>
  <c r="AU34" i="2"/>
  <c r="AU35" i="2"/>
  <c r="AU40" i="2"/>
  <c r="AU41" i="2"/>
  <c r="AU6" i="2"/>
  <c r="AQ14" i="2"/>
  <c r="AU14" i="2" s="1"/>
  <c r="AQ15" i="2"/>
  <c r="AQ16" i="2"/>
  <c r="AQ17" i="2"/>
  <c r="AQ18" i="2"/>
  <c r="AU18" i="2" s="1"/>
  <c r="AQ19" i="2"/>
  <c r="AU19" i="2" s="1"/>
  <c r="AQ20" i="2"/>
  <c r="AU20" i="2" s="1"/>
  <c r="AQ21" i="2"/>
  <c r="AU21" i="2" s="1"/>
  <c r="AQ22" i="2"/>
  <c r="AQ23" i="2"/>
  <c r="AQ24" i="2"/>
  <c r="AU24" i="2" s="1"/>
  <c r="AQ25" i="2"/>
  <c r="AU25" i="2" s="1"/>
  <c r="AQ26" i="2"/>
  <c r="AU26" i="2" s="1"/>
  <c r="AQ27" i="2"/>
  <c r="AU27" i="2" s="1"/>
  <c r="AQ28" i="2"/>
  <c r="AQ29" i="2"/>
  <c r="AQ30" i="2"/>
  <c r="AU30" i="2" s="1"/>
  <c r="AQ31" i="2"/>
  <c r="AU31" i="2" s="1"/>
  <c r="AQ32" i="2"/>
  <c r="AU32" i="2" s="1"/>
  <c r="AQ33" i="2"/>
  <c r="AU33" i="2" s="1"/>
  <c r="AQ34" i="2"/>
  <c r="AQ35" i="2"/>
  <c r="AQ36" i="2"/>
  <c r="AU36" i="2" s="1"/>
  <c r="AQ37" i="2"/>
  <c r="AU37" i="2" s="1"/>
  <c r="AQ38" i="2"/>
  <c r="AU38" i="2" s="1"/>
  <c r="AQ39" i="2"/>
  <c r="AU39" i="2" s="1"/>
  <c r="AQ40" i="2"/>
  <c r="AQ41" i="2"/>
  <c r="AQ42" i="2"/>
  <c r="AU42" i="2" s="1"/>
  <c r="AQ43" i="2"/>
  <c r="AU43" i="2" s="1"/>
  <c r="AQ6" i="2"/>
  <c r="AQ7" i="2"/>
  <c r="AU7" i="2" s="1"/>
  <c r="AQ8" i="2"/>
  <c r="AU8" i="2" s="1"/>
  <c r="AQ9" i="2"/>
  <c r="AU9" i="2" s="1"/>
  <c r="AQ10" i="2"/>
  <c r="AU10" i="2" s="1"/>
  <c r="AQ11" i="2"/>
  <c r="AU11" i="2" s="1"/>
  <c r="AQ13" i="2"/>
  <c r="AU13" i="2" s="1"/>
  <c r="AQ12" i="2"/>
  <c r="AQ47" i="2" s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48" i="1" s="1"/>
  <c r="AU21" i="1"/>
  <c r="K50" i="2" l="1"/>
  <c r="Q52" i="2"/>
  <c r="Q54" i="2" s="1"/>
  <c r="AQ48" i="2"/>
  <c r="F19" i="4"/>
  <c r="M18" i="4" s="1"/>
  <c r="AU12" i="2"/>
  <c r="AU47" i="2"/>
  <c r="Q53" i="2"/>
  <c r="Q55" i="2" s="1"/>
  <c r="K51" i="2"/>
  <c r="AK43" i="2"/>
  <c r="AE53" i="2" s="1"/>
  <c r="AK53" i="2" s="1"/>
  <c r="AK55" i="2" s="1"/>
  <c r="AK48" i="2" s="1"/>
  <c r="AJ43" i="2"/>
  <c r="AE51" i="2" s="1"/>
  <c r="AK42" i="2"/>
  <c r="AE52" i="2" s="1"/>
  <c r="AK52" i="2" s="1"/>
  <c r="AK54" i="2" s="1"/>
  <c r="AK47" i="2" s="1"/>
  <c r="AJ42" i="2"/>
  <c r="AE50" i="2" s="1"/>
  <c r="AI50" i="2" s="1"/>
  <c r="AI54" i="2" s="1"/>
  <c r="AI47" i="2" s="1"/>
  <c r="AI51" i="2"/>
  <c r="AI55" i="2" s="1"/>
  <c r="AI48" i="2" s="1"/>
  <c r="AG51" i="2"/>
  <c r="AG55" i="2" s="1"/>
  <c r="AG48" i="2" s="1"/>
  <c r="AU15" i="2"/>
  <c r="AU48" i="2" s="1"/>
  <c r="F39" i="4"/>
  <c r="AU47" i="1"/>
  <c r="F13" i="4"/>
  <c r="M50" i="2" l="1"/>
  <c r="M54" i="2" s="1"/>
  <c r="O50" i="2"/>
  <c r="O54" i="2" s="1"/>
  <c r="AB10" i="1"/>
  <c r="F21" i="4"/>
  <c r="F72" i="7"/>
  <c r="F71" i="7"/>
  <c r="L71" i="7" s="1"/>
  <c r="J71" i="7" s="1"/>
  <c r="O51" i="2"/>
  <c r="O55" i="2" s="1"/>
  <c r="M12" i="4"/>
  <c r="M14" i="4" s="1"/>
  <c r="M51" i="2"/>
  <c r="M55" i="2" s="1"/>
  <c r="AG50" i="2"/>
  <c r="AG54" i="2" s="1"/>
  <c r="AG47" i="2" s="1"/>
  <c r="L70" i="7" l="1"/>
  <c r="AJ6" i="1"/>
  <c r="F29" i="4" s="1"/>
  <c r="F27" i="4"/>
  <c r="M20" i="4"/>
  <c r="F23" i="4"/>
  <c r="M22" i="4" s="1"/>
  <c r="M24" i="4" s="1"/>
  <c r="L75" i="7"/>
  <c r="F15" i="4"/>
  <c r="L74" i="7" l="1"/>
  <c r="F33" i="4"/>
  <c r="F35" i="4" s="1"/>
  <c r="F31" i="4"/>
  <c r="L77" i="7"/>
  <c r="F25" i="4"/>
  <c r="F58" i="4" l="1"/>
  <c r="F43" i="4"/>
  <c r="L76" i="7" l="1"/>
  <c r="AE9" i="52"/>
  <c r="AD9" i="52"/>
  <c r="F69" i="4" l="1"/>
  <c r="F79" i="4" l="1"/>
  <c r="F77" i="4" l="1"/>
  <c r="L77" i="4" s="1"/>
  <c r="J77" i="4" l="1"/>
  <c r="L81" i="4" l="1"/>
  <c r="L83" i="4" l="1"/>
  <c r="F78" i="4" l="1"/>
  <c r="L76" i="4" l="1"/>
  <c r="L80" i="4" s="1"/>
  <c r="AD18" i="52" l="1"/>
  <c r="L82" i="4" l="1"/>
  <c r="AE18" i="52"/>
  <c r="AD27" i="52"/>
  <c r="AD19" i="52"/>
  <c r="AD13" i="52"/>
  <c r="AE13" i="52" s="1"/>
  <c r="I19" i="16" l="1"/>
  <c r="AD40" i="52"/>
  <c r="AD8" i="52"/>
  <c r="AE17" i="52"/>
  <c r="AD29" i="52"/>
  <c r="AE19" i="52"/>
  <c r="AD11" i="52"/>
  <c r="AE11" i="52" s="1"/>
  <c r="AD17" i="52"/>
  <c r="AD15" i="52"/>
  <c r="AE15" i="52"/>
  <c r="AD12" i="52" l="1"/>
  <c r="AE12" i="52" s="1"/>
  <c r="AE40" i="52"/>
  <c r="AD42" i="52"/>
  <c r="AE42" i="52" s="1"/>
  <c r="AE8" i="52"/>
  <c r="AD16" i="52"/>
  <c r="AD10" i="52"/>
  <c r="AD14" i="52"/>
  <c r="AE29" i="52"/>
  <c r="AD31" i="52"/>
  <c r="AE27" i="52"/>
  <c r="AD44" i="52" l="1"/>
  <c r="AE44" i="52" s="1"/>
  <c r="AD28" i="52"/>
  <c r="AE28" i="52" s="1"/>
  <c r="AD26" i="52"/>
  <c r="AE26" i="52" s="1"/>
  <c r="AE14" i="52"/>
  <c r="AE10" i="52"/>
  <c r="AE16" i="52"/>
  <c r="AE31" i="52"/>
  <c r="AD43" i="52" l="1"/>
  <c r="AE43" i="52" s="1"/>
  <c r="AD41" i="52"/>
  <c r="AE41" i="52" s="1"/>
  <c r="AD30" i="52" l="1"/>
  <c r="AE30" i="52" s="1"/>
  <c r="AD45" i="52"/>
  <c r="AE45" i="5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P2950</author>
  </authors>
  <commentList>
    <comment ref="E12" authorId="0" shapeId="0" xr:uid="{00000000-0006-0000-2100-000001000000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N12" authorId="0" shapeId="0" xr:uid="{42889779-7C03-4548-8223-7F653F30CA02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E13" authorId="0" shapeId="0" xr:uid="{00000000-0006-0000-2100-000003000000}">
      <text>
        <r>
          <rPr>
            <sz val="9"/>
            <color indexed="81"/>
            <rFont val="ＭＳ Ｐゴシック"/>
            <family val="3"/>
            <charset val="128"/>
          </rPr>
          <t>【入力】
柱長(8.00)-引込開閉器盤～基礎下(0.90+1.15+1.17)</t>
        </r>
      </text>
    </comment>
    <comment ref="E17" authorId="0" shapeId="0" xr:uid="{00000000-0006-0000-2100-000004000000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N17" authorId="0" shapeId="0" xr:uid="{48F83391-D48A-406B-872B-0E069DC7EF55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E27" authorId="0" shapeId="0" xr:uid="{00000000-0006-0000-2100-000006000000}">
      <text>
        <r>
          <rPr>
            <sz val="9"/>
            <color indexed="81"/>
            <rFont val="ＭＳ Ｐゴシック"/>
            <family val="3"/>
            <charset val="128"/>
          </rPr>
          <t>【入力】
引込開閉器盤下(1.15)+基礎段差(0.20)+柱～制御盤(0.50)</t>
        </r>
      </text>
    </comment>
    <comment ref="E41" authorId="0" shapeId="0" xr:uid="{00000000-0006-0000-2100-000007000000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W41" authorId="0" shapeId="0" xr:uid="{00000000-0006-0000-2100-000008000000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AF41" authorId="0" shapeId="0" xr:uid="{00000000-0006-0000-2100-000009000000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E42" authorId="0" shapeId="0" xr:uid="{00000000-0006-0000-2100-00000A000000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E48" authorId="0" shapeId="0" xr:uid="{00000000-0006-0000-2100-00000B000000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AF48" authorId="0" shapeId="0" xr:uid="{00000000-0006-0000-2100-00000C000000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E52" authorId="0" shapeId="0" xr:uid="{00000000-0006-0000-2100-00000D000000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N52" authorId="0" shapeId="0" xr:uid="{00000000-0006-0000-2100-00000E000000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AF52" authorId="0" shapeId="0" xr:uid="{00000000-0006-0000-2100-00000F000000}">
      <text>
        <r>
          <rPr>
            <sz val="9"/>
            <color indexed="81"/>
            <rFont val="ＭＳ Ｐゴシック"/>
            <family val="3"/>
            <charset val="128"/>
          </rPr>
          <t>【入力】</t>
        </r>
      </text>
    </comment>
    <comment ref="E57" authorId="0" shapeId="0" xr:uid="{00000000-0006-0000-2100-000010000000}">
      <text>
        <r>
          <rPr>
            <sz val="9"/>
            <color indexed="81"/>
            <rFont val="ＭＳ Ｐゴシック"/>
            <family val="3"/>
            <charset val="128"/>
          </rPr>
          <t>【入力】
MH深さ(4.805)-1.0-予旋回槽～2F直管(2.298
)</t>
        </r>
      </text>
    </comment>
  </commentList>
</comments>
</file>

<file path=xl/sharedStrings.xml><?xml version="1.0" encoding="utf-8"?>
<sst xmlns="http://schemas.openxmlformats.org/spreadsheetml/2006/main" count="1928" uniqueCount="681">
  <si>
    <t>機械設備明細書</t>
    <rPh sb="0" eb="2">
      <t>キカイ</t>
    </rPh>
    <rPh sb="2" eb="4">
      <t>セツビ</t>
    </rPh>
    <rPh sb="4" eb="7">
      <t>メイサイショ</t>
    </rPh>
    <phoneticPr fontId="3"/>
  </si>
  <si>
    <t>形状・寸法</t>
    <rPh sb="0" eb="2">
      <t>ケイジョウ</t>
    </rPh>
    <rPh sb="3" eb="5">
      <t>スンポウ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</si>
  <si>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</si>
  <si>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</si>
  <si>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</si>
  <si>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種　　目</t>
    <rPh sb="0" eb="1">
      <t>シュ</t>
    </rPh>
    <rPh sb="3" eb="4">
      <t>メ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</si>
  <si>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</si>
  <si>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</si>
  <si>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摘　　要</t>
    <rPh sb="0" eb="1">
      <t>テキ</t>
    </rPh>
    <rPh sb="3" eb="4">
      <t>ヨウ</t>
    </rPh>
    <phoneticPr fontId="3"/>
  </si>
  <si>
    <t>上段：当初
下段：変更</t>
    <rPh sb="0" eb="2">
      <t>ジョウダン</t>
    </rPh>
    <rPh sb="3" eb="5">
      <t>トウショ</t>
    </rPh>
    <rPh sb="6" eb="8">
      <t>ゲダン</t>
    </rPh>
    <rPh sb="9" eb="11">
      <t>ヘンコウ</t>
    </rPh>
    <phoneticPr fontId="3"/>
  </si>
  <si>
    <t>機器費</t>
    <rPh sb="0" eb="2">
      <t>キキ</t>
    </rPh>
    <rPh sb="2" eb="3">
      <t>ヒ</t>
    </rPh>
    <phoneticPr fontId="3"/>
  </si>
  <si>
    <t>計</t>
    <rPh sb="0" eb="1">
      <t>ケイ</t>
    </rPh>
    <phoneticPr fontId="3"/>
  </si>
  <si>
    <t>水中汚水汚物ポンプ</t>
    <rPh sb="0" eb="2">
      <t>スイチュウ</t>
    </rPh>
    <rPh sb="2" eb="4">
      <t>オスイ</t>
    </rPh>
    <rPh sb="4" eb="6">
      <t>オブツ</t>
    </rPh>
    <phoneticPr fontId="3"/>
  </si>
  <si>
    <t>予旋回槽</t>
    <rPh sb="0" eb="1">
      <t>ヨ</t>
    </rPh>
    <rPh sb="1" eb="3">
      <t>センカイ</t>
    </rPh>
    <rPh sb="3" eb="4">
      <t>ソウ</t>
    </rPh>
    <phoneticPr fontId="3"/>
  </si>
  <si>
    <t>ガイドパイプ</t>
    <phoneticPr fontId="3"/>
  </si>
  <si>
    <t>流入バッフル</t>
    <rPh sb="0" eb="2">
      <t>リュウニュウ</t>
    </rPh>
    <phoneticPr fontId="3"/>
  </si>
  <si>
    <t>台</t>
    <rPh sb="0" eb="1">
      <t>ダイ</t>
    </rPh>
    <phoneticPr fontId="3"/>
  </si>
  <si>
    <t>ｍ</t>
    <phoneticPr fontId="3"/>
  </si>
  <si>
    <t>組</t>
    <rPh sb="0" eb="1">
      <t>クミ</t>
    </rPh>
    <phoneticPr fontId="3"/>
  </si>
  <si>
    <t>弁　類</t>
    <rPh sb="0" eb="1">
      <t>ベン</t>
    </rPh>
    <rPh sb="2" eb="3">
      <t>ルイ</t>
    </rPh>
    <phoneticPr fontId="3"/>
  </si>
  <si>
    <t>ボール弁</t>
    <rPh sb="3" eb="4">
      <t>ベン</t>
    </rPh>
    <phoneticPr fontId="3"/>
  </si>
  <si>
    <t>個</t>
    <rPh sb="0" eb="1">
      <t>コ</t>
    </rPh>
    <phoneticPr fontId="3"/>
  </si>
  <si>
    <t>配管資材</t>
    <rPh sb="0" eb="2">
      <t>ハイカン</t>
    </rPh>
    <rPh sb="2" eb="4">
      <t>シザイ</t>
    </rPh>
    <phoneticPr fontId="3"/>
  </si>
  <si>
    <t>本</t>
    <rPh sb="0" eb="1">
      <t>ホン</t>
    </rPh>
    <phoneticPr fontId="3"/>
  </si>
  <si>
    <t>一般労務費</t>
    <rPh sb="0" eb="2">
      <t>イッパン</t>
    </rPh>
    <rPh sb="2" eb="4">
      <t>ロウム</t>
    </rPh>
    <rPh sb="4" eb="5">
      <t>ヒ</t>
    </rPh>
    <phoneticPr fontId="3"/>
  </si>
  <si>
    <t>普通作業員</t>
    <rPh sb="0" eb="2">
      <t>フツウ</t>
    </rPh>
    <rPh sb="2" eb="5">
      <t>サギョウイン</t>
    </rPh>
    <phoneticPr fontId="3"/>
  </si>
  <si>
    <t>配管工</t>
    <rPh sb="0" eb="3">
      <t>ハイカンコウ</t>
    </rPh>
    <phoneticPr fontId="3"/>
  </si>
  <si>
    <t>設備機械工</t>
    <rPh sb="0" eb="2">
      <t>セツビ</t>
    </rPh>
    <rPh sb="2" eb="4">
      <t>キカイ</t>
    </rPh>
    <rPh sb="4" eb="5">
      <t>コウ</t>
    </rPh>
    <phoneticPr fontId="3"/>
  </si>
  <si>
    <t>人</t>
    <rPh sb="0" eb="1">
      <t>ニン</t>
    </rPh>
    <phoneticPr fontId="3"/>
  </si>
  <si>
    <t>労務費集計表(機械設備工)</t>
    <rPh sb="0" eb="3">
      <t>ロウムヒ</t>
    </rPh>
    <rPh sb="3" eb="6">
      <t>シュウケイヒョウ</t>
    </rPh>
    <rPh sb="7" eb="9">
      <t>キカイ</t>
    </rPh>
    <rPh sb="9" eb="11">
      <t>セツビ</t>
    </rPh>
    <rPh sb="11" eb="12">
      <t>コウ</t>
    </rPh>
    <phoneticPr fontId="3"/>
  </si>
  <si>
    <t>機械設備据付労務費</t>
    <rPh sb="0" eb="2">
      <t>キカイ</t>
    </rPh>
    <rPh sb="2" eb="4">
      <t>セツビ</t>
    </rPh>
    <rPh sb="4" eb="6">
      <t>スエツケ</t>
    </rPh>
    <rPh sb="6" eb="8">
      <t>ロウム</t>
    </rPh>
    <rPh sb="8" eb="9">
      <t>ヒ</t>
    </rPh>
    <phoneticPr fontId="3"/>
  </si>
  <si>
    <t>機械設備据付工</t>
    <rPh sb="0" eb="2">
      <t>キカイ</t>
    </rPh>
    <rPh sb="2" eb="4">
      <t>セツビ</t>
    </rPh>
    <rPh sb="4" eb="6">
      <t>スエツケ</t>
    </rPh>
    <rPh sb="6" eb="7">
      <t>コウ</t>
    </rPh>
    <phoneticPr fontId="3"/>
  </si>
  <si>
    <t>複合工費</t>
    <rPh sb="0" eb="2">
      <t>フクゴウ</t>
    </rPh>
    <rPh sb="2" eb="4">
      <t>コウヒ</t>
    </rPh>
    <phoneticPr fontId="3"/>
  </si>
  <si>
    <t>モルタル工
予旋回槽</t>
    <rPh sb="4" eb="5">
      <t>コウ</t>
    </rPh>
    <rPh sb="6" eb="7">
      <t>ヨ</t>
    </rPh>
    <rPh sb="7" eb="9">
      <t>センカイ</t>
    </rPh>
    <rPh sb="9" eb="10">
      <t>ソウ</t>
    </rPh>
    <phoneticPr fontId="3"/>
  </si>
  <si>
    <t>配合日1：2
18N/㎜2以上</t>
    <rPh sb="0" eb="2">
      <t>ハイゴウ</t>
    </rPh>
    <rPh sb="2" eb="3">
      <t>ヒ</t>
    </rPh>
    <rPh sb="13" eb="15">
      <t>イジョウ</t>
    </rPh>
    <phoneticPr fontId="3"/>
  </si>
  <si>
    <t>ポリエチレン管融着工</t>
    <rPh sb="6" eb="7">
      <t>カン</t>
    </rPh>
    <rPh sb="7" eb="9">
      <t>ユウチャク</t>
    </rPh>
    <rPh sb="9" eb="10">
      <t>コウ</t>
    </rPh>
    <phoneticPr fontId="3"/>
  </si>
  <si>
    <t>箇所</t>
    <rPh sb="0" eb="2">
      <t>カショ</t>
    </rPh>
    <phoneticPr fontId="3"/>
  </si>
  <si>
    <t>削孔費</t>
    <rPh sb="0" eb="2">
      <t>サッコウ</t>
    </rPh>
    <rPh sb="2" eb="3">
      <t>ヒ</t>
    </rPh>
    <phoneticPr fontId="3"/>
  </si>
  <si>
    <t>洗浄工</t>
    <rPh sb="0" eb="2">
      <t>センジョウ</t>
    </rPh>
    <rPh sb="2" eb="3">
      <t>コウ</t>
    </rPh>
    <phoneticPr fontId="3"/>
  </si>
  <si>
    <t>3号人孔</t>
    <rPh sb="1" eb="2">
      <t>ゴウ</t>
    </rPh>
    <rPh sb="2" eb="4">
      <t>ジンコウ</t>
    </rPh>
    <phoneticPr fontId="3"/>
  </si>
  <si>
    <t>m2</t>
    <phoneticPr fontId="3"/>
  </si>
  <si>
    <t>m3</t>
    <phoneticPr fontId="3"/>
  </si>
  <si>
    <t>安全費</t>
    <rPh sb="0" eb="2">
      <t>アンゼン</t>
    </rPh>
    <rPh sb="2" eb="3">
      <t>ヒ</t>
    </rPh>
    <phoneticPr fontId="3"/>
  </si>
  <si>
    <t>交通誘導警備員B</t>
    <rPh sb="0" eb="2">
      <t>コウツウ</t>
    </rPh>
    <rPh sb="2" eb="4">
      <t>ユウドウ</t>
    </rPh>
    <rPh sb="4" eb="6">
      <t>ケイビ</t>
    </rPh>
    <rPh sb="6" eb="7">
      <t>イン</t>
    </rPh>
    <phoneticPr fontId="3"/>
  </si>
  <si>
    <t>積上げ安全費</t>
    <rPh sb="0" eb="2">
      <t>ツミア</t>
    </rPh>
    <rPh sb="3" eb="5">
      <t>アンゼン</t>
    </rPh>
    <rPh sb="5" eb="6">
      <t>ヒ</t>
    </rPh>
    <phoneticPr fontId="3"/>
  </si>
  <si>
    <t>換気設備工</t>
    <rPh sb="0" eb="2">
      <t>カンキ</t>
    </rPh>
    <rPh sb="2" eb="4">
      <t>セツビ</t>
    </rPh>
    <rPh sb="4" eb="5">
      <t>コウ</t>
    </rPh>
    <phoneticPr fontId="3"/>
  </si>
  <si>
    <t>軸流式ファン　50/60m3/min
ガス検知器含む</t>
    <rPh sb="0" eb="1">
      <t>ジク</t>
    </rPh>
    <rPh sb="1" eb="2">
      <t>リュウ</t>
    </rPh>
    <rPh sb="2" eb="3">
      <t>シキ</t>
    </rPh>
    <rPh sb="21" eb="23">
      <t>ケンチ</t>
    </rPh>
    <rPh sb="23" eb="24">
      <t>キ</t>
    </rPh>
    <rPh sb="24" eb="25">
      <t>フク</t>
    </rPh>
    <phoneticPr fontId="3"/>
  </si>
  <si>
    <t>日</t>
    <rPh sb="0" eb="1">
      <t>ニチ</t>
    </rPh>
    <phoneticPr fontId="3"/>
  </si>
  <si>
    <t>補完率</t>
    <rPh sb="0" eb="2">
      <t>ホカン</t>
    </rPh>
    <rPh sb="2" eb="3">
      <t>リツ</t>
    </rPh>
    <phoneticPr fontId="3"/>
  </si>
  <si>
    <t>設計数量</t>
    <rPh sb="0" eb="2">
      <t>セッケイ</t>
    </rPh>
    <rPh sb="2" eb="4">
      <t>スウリョウ</t>
    </rPh>
    <phoneticPr fontId="3"/>
  </si>
  <si>
    <t>単位重量</t>
    <rPh sb="0" eb="2">
      <t>タンイ</t>
    </rPh>
    <rPh sb="2" eb="4">
      <t>ジュウリョウ</t>
    </rPh>
    <phoneticPr fontId="3"/>
  </si>
  <si>
    <t>設計重量</t>
    <rPh sb="0" eb="2">
      <t>セッケイ</t>
    </rPh>
    <rPh sb="2" eb="4">
      <t>ジュウリョウ</t>
    </rPh>
    <phoneticPr fontId="3"/>
  </si>
  <si>
    <t>人工数(人)</t>
    <rPh sb="0" eb="2">
      <t>ジンコウ</t>
    </rPh>
    <rPh sb="2" eb="3">
      <t>スウ</t>
    </rPh>
    <rPh sb="4" eb="5">
      <t>ニン</t>
    </rPh>
    <phoneticPr fontId="3"/>
  </si>
  <si>
    <t>(ｍ)</t>
    <phoneticPr fontId="3"/>
  </si>
  <si>
    <t>(kg/m)</t>
    <phoneticPr fontId="3"/>
  </si>
  <si>
    <t>(kg)</t>
    <phoneticPr fontId="3"/>
  </si>
  <si>
    <r>
      <t>歩掛</t>
    </r>
    <r>
      <rPr>
        <sz val="8"/>
        <color theme="1"/>
        <rFont val="游ゴシック"/>
        <family val="3"/>
        <charset val="128"/>
        <scheme val="minor"/>
      </rPr>
      <t>(人/m)</t>
    </r>
    <rPh sb="0" eb="2">
      <t>ブガカリ</t>
    </rPh>
    <rPh sb="3" eb="4">
      <t>ニン</t>
    </rPh>
    <phoneticPr fontId="3"/>
  </si>
  <si>
    <r>
      <t>人工数</t>
    </r>
    <r>
      <rPr>
        <sz val="8"/>
        <color theme="1"/>
        <rFont val="游ゴシック"/>
        <family val="3"/>
        <charset val="128"/>
        <scheme val="minor"/>
      </rPr>
      <t>(人)</t>
    </r>
    <rPh sb="0" eb="2">
      <t>ジンコウ</t>
    </rPh>
    <rPh sb="2" eb="3">
      <t>スウ</t>
    </rPh>
    <rPh sb="4" eb="5">
      <t>ニン</t>
    </rPh>
    <phoneticPr fontId="3"/>
  </si>
  <si>
    <t>小配管据付工　（ステンレス鋼鋼管）</t>
    <rPh sb="0" eb="3">
      <t>ショウハイカン</t>
    </rPh>
    <rPh sb="3" eb="5">
      <t>スエツケ</t>
    </rPh>
    <rPh sb="5" eb="6">
      <t>コウ</t>
    </rPh>
    <rPh sb="13" eb="14">
      <t>コウ</t>
    </rPh>
    <rPh sb="14" eb="16">
      <t>コウカン</t>
    </rPh>
    <phoneticPr fontId="3"/>
  </si>
  <si>
    <t>口　径</t>
    <rPh sb="0" eb="1">
      <t>クチ</t>
    </rPh>
    <rPh sb="2" eb="3">
      <t>ケイ</t>
    </rPh>
    <phoneticPr fontId="3"/>
  </si>
  <si>
    <t>50A</t>
    <phoneticPr fontId="3"/>
  </si>
  <si>
    <t>65A</t>
    <phoneticPr fontId="3"/>
  </si>
  <si>
    <t>80A</t>
    <phoneticPr fontId="3"/>
  </si>
  <si>
    <t>100A</t>
    <phoneticPr fontId="3"/>
  </si>
  <si>
    <t>150A</t>
    <phoneticPr fontId="3"/>
  </si>
  <si>
    <t>再使用しない構造物</t>
    <rPh sb="0" eb="1">
      <t>サイ</t>
    </rPh>
    <rPh sb="1" eb="3">
      <t>シヨウ</t>
    </rPh>
    <rPh sb="6" eb="9">
      <t>コウゾウブツ</t>
    </rPh>
    <phoneticPr fontId="3"/>
  </si>
  <si>
    <t>小配管撤去工　（ステンレス鋼鋼管）</t>
    <rPh sb="0" eb="3">
      <t>ショウハイカン</t>
    </rPh>
    <rPh sb="3" eb="5">
      <t>テッキョ</t>
    </rPh>
    <rPh sb="5" eb="6">
      <t>コウ</t>
    </rPh>
    <rPh sb="13" eb="14">
      <t>コウ</t>
    </rPh>
    <rPh sb="14" eb="16">
      <t>コウカン</t>
    </rPh>
    <phoneticPr fontId="3"/>
  </si>
  <si>
    <t>機器等撤去工</t>
    <rPh sb="0" eb="2">
      <t>キキ</t>
    </rPh>
    <rPh sb="2" eb="3">
      <t>トウ</t>
    </rPh>
    <rPh sb="3" eb="5">
      <t>テッキョ</t>
    </rPh>
    <rPh sb="5" eb="6">
      <t>コウ</t>
    </rPh>
    <phoneticPr fontId="3"/>
  </si>
  <si>
    <t>機器名称</t>
    <rPh sb="0" eb="2">
      <t>キキ</t>
    </rPh>
    <rPh sb="2" eb="4">
      <t>メイショウ</t>
    </rPh>
    <phoneticPr fontId="3"/>
  </si>
  <si>
    <t>中間足場</t>
    <rPh sb="0" eb="2">
      <t>チュウカン</t>
    </rPh>
    <rPh sb="2" eb="4">
      <t>アシバ</t>
    </rPh>
    <phoneticPr fontId="3"/>
  </si>
  <si>
    <t>類　別</t>
    <rPh sb="0" eb="1">
      <t>タグイ</t>
    </rPh>
    <rPh sb="2" eb="3">
      <t>ベツ</t>
    </rPh>
    <phoneticPr fontId="3"/>
  </si>
  <si>
    <t>t/台又は組</t>
    <rPh sb="2" eb="3">
      <t>ダイ</t>
    </rPh>
    <rPh sb="3" eb="4">
      <t>マタ</t>
    </rPh>
    <rPh sb="5" eb="6">
      <t>クミ</t>
    </rPh>
    <phoneticPr fontId="3"/>
  </si>
  <si>
    <t>単　位</t>
    <rPh sb="0" eb="1">
      <t>タン</t>
    </rPh>
    <rPh sb="2" eb="3">
      <t>クライ</t>
    </rPh>
    <phoneticPr fontId="3"/>
  </si>
  <si>
    <t>据付工(人)</t>
    <rPh sb="0" eb="2">
      <t>スエツケ</t>
    </rPh>
    <rPh sb="2" eb="3">
      <t>コウ</t>
    </rPh>
    <rPh sb="4" eb="5">
      <t>ニン</t>
    </rPh>
    <phoneticPr fontId="3"/>
  </si>
  <si>
    <t>配管工</t>
    <rPh sb="0" eb="1">
      <t>ハイ</t>
    </rPh>
    <rPh sb="1" eb="2">
      <t>カン</t>
    </rPh>
    <rPh sb="2" eb="3">
      <t>コウ</t>
    </rPh>
    <phoneticPr fontId="3"/>
  </si>
  <si>
    <t>歩掛(人/台又は組)</t>
    <rPh sb="0" eb="2">
      <t>ブガカリ</t>
    </rPh>
    <rPh sb="3" eb="4">
      <t>ニン</t>
    </rPh>
    <rPh sb="5" eb="6">
      <t>ダイ</t>
    </rPh>
    <rPh sb="6" eb="7">
      <t>マタ</t>
    </rPh>
    <rPh sb="8" eb="9">
      <t>クミ</t>
    </rPh>
    <phoneticPr fontId="3"/>
  </si>
  <si>
    <t>第1～6類</t>
    <rPh sb="0" eb="1">
      <t>ダイ</t>
    </rPh>
    <rPh sb="4" eb="5">
      <t>ルイ</t>
    </rPh>
    <phoneticPr fontId="3"/>
  </si>
  <si>
    <t>第7類</t>
    <rPh sb="0" eb="1">
      <t>ダイ</t>
    </rPh>
    <rPh sb="2" eb="3">
      <t>ルイ</t>
    </rPh>
    <phoneticPr fontId="3"/>
  </si>
  <si>
    <t>設計数量（人）</t>
    <rPh sb="0" eb="2">
      <t>セッケイ</t>
    </rPh>
    <rPh sb="2" eb="4">
      <t>スウリョウ</t>
    </rPh>
    <rPh sb="5" eb="6">
      <t>ニン</t>
    </rPh>
    <phoneticPr fontId="3"/>
  </si>
  <si>
    <t>合計（人）</t>
    <rPh sb="0" eb="2">
      <t>ゴウケイ</t>
    </rPh>
    <rPh sb="3" eb="4">
      <t>ニン</t>
    </rPh>
    <phoneticPr fontId="3"/>
  </si>
  <si>
    <t>機械設備
据付工</t>
    <rPh sb="0" eb="2">
      <t>キカイ</t>
    </rPh>
    <rPh sb="2" eb="4">
      <t>セツビ</t>
    </rPh>
    <rPh sb="5" eb="7">
      <t>スエツケ</t>
    </rPh>
    <rPh sb="7" eb="8">
      <t>コウ</t>
    </rPh>
    <phoneticPr fontId="3"/>
  </si>
  <si>
    <t>〇 第1類から第6類までの据付工は、算定した人工数の90%を機械設備据付工とし、10%を普通作業員とする。第7類の据付工は、すべて設備機械工とする。</t>
    <rPh sb="2" eb="3">
      <t>ダイ</t>
    </rPh>
    <rPh sb="4" eb="5">
      <t>ルイ</t>
    </rPh>
    <rPh sb="7" eb="8">
      <t>ダイ</t>
    </rPh>
    <rPh sb="9" eb="10">
      <t>ルイ</t>
    </rPh>
    <rPh sb="13" eb="15">
      <t>スエツケ</t>
    </rPh>
    <rPh sb="15" eb="16">
      <t>コウ</t>
    </rPh>
    <rPh sb="18" eb="20">
      <t>サンテイ</t>
    </rPh>
    <rPh sb="22" eb="24">
      <t>ジンコウ</t>
    </rPh>
    <rPh sb="24" eb="25">
      <t>スウ</t>
    </rPh>
    <rPh sb="30" eb="32">
      <t>キカイ</t>
    </rPh>
    <rPh sb="32" eb="34">
      <t>セツビ</t>
    </rPh>
    <rPh sb="34" eb="36">
      <t>スエツケ</t>
    </rPh>
    <rPh sb="36" eb="37">
      <t>コウ</t>
    </rPh>
    <rPh sb="44" eb="46">
      <t>フツウ</t>
    </rPh>
    <rPh sb="46" eb="49">
      <t>サギョウイン</t>
    </rPh>
    <rPh sb="53" eb="54">
      <t>ダイ</t>
    </rPh>
    <rPh sb="55" eb="56">
      <t>ルイ</t>
    </rPh>
    <rPh sb="57" eb="59">
      <t>スエツケ</t>
    </rPh>
    <rPh sb="59" eb="60">
      <t>コウ</t>
    </rPh>
    <rPh sb="65" eb="67">
      <t>セツビ</t>
    </rPh>
    <rPh sb="67" eb="69">
      <t>キカイ</t>
    </rPh>
    <rPh sb="69" eb="70">
      <t>コウ</t>
    </rPh>
    <phoneticPr fontId="3"/>
  </si>
  <si>
    <t>〇 これらについて、R2農業集落排水施設標準積算指針p123参照。</t>
    <rPh sb="12" eb="14">
      <t>ノウギョウ</t>
    </rPh>
    <rPh sb="14" eb="16">
      <t>シュウラク</t>
    </rPh>
    <rPh sb="16" eb="18">
      <t>ハイスイ</t>
    </rPh>
    <rPh sb="18" eb="20">
      <t>シセツ</t>
    </rPh>
    <rPh sb="20" eb="22">
      <t>ヒョウジュン</t>
    </rPh>
    <rPh sb="22" eb="24">
      <t>セキサン</t>
    </rPh>
    <rPh sb="24" eb="26">
      <t>シシン</t>
    </rPh>
    <rPh sb="30" eb="32">
      <t>サンショウ</t>
    </rPh>
    <phoneticPr fontId="3"/>
  </si>
  <si>
    <t>〇 補完率について、R2農業集落排水施設標準積算指針p121参照。</t>
    <rPh sb="2" eb="4">
      <t>ホカン</t>
    </rPh>
    <rPh sb="4" eb="5">
      <t>リツ</t>
    </rPh>
    <rPh sb="12" eb="14">
      <t>ノウギョウ</t>
    </rPh>
    <rPh sb="14" eb="16">
      <t>シュウラク</t>
    </rPh>
    <rPh sb="16" eb="18">
      <t>ハイスイ</t>
    </rPh>
    <rPh sb="18" eb="20">
      <t>シセツ</t>
    </rPh>
    <rPh sb="20" eb="22">
      <t>ヒョウジュン</t>
    </rPh>
    <rPh sb="22" eb="24">
      <t>セキサン</t>
    </rPh>
    <rPh sb="24" eb="26">
      <t>シシン</t>
    </rPh>
    <rPh sb="30" eb="32">
      <t>サンショウ</t>
    </rPh>
    <phoneticPr fontId="3"/>
  </si>
  <si>
    <t>機器等据付工</t>
    <rPh sb="0" eb="2">
      <t>キキ</t>
    </rPh>
    <rPh sb="2" eb="3">
      <t>トウ</t>
    </rPh>
    <rPh sb="3" eb="5">
      <t>スエツケ</t>
    </rPh>
    <rPh sb="5" eb="6">
      <t>コウ</t>
    </rPh>
    <phoneticPr fontId="3"/>
  </si>
  <si>
    <t>工　　種</t>
    <rPh sb="0" eb="1">
      <t>コウ</t>
    </rPh>
    <rPh sb="3" eb="4">
      <t>シュ</t>
    </rPh>
    <phoneticPr fontId="3"/>
  </si>
  <si>
    <t>労務費集計表　（機械設備）</t>
    <rPh sb="0" eb="2">
      <t>ロウム</t>
    </rPh>
    <rPh sb="2" eb="3">
      <t>ヒ</t>
    </rPh>
    <rPh sb="3" eb="5">
      <t>シュウケイ</t>
    </rPh>
    <rPh sb="5" eb="6">
      <t>ヒョウ</t>
    </rPh>
    <rPh sb="8" eb="10">
      <t>キカイ</t>
    </rPh>
    <rPh sb="10" eb="12">
      <t>セツビ</t>
    </rPh>
    <phoneticPr fontId="3"/>
  </si>
  <si>
    <t>小配管据付工</t>
    <rPh sb="0" eb="1">
      <t>ショウ</t>
    </rPh>
    <rPh sb="1" eb="3">
      <t>ハイカン</t>
    </rPh>
    <rPh sb="3" eb="5">
      <t>スエツケ</t>
    </rPh>
    <rPh sb="5" eb="6">
      <t>コウ</t>
    </rPh>
    <phoneticPr fontId="3"/>
  </si>
  <si>
    <t>小配管撤去工</t>
    <rPh sb="0" eb="3">
      <t>ショウハイカン</t>
    </rPh>
    <rPh sb="3" eb="5">
      <t>テッキョ</t>
    </rPh>
    <rPh sb="5" eb="6">
      <t>コウ</t>
    </rPh>
    <phoneticPr fontId="3"/>
  </si>
  <si>
    <t>数量集計表（機械設備）</t>
    <rPh sb="0" eb="2">
      <t>スウリョウ</t>
    </rPh>
    <rPh sb="2" eb="5">
      <t>シュウケイヒョウ</t>
    </rPh>
    <rPh sb="6" eb="8">
      <t>キカイ</t>
    </rPh>
    <rPh sb="8" eb="10">
      <t>セツビ</t>
    </rPh>
    <phoneticPr fontId="3"/>
  </si>
  <si>
    <t>機器類</t>
    <rPh sb="0" eb="2">
      <t>キキ</t>
    </rPh>
    <rPh sb="2" eb="3">
      <t>ルイ</t>
    </rPh>
    <phoneticPr fontId="3"/>
  </si>
  <si>
    <t>設置数量</t>
    <rPh sb="0" eb="2">
      <t>セッチ</t>
    </rPh>
    <rPh sb="2" eb="4">
      <t>スウリョウ</t>
    </rPh>
    <phoneticPr fontId="3"/>
  </si>
  <si>
    <t>材料数量</t>
    <rPh sb="0" eb="2">
      <t>ザイリョウ</t>
    </rPh>
    <rPh sb="2" eb="4">
      <t>スウリョウ</t>
    </rPh>
    <phoneticPr fontId="3"/>
  </si>
  <si>
    <t>小配管・弁類</t>
    <rPh sb="0" eb="1">
      <t>ショウ</t>
    </rPh>
    <rPh sb="1" eb="3">
      <t>ハイカン</t>
    </rPh>
    <rPh sb="4" eb="5">
      <t>ベン</t>
    </rPh>
    <rPh sb="5" eb="6">
      <t>ルイ</t>
    </rPh>
    <phoneticPr fontId="3"/>
  </si>
  <si>
    <t>逆止弁</t>
    <rPh sb="0" eb="1">
      <t>ギャク</t>
    </rPh>
    <rPh sb="1" eb="2">
      <t>ト</t>
    </rPh>
    <rPh sb="2" eb="3">
      <t>ベン</t>
    </rPh>
    <phoneticPr fontId="3"/>
  </si>
  <si>
    <t>撤去数量</t>
    <rPh sb="0" eb="2">
      <t>テッキョ</t>
    </rPh>
    <rPh sb="2" eb="4">
      <t>スウリョウ</t>
    </rPh>
    <phoneticPr fontId="3"/>
  </si>
  <si>
    <t>数量集計表（機械設備・撤去）</t>
    <rPh sb="0" eb="2">
      <t>スウリョウ</t>
    </rPh>
    <rPh sb="2" eb="5">
      <t>シュウケイヒョウ</t>
    </rPh>
    <rPh sb="6" eb="8">
      <t>キカイ</t>
    </rPh>
    <rPh sb="8" eb="10">
      <t>セツビ</t>
    </rPh>
    <rPh sb="11" eb="13">
      <t>テッキョ</t>
    </rPh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</si>
  <si>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</si>
  <si>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インバートモルタル</t>
    <phoneticPr fontId="3"/>
  </si>
  <si>
    <t>配合比1：2
18N/㎜2以上</t>
    <rPh sb="0" eb="2">
      <t>ハイゴウ</t>
    </rPh>
    <rPh sb="2" eb="3">
      <t>ヒ</t>
    </rPh>
    <rPh sb="13" eb="15">
      <t>イジョウ</t>
    </rPh>
    <phoneticPr fontId="3"/>
  </si>
  <si>
    <t>((1.50/2)^2×3.14)×0.292</t>
    <phoneticPr fontId="3"/>
  </si>
  <si>
    <t>予旋回槽内</t>
    <rPh sb="0" eb="4">
      <t>ヨセンカイソウ</t>
    </rPh>
    <rPh sb="4" eb="5">
      <t>ナイ</t>
    </rPh>
    <phoneticPr fontId="3"/>
  </si>
  <si>
    <t>複合工費（モルタル工）</t>
    <rPh sb="0" eb="2">
      <t>フクゴウ</t>
    </rPh>
    <rPh sb="2" eb="4">
      <t>コウヒ</t>
    </rPh>
    <rPh sb="9" eb="10">
      <t>コウ</t>
    </rPh>
    <phoneticPr fontId="3"/>
  </si>
  <si>
    <t>複合工費（削孔工）</t>
    <rPh sb="0" eb="2">
      <t>フクゴウ</t>
    </rPh>
    <rPh sb="2" eb="4">
      <t>コウヒ</t>
    </rPh>
    <rPh sb="5" eb="7">
      <t>サッコウ</t>
    </rPh>
    <rPh sb="7" eb="8">
      <t>コウ</t>
    </rPh>
    <phoneticPr fontId="3"/>
  </si>
  <si>
    <t>削孔工</t>
    <rPh sb="0" eb="2">
      <t>サッコウ</t>
    </rPh>
    <rPh sb="2" eb="3">
      <t>コウ</t>
    </rPh>
    <phoneticPr fontId="3"/>
  </si>
  <si>
    <t>1.00</t>
    <phoneticPr fontId="3"/>
  </si>
  <si>
    <t>複合工費（機械）</t>
    <rPh sb="0" eb="2">
      <t>フクゴウ</t>
    </rPh>
    <rPh sb="2" eb="4">
      <t>コウヒ</t>
    </rPh>
    <rPh sb="5" eb="7">
      <t>キカイ</t>
    </rPh>
    <phoneticPr fontId="3"/>
  </si>
  <si>
    <t>モルタル工</t>
    <rPh sb="4" eb="5">
      <t>コウ</t>
    </rPh>
    <phoneticPr fontId="3"/>
  </si>
  <si>
    <t>配合比1：2</t>
    <rPh sb="0" eb="2">
      <t>ハイゴウ</t>
    </rPh>
    <rPh sb="2" eb="3">
      <t>ヒ</t>
    </rPh>
    <phoneticPr fontId="3"/>
  </si>
  <si>
    <t>既設管充填</t>
    <rPh sb="0" eb="2">
      <t>キセツ</t>
    </rPh>
    <rPh sb="2" eb="3">
      <t>カン</t>
    </rPh>
    <rPh sb="3" eb="5">
      <t>ジュウテン</t>
    </rPh>
    <phoneticPr fontId="3"/>
  </si>
  <si>
    <t>m2</t>
    <phoneticPr fontId="3"/>
  </si>
  <si>
    <t>1.50×3.14×5.44</t>
    <phoneticPr fontId="3"/>
  </si>
  <si>
    <t>本 工 事 費 内 訳 書</t>
    <rPh sb="0" eb="1">
      <t>ホン</t>
    </rPh>
    <rPh sb="2" eb="3">
      <t>コウ</t>
    </rPh>
    <rPh sb="4" eb="5">
      <t>コト</t>
    </rPh>
    <rPh sb="6" eb="7">
      <t>ヒ</t>
    </rPh>
    <rPh sb="8" eb="9">
      <t>ウチ</t>
    </rPh>
    <rPh sb="10" eb="11">
      <t>ワケ</t>
    </rPh>
    <rPh sb="12" eb="13">
      <t>ショ</t>
    </rPh>
    <phoneticPr fontId="3"/>
  </si>
  <si>
    <t>上段：当初、下段：変更</t>
    <rPh sb="0" eb="2">
      <t>ジョウダン</t>
    </rPh>
    <rPh sb="3" eb="5">
      <t>トウショ</t>
    </rPh>
    <rPh sb="6" eb="8">
      <t>ゲダン</t>
    </rPh>
    <rPh sb="9" eb="11">
      <t>ヘンコウ</t>
    </rPh>
    <phoneticPr fontId="3"/>
  </si>
  <si>
    <t>工　種</t>
    <rPh sb="0" eb="1">
      <t>コウ</t>
    </rPh>
    <rPh sb="2" eb="3">
      <t>シュ</t>
    </rPh>
    <phoneticPr fontId="3"/>
  </si>
  <si>
    <t>種　別</t>
    <rPh sb="0" eb="1">
      <t>シュ</t>
    </rPh>
    <rPh sb="2" eb="3">
      <t>ベツ</t>
    </rPh>
    <phoneticPr fontId="3"/>
  </si>
  <si>
    <t>細　　　別</t>
    <rPh sb="0" eb="1">
      <t>ホソ</t>
    </rPh>
    <rPh sb="4" eb="5">
      <t>ベツ</t>
    </rPh>
    <phoneticPr fontId="3"/>
  </si>
  <si>
    <t>機械設備工事</t>
    <rPh sb="0" eb="2">
      <t>キカイ</t>
    </rPh>
    <rPh sb="2" eb="4">
      <t>セツビ</t>
    </rPh>
    <rPh sb="4" eb="6">
      <t>コウジ</t>
    </rPh>
    <phoneticPr fontId="3"/>
  </si>
  <si>
    <t>式</t>
    <rPh sb="0" eb="1">
      <t>シキ</t>
    </rPh>
    <phoneticPr fontId="3"/>
  </si>
  <si>
    <t>合計</t>
    <rPh sb="0" eb="2">
      <t>ゴウケイ</t>
    </rPh>
    <phoneticPr fontId="3"/>
  </si>
  <si>
    <t>（機器費）</t>
    <rPh sb="1" eb="3">
      <t>キキ</t>
    </rPh>
    <rPh sb="3" eb="4">
      <t>ヒ</t>
    </rPh>
    <phoneticPr fontId="3"/>
  </si>
  <si>
    <t>直接工事費</t>
    <rPh sb="0" eb="2">
      <t>チョクセツ</t>
    </rPh>
    <rPh sb="2" eb="5">
      <t>コウジヒ</t>
    </rPh>
    <phoneticPr fontId="3"/>
  </si>
  <si>
    <t>間接工事費</t>
    <rPh sb="0" eb="2">
      <t>カンセツ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</si>
  <si>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</si>
  <si>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％</t>
    <phoneticPr fontId="3"/>
  </si>
  <si>
    <t>千円未満切捨て</t>
    <rPh sb="0" eb="2">
      <t>センエン</t>
    </rPh>
    <rPh sb="2" eb="4">
      <t>ミマン</t>
    </rPh>
    <rPh sb="4" eb="6">
      <t>キリス</t>
    </rPh>
    <phoneticPr fontId="3"/>
  </si>
  <si>
    <t>積上げ仮設費</t>
    <rPh sb="0" eb="2">
      <t>ツミア</t>
    </rPh>
    <rPh sb="3" eb="5">
      <t>カセツ</t>
    </rPh>
    <rPh sb="5" eb="6">
      <t>ヒ</t>
    </rPh>
    <phoneticPr fontId="3"/>
  </si>
  <si>
    <t>　共通仮設費計</t>
    <rPh sb="1" eb="3">
      <t>キョウツウ</t>
    </rPh>
    <rPh sb="3" eb="5">
      <t>カセツ</t>
    </rPh>
    <rPh sb="5" eb="6">
      <t>ヒ</t>
    </rPh>
    <rPh sb="6" eb="7">
      <t>ケイ</t>
    </rPh>
    <phoneticPr fontId="3"/>
  </si>
  <si>
    <t>現場管理費</t>
    <rPh sb="0" eb="2">
      <t>ゲンバ</t>
    </rPh>
    <rPh sb="2" eb="5">
      <t>カンリヒ</t>
    </rPh>
    <phoneticPr fontId="3"/>
  </si>
  <si>
    <t>％</t>
    <phoneticPr fontId="3"/>
  </si>
  <si>
    <t>　現場管理費計</t>
    <rPh sb="1" eb="3">
      <t>ゲンバ</t>
    </rPh>
    <rPh sb="3" eb="6">
      <t>カンリヒ</t>
    </rPh>
    <rPh sb="6" eb="7">
      <t>ケイ</t>
    </rPh>
    <phoneticPr fontId="3"/>
  </si>
  <si>
    <t>据付間接費</t>
    <rPh sb="0" eb="2">
      <t>スエツケ</t>
    </rPh>
    <rPh sb="2" eb="4">
      <t>カンセツ</t>
    </rPh>
    <rPh sb="4" eb="5">
      <t>ヒ</t>
    </rPh>
    <phoneticPr fontId="3"/>
  </si>
  <si>
    <t>（据付労務費×90%）</t>
    <rPh sb="1" eb="3">
      <t>スエツケ</t>
    </rPh>
    <rPh sb="3" eb="5">
      <t>ロウム</t>
    </rPh>
    <rPh sb="5" eb="6">
      <t>ヒ</t>
    </rPh>
    <phoneticPr fontId="3"/>
  </si>
  <si>
    <t>　据付間接費計</t>
    <rPh sb="1" eb="3">
      <t>スエツケ</t>
    </rPh>
    <rPh sb="3" eb="5">
      <t>カンセツ</t>
    </rPh>
    <rPh sb="5" eb="6">
      <t>ヒ</t>
    </rPh>
    <rPh sb="6" eb="7">
      <t>ケイ</t>
    </rPh>
    <phoneticPr fontId="3"/>
  </si>
  <si>
    <t>（間接工事費）</t>
    <rPh sb="1" eb="3">
      <t>カンセツ</t>
    </rPh>
    <rPh sb="3" eb="6">
      <t>コウジヒ</t>
    </rPh>
    <phoneticPr fontId="3"/>
  </si>
  <si>
    <t>据付工事原価</t>
    <rPh sb="0" eb="2">
      <t>スエツケ</t>
    </rPh>
    <rPh sb="2" eb="4">
      <t>コウジ</t>
    </rPh>
    <rPh sb="4" eb="6">
      <t>ゲンカ</t>
    </rPh>
    <phoneticPr fontId="3"/>
  </si>
  <si>
    <t>（直接工事費+間接工事費）</t>
    <rPh sb="1" eb="3">
      <t>チョクセツ</t>
    </rPh>
    <rPh sb="3" eb="5">
      <t>コウジ</t>
    </rPh>
    <rPh sb="5" eb="6">
      <t>ヒ</t>
    </rPh>
    <rPh sb="7" eb="9">
      <t>カンセツ</t>
    </rPh>
    <rPh sb="9" eb="11">
      <t>コウジ</t>
    </rPh>
    <rPh sb="11" eb="12">
      <t>ヒ</t>
    </rPh>
    <phoneticPr fontId="3"/>
  </si>
  <si>
    <t>設計技術費</t>
    <rPh sb="0" eb="2">
      <t>セッケイ</t>
    </rPh>
    <rPh sb="2" eb="4">
      <t>ギジュツ</t>
    </rPh>
    <rPh sb="4" eb="5">
      <t>ヒ</t>
    </rPh>
    <phoneticPr fontId="3"/>
  </si>
  <si>
    <t>（設計技術費）</t>
    <rPh sb="1" eb="3">
      <t>セッケイ</t>
    </rPh>
    <rPh sb="3" eb="5">
      <t>ギジュツ</t>
    </rPh>
    <rPh sb="5" eb="6">
      <t>ヒ</t>
    </rPh>
    <phoneticPr fontId="3"/>
  </si>
  <si>
    <t>工事原価</t>
    <rPh sb="0" eb="2">
      <t>コウジ</t>
    </rPh>
    <rPh sb="2" eb="4">
      <t>ゲンカ</t>
    </rPh>
    <phoneticPr fontId="3"/>
  </si>
  <si>
    <t>（機器費+据付工事原価+設計技術費）</t>
    <rPh sb="1" eb="3">
      <t>キキ</t>
    </rPh>
    <rPh sb="3" eb="4">
      <t>ヒ</t>
    </rPh>
    <rPh sb="5" eb="7">
      <t>スエツケ</t>
    </rPh>
    <rPh sb="7" eb="9">
      <t>コウジ</t>
    </rPh>
    <rPh sb="9" eb="11">
      <t>ゲンカ</t>
    </rPh>
    <rPh sb="12" eb="14">
      <t>セッケイ</t>
    </rPh>
    <rPh sb="14" eb="16">
      <t>ギジュツ</t>
    </rPh>
    <rPh sb="16" eb="17">
      <t>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</si>
  <si>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</si>
  <si>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一般管理費</t>
    <rPh sb="0" eb="2">
      <t>イッパン</t>
    </rPh>
    <rPh sb="2" eb="5">
      <t>カンリヒ</t>
    </rPh>
    <phoneticPr fontId="3"/>
  </si>
  <si>
    <t>契約補償費</t>
    <rPh sb="0" eb="2">
      <t>ケイヤク</t>
    </rPh>
    <rPh sb="2" eb="4">
      <t>ホショウ</t>
    </rPh>
    <rPh sb="4" eb="5">
      <t>ヒ</t>
    </rPh>
    <phoneticPr fontId="3"/>
  </si>
  <si>
    <t>（一般管理費等）</t>
    <rPh sb="1" eb="3">
      <t>イッパン</t>
    </rPh>
    <rPh sb="3" eb="6">
      <t>カンリヒ</t>
    </rPh>
    <rPh sb="6" eb="7">
      <t>トウ</t>
    </rPh>
    <phoneticPr fontId="3"/>
  </si>
  <si>
    <t>工事価格</t>
    <rPh sb="0" eb="2">
      <t>コウジ</t>
    </rPh>
    <rPh sb="2" eb="4">
      <t>カカク</t>
    </rPh>
    <phoneticPr fontId="3"/>
  </si>
  <si>
    <t>（工事原価+一般管理費等）</t>
    <rPh sb="1" eb="3">
      <t>コウジ</t>
    </rPh>
    <rPh sb="3" eb="5">
      <t>ゲンカ</t>
    </rPh>
    <rPh sb="6" eb="8">
      <t>イッパン</t>
    </rPh>
    <rPh sb="8" eb="11">
      <t>カンリヒ</t>
    </rPh>
    <rPh sb="11" eb="12">
      <t>トウ</t>
    </rPh>
    <phoneticPr fontId="3"/>
  </si>
  <si>
    <t>直接材料費</t>
    <rPh sb="0" eb="2">
      <t>チョクセツ</t>
    </rPh>
    <rPh sb="2" eb="5">
      <t>ザイリョウヒ</t>
    </rPh>
    <phoneticPr fontId="3"/>
  </si>
  <si>
    <t>弁類</t>
    <rPh sb="0" eb="1">
      <t>ベン</t>
    </rPh>
    <rPh sb="1" eb="2">
      <t>ルイ</t>
    </rPh>
    <phoneticPr fontId="3"/>
  </si>
  <si>
    <t>機械設備明細書第1号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3"/>
  </si>
  <si>
    <t>機械設備明細書第2号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3"/>
  </si>
  <si>
    <t>機械設備明細書第3号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3"/>
  </si>
  <si>
    <t>補助材料費</t>
    <rPh sb="0" eb="2">
      <t>ホジョ</t>
    </rPh>
    <rPh sb="2" eb="5">
      <t>ザイリョウヒ</t>
    </rPh>
    <phoneticPr fontId="3"/>
  </si>
  <si>
    <t>％</t>
    <phoneticPr fontId="3"/>
  </si>
  <si>
    <t>労務費</t>
    <rPh sb="0" eb="3">
      <t>ロウムヒ</t>
    </rPh>
    <phoneticPr fontId="3"/>
  </si>
  <si>
    <t>機械設備明細書第4号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3"/>
  </si>
  <si>
    <t>機械設備明細書第5号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3"/>
  </si>
  <si>
    <t>直接経費</t>
    <rPh sb="0" eb="2">
      <t>チョクセツ</t>
    </rPh>
    <rPh sb="2" eb="4">
      <t>ケイヒ</t>
    </rPh>
    <phoneticPr fontId="3"/>
  </si>
  <si>
    <t>機械経費</t>
    <rPh sb="0" eb="2">
      <t>キカイ</t>
    </rPh>
    <rPh sb="2" eb="4">
      <t>ケイヒ</t>
    </rPh>
    <phoneticPr fontId="3"/>
  </si>
  <si>
    <t>（材料費）計</t>
    <rPh sb="1" eb="4">
      <t>ザイリョウヒ</t>
    </rPh>
    <rPh sb="5" eb="6">
      <t>ケイ</t>
    </rPh>
    <phoneticPr fontId="3"/>
  </si>
  <si>
    <t>（労務費）計</t>
    <rPh sb="1" eb="4">
      <t>ロウムヒ</t>
    </rPh>
    <rPh sb="5" eb="6">
      <t>ケイ</t>
    </rPh>
    <phoneticPr fontId="3"/>
  </si>
  <si>
    <t>（直接経費）計</t>
    <rPh sb="1" eb="3">
      <t>チョクセツ</t>
    </rPh>
    <rPh sb="3" eb="5">
      <t>ケイヒ</t>
    </rPh>
    <rPh sb="6" eb="7">
      <t>ケイ</t>
    </rPh>
    <phoneticPr fontId="3"/>
  </si>
  <si>
    <t>（複合工費）計</t>
    <rPh sb="1" eb="3">
      <t>フクゴウ</t>
    </rPh>
    <rPh sb="3" eb="5">
      <t>コウヒ</t>
    </rPh>
    <rPh sb="6" eb="7">
      <t>ケイ</t>
    </rPh>
    <phoneticPr fontId="3"/>
  </si>
  <si>
    <t>（直接工事費）</t>
    <rPh sb="1" eb="3">
      <t>チョクセツ</t>
    </rPh>
    <rPh sb="3" eb="5">
      <t>コウジ</t>
    </rPh>
    <rPh sb="5" eb="6">
      <t>ヒ</t>
    </rPh>
    <phoneticPr fontId="3"/>
  </si>
  <si>
    <t>鶴岡市下水道課</t>
    <rPh sb="0" eb="3">
      <t>ツルオカシ</t>
    </rPh>
    <rPh sb="3" eb="6">
      <t>ゲスイドウ</t>
    </rPh>
    <rPh sb="6" eb="7">
      <t>カ</t>
    </rPh>
    <phoneticPr fontId="3"/>
  </si>
  <si>
    <t>機械設備工</t>
    <rPh sb="0" eb="2">
      <t>キカイ</t>
    </rPh>
    <rPh sb="2" eb="4">
      <t>セツビ</t>
    </rPh>
    <rPh sb="4" eb="5">
      <t>コウ</t>
    </rPh>
    <phoneticPr fontId="3"/>
  </si>
  <si>
    <t>内訳書・明細書・数量計算表</t>
    <rPh sb="0" eb="3">
      <t>ウチワケショ</t>
    </rPh>
    <rPh sb="4" eb="7">
      <t>メイサイショ</t>
    </rPh>
    <rPh sb="8" eb="10">
      <t>スウリョウ</t>
    </rPh>
    <rPh sb="10" eb="12">
      <t>ケイサン</t>
    </rPh>
    <rPh sb="12" eb="13">
      <t>ヒョウ</t>
    </rPh>
    <phoneticPr fontId="3"/>
  </si>
  <si>
    <t>電気設備工</t>
    <rPh sb="0" eb="2">
      <t>デンキ</t>
    </rPh>
    <rPh sb="2" eb="4">
      <t>セツビ</t>
    </rPh>
    <rPh sb="4" eb="5">
      <t>コウ</t>
    </rPh>
    <phoneticPr fontId="3"/>
  </si>
  <si>
    <t>内訳書・明細書・数量計算書</t>
    <rPh sb="0" eb="3">
      <t>ウチワケショ</t>
    </rPh>
    <rPh sb="4" eb="7">
      <t>メイサイショ</t>
    </rPh>
    <rPh sb="8" eb="10">
      <t>スウリョウ</t>
    </rPh>
    <rPh sb="10" eb="13">
      <t>ケイサンショ</t>
    </rPh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</si>
  <si>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</si>
  <si>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％</t>
    <phoneticPr fontId="3"/>
  </si>
  <si>
    <t>機器間接費</t>
    <rPh sb="0" eb="2">
      <t>キキ</t>
    </rPh>
    <rPh sb="2" eb="4">
      <t>カンセツ</t>
    </rPh>
    <rPh sb="4" eb="5">
      <t>ヒ</t>
    </rPh>
    <phoneticPr fontId="3"/>
  </si>
  <si>
    <t>　機器間接費計</t>
    <rPh sb="1" eb="3">
      <t>キキ</t>
    </rPh>
    <rPh sb="3" eb="5">
      <t>カンセツ</t>
    </rPh>
    <rPh sb="5" eb="6">
      <t>ヒ</t>
    </rPh>
    <rPh sb="6" eb="7">
      <t>ケイ</t>
    </rPh>
    <phoneticPr fontId="3"/>
  </si>
  <si>
    <t>（機器費+工事原価+一般管理費等）</t>
    <rPh sb="1" eb="3">
      <t>キキ</t>
    </rPh>
    <rPh sb="3" eb="4">
      <t>ヒ</t>
    </rPh>
    <rPh sb="5" eb="7">
      <t>コウジ</t>
    </rPh>
    <rPh sb="7" eb="9">
      <t>ゲンカ</t>
    </rPh>
    <rPh sb="10" eb="12">
      <t>イッパン</t>
    </rPh>
    <rPh sb="12" eb="15">
      <t>カンリヒ</t>
    </rPh>
    <rPh sb="15" eb="16">
      <t>トウ</t>
    </rPh>
    <phoneticPr fontId="3"/>
  </si>
  <si>
    <t>電気設備明細書</t>
    <rPh sb="0" eb="2">
      <t>デンキ</t>
    </rPh>
    <rPh sb="2" eb="4">
      <t>セツビ</t>
    </rPh>
    <rPh sb="4" eb="7">
      <t>メイサイショ</t>
    </rPh>
    <phoneticPr fontId="3"/>
  </si>
  <si>
    <t>ポンプ制御盤</t>
    <rPh sb="3" eb="6">
      <t>セイギョバン</t>
    </rPh>
    <phoneticPr fontId="3"/>
  </si>
  <si>
    <t>監視通報装置</t>
    <rPh sb="0" eb="2">
      <t>カンシ</t>
    </rPh>
    <rPh sb="2" eb="4">
      <t>ツウホウ</t>
    </rPh>
    <rPh sb="4" eb="6">
      <t>ソウチ</t>
    </rPh>
    <phoneticPr fontId="3"/>
  </si>
  <si>
    <t>レベル計</t>
    <rPh sb="3" eb="4">
      <t>ケイ</t>
    </rPh>
    <phoneticPr fontId="3"/>
  </si>
  <si>
    <t>面</t>
    <rPh sb="0" eb="1">
      <t>メン</t>
    </rPh>
    <phoneticPr fontId="3"/>
  </si>
  <si>
    <t>基</t>
    <rPh sb="0" eb="1">
      <t>キ</t>
    </rPh>
    <phoneticPr fontId="3"/>
  </si>
  <si>
    <t>制御盤に組込み</t>
    <rPh sb="0" eb="3">
      <t>セイギョバン</t>
    </rPh>
    <rPh sb="4" eb="6">
      <t>クミコ</t>
    </rPh>
    <phoneticPr fontId="3"/>
  </si>
  <si>
    <t>電線・ケーブル類</t>
    <rPh sb="0" eb="2">
      <t>デンセン</t>
    </rPh>
    <rPh sb="7" eb="8">
      <t>ルイ</t>
    </rPh>
    <phoneticPr fontId="3"/>
  </si>
  <si>
    <t>ケーブル</t>
    <phoneticPr fontId="3"/>
  </si>
  <si>
    <t>ケーブル</t>
    <phoneticPr fontId="3"/>
  </si>
  <si>
    <t>VVR(SV)5.5-2C
電灯用</t>
    <rPh sb="14" eb="16">
      <t>デントウ</t>
    </rPh>
    <rPh sb="16" eb="17">
      <t>ヨウ</t>
    </rPh>
    <phoneticPr fontId="3"/>
  </si>
  <si>
    <t>電線</t>
    <rPh sb="0" eb="2">
      <t>デンセン</t>
    </rPh>
    <phoneticPr fontId="3"/>
  </si>
  <si>
    <t>IV22.0</t>
    <phoneticPr fontId="3"/>
  </si>
  <si>
    <t>電線管類</t>
    <rPh sb="0" eb="2">
      <t>デンセン</t>
    </rPh>
    <rPh sb="2" eb="3">
      <t>カン</t>
    </rPh>
    <rPh sb="3" eb="4">
      <t>ルイ</t>
    </rPh>
    <phoneticPr fontId="3"/>
  </si>
  <si>
    <t>電線管</t>
    <rPh sb="0" eb="3">
      <t>デンセンカン</t>
    </rPh>
    <phoneticPr fontId="3"/>
  </si>
  <si>
    <t>FEP50</t>
    <phoneticPr fontId="3"/>
  </si>
  <si>
    <t>ベルマウス</t>
    <phoneticPr fontId="3"/>
  </si>
  <si>
    <t>エントランスキャップ</t>
    <phoneticPr fontId="3"/>
  </si>
  <si>
    <t>VE22</t>
    <phoneticPr fontId="3"/>
  </si>
  <si>
    <t>付属材料費
ケーブル・電線類</t>
    <rPh sb="0" eb="2">
      <t>フゾク</t>
    </rPh>
    <rPh sb="2" eb="5">
      <t>ザイリョウヒ</t>
    </rPh>
    <rPh sb="11" eb="13">
      <t>デンセン</t>
    </rPh>
    <rPh sb="13" eb="14">
      <t>ルイ</t>
    </rPh>
    <phoneticPr fontId="3"/>
  </si>
  <si>
    <t>付属材料費
電線管類（接合材料）</t>
    <rPh sb="0" eb="2">
      <t>フゾク</t>
    </rPh>
    <rPh sb="2" eb="5">
      <t>ザイリョウヒ</t>
    </rPh>
    <rPh sb="6" eb="9">
      <t>デンセンカン</t>
    </rPh>
    <rPh sb="9" eb="10">
      <t>ルイ</t>
    </rPh>
    <rPh sb="11" eb="13">
      <t>セツゴウ</t>
    </rPh>
    <rPh sb="13" eb="15">
      <t>ザイリョウ</t>
    </rPh>
    <phoneticPr fontId="3"/>
  </si>
  <si>
    <t>外線・接地材</t>
    <rPh sb="0" eb="2">
      <t>ガイセン</t>
    </rPh>
    <rPh sb="3" eb="5">
      <t>セッチ</t>
    </rPh>
    <rPh sb="5" eb="6">
      <t>ザイ</t>
    </rPh>
    <phoneticPr fontId="3"/>
  </si>
  <si>
    <t>連結式接地棒</t>
    <rPh sb="0" eb="2">
      <t>レンケツ</t>
    </rPh>
    <rPh sb="2" eb="3">
      <t>シキ</t>
    </rPh>
    <rPh sb="3" eb="5">
      <t>セッチ</t>
    </rPh>
    <rPh sb="5" eb="6">
      <t>ボウ</t>
    </rPh>
    <phoneticPr fontId="3"/>
  </si>
  <si>
    <t>連結式接地棒用リート端子</t>
    <rPh sb="0" eb="2">
      <t>レンケツ</t>
    </rPh>
    <rPh sb="2" eb="3">
      <t>シキ</t>
    </rPh>
    <rPh sb="3" eb="5">
      <t>セッチ</t>
    </rPh>
    <rPh sb="5" eb="6">
      <t>ボウ</t>
    </rPh>
    <rPh sb="6" eb="7">
      <t>ヨウ</t>
    </rPh>
    <rPh sb="10" eb="12">
      <t>タンシ</t>
    </rPh>
    <phoneticPr fontId="3"/>
  </si>
  <si>
    <t>Φ10　1,500㎜</t>
    <phoneticPr fontId="3"/>
  </si>
  <si>
    <t>開閉器類・他材料</t>
    <rPh sb="0" eb="3">
      <t>カイヘイキ</t>
    </rPh>
    <rPh sb="3" eb="4">
      <t>ルイ</t>
    </rPh>
    <rPh sb="5" eb="6">
      <t>ホカ</t>
    </rPh>
    <rPh sb="6" eb="8">
      <t>ザイリョウ</t>
    </rPh>
    <phoneticPr fontId="3"/>
  </si>
  <si>
    <t>引込開閉器盤</t>
    <rPh sb="0" eb="2">
      <t>ヒキコミ</t>
    </rPh>
    <rPh sb="2" eb="5">
      <t>カイヘイキ</t>
    </rPh>
    <rPh sb="5" eb="6">
      <t>バン</t>
    </rPh>
    <phoneticPr fontId="3"/>
  </si>
  <si>
    <t>コンクリート柱</t>
    <rPh sb="6" eb="7">
      <t>ハシラ</t>
    </rPh>
    <phoneticPr fontId="3"/>
  </si>
  <si>
    <t>普通作業員</t>
    <rPh sb="0" eb="2">
      <t>フツウ</t>
    </rPh>
    <rPh sb="2" eb="4">
      <t>サギョウ</t>
    </rPh>
    <rPh sb="4" eb="5">
      <t>イン</t>
    </rPh>
    <phoneticPr fontId="3"/>
  </si>
  <si>
    <t>電工</t>
    <rPh sb="0" eb="2">
      <t>デンコウ</t>
    </rPh>
    <phoneticPr fontId="3"/>
  </si>
  <si>
    <t>労務費集計表（電気設備工）</t>
    <rPh sb="0" eb="3">
      <t>ロウムヒ</t>
    </rPh>
    <rPh sb="3" eb="6">
      <t>シュウケイヒョウ</t>
    </rPh>
    <rPh sb="7" eb="9">
      <t>デンキ</t>
    </rPh>
    <rPh sb="9" eb="11">
      <t>セツビ</t>
    </rPh>
    <rPh sb="11" eb="12">
      <t>コウ</t>
    </rPh>
    <phoneticPr fontId="3"/>
  </si>
  <si>
    <t>技術労務費（据付）</t>
    <rPh sb="0" eb="2">
      <t>ギジュツ</t>
    </rPh>
    <rPh sb="2" eb="5">
      <t>ロウムヒ</t>
    </rPh>
    <rPh sb="6" eb="8">
      <t>スエツケ</t>
    </rPh>
    <phoneticPr fontId="3"/>
  </si>
  <si>
    <t>電気通信技術者</t>
    <rPh sb="0" eb="2">
      <t>デンキ</t>
    </rPh>
    <rPh sb="2" eb="4">
      <t>ツウシン</t>
    </rPh>
    <rPh sb="4" eb="7">
      <t>ギジュツシャ</t>
    </rPh>
    <phoneticPr fontId="3"/>
  </si>
  <si>
    <t>労務費集計表（電気設備工事）</t>
    <rPh sb="0" eb="3">
      <t>ロウムヒ</t>
    </rPh>
    <rPh sb="3" eb="6">
      <t>シュウケイヒョウ</t>
    </rPh>
    <rPh sb="7" eb="9">
      <t>デンキ</t>
    </rPh>
    <rPh sb="9" eb="11">
      <t>セツビ</t>
    </rPh>
    <rPh sb="11" eb="13">
      <t>コウジ</t>
    </rPh>
    <phoneticPr fontId="3"/>
  </si>
  <si>
    <t>技術者(据付)</t>
    <rPh sb="0" eb="3">
      <t>ギジュツシャ</t>
    </rPh>
    <rPh sb="4" eb="6">
      <t>スエツケ</t>
    </rPh>
    <phoneticPr fontId="3"/>
  </si>
  <si>
    <t>技術労務費（単体調整・試験）</t>
    <rPh sb="0" eb="2">
      <t>ギジュツ</t>
    </rPh>
    <rPh sb="2" eb="5">
      <t>ロウムヒ</t>
    </rPh>
    <rPh sb="6" eb="8">
      <t>タンタイ</t>
    </rPh>
    <rPh sb="8" eb="10">
      <t>チョウセイ</t>
    </rPh>
    <rPh sb="11" eb="13">
      <t>シケン</t>
    </rPh>
    <phoneticPr fontId="3"/>
  </si>
  <si>
    <t>技術労務費(据付)</t>
    <rPh sb="0" eb="2">
      <t>ギジュツ</t>
    </rPh>
    <rPh sb="2" eb="5">
      <t>ロウムヒ</t>
    </rPh>
    <rPh sb="6" eb="8">
      <t>スエツケ</t>
    </rPh>
    <phoneticPr fontId="3"/>
  </si>
  <si>
    <t>技術労務費(単体調整・試験)</t>
    <rPh sb="0" eb="2">
      <t>ギジュツ</t>
    </rPh>
    <rPh sb="2" eb="5">
      <t>ロウムヒ</t>
    </rPh>
    <rPh sb="6" eb="8">
      <t>タンタイ</t>
    </rPh>
    <rPh sb="8" eb="10">
      <t>チョウセイ</t>
    </rPh>
    <rPh sb="11" eb="13">
      <t>シケン</t>
    </rPh>
    <phoneticPr fontId="3"/>
  </si>
  <si>
    <t>点検技術者（電気）</t>
    <rPh sb="0" eb="2">
      <t>テンケン</t>
    </rPh>
    <rPh sb="2" eb="5">
      <t>ギジュツシャ</t>
    </rPh>
    <rPh sb="6" eb="8">
      <t>デンキ</t>
    </rPh>
    <phoneticPr fontId="3"/>
  </si>
  <si>
    <t>労務集計表（電気設備工事）</t>
    <rPh sb="0" eb="2">
      <t>ロウム</t>
    </rPh>
    <rPh sb="2" eb="5">
      <t>シュウケイヒョウ</t>
    </rPh>
    <rPh sb="6" eb="8">
      <t>デンキ</t>
    </rPh>
    <rPh sb="8" eb="10">
      <t>セツビ</t>
    </rPh>
    <rPh sb="10" eb="12">
      <t>コウジ</t>
    </rPh>
    <phoneticPr fontId="3"/>
  </si>
  <si>
    <t>技術者(単体調整・試験)</t>
    <rPh sb="0" eb="3">
      <t>ギジュツシャ</t>
    </rPh>
    <rPh sb="4" eb="6">
      <t>タンタイ</t>
    </rPh>
    <rPh sb="6" eb="8">
      <t>チョウセイ</t>
    </rPh>
    <rPh sb="9" eb="11">
      <t>シケン</t>
    </rPh>
    <phoneticPr fontId="3"/>
  </si>
  <si>
    <t>BH0.13m3</t>
    <phoneticPr fontId="3"/>
  </si>
  <si>
    <t>機械埋戻</t>
    <rPh sb="0" eb="2">
      <t>キカイ</t>
    </rPh>
    <rPh sb="2" eb="4">
      <t>ウメモドシ</t>
    </rPh>
    <phoneticPr fontId="3"/>
  </si>
  <si>
    <t>BH0.13m3
丘砂</t>
    <rPh sb="9" eb="10">
      <t>オカ</t>
    </rPh>
    <rPh sb="10" eb="11">
      <t>スナ</t>
    </rPh>
    <phoneticPr fontId="3"/>
  </si>
  <si>
    <t>発生土運搬</t>
    <rPh sb="0" eb="3">
      <t>ハッセイド</t>
    </rPh>
    <rPh sb="3" eb="5">
      <t>ウンパン</t>
    </rPh>
    <phoneticPr fontId="3"/>
  </si>
  <si>
    <t>砂基礎</t>
    <rPh sb="0" eb="1">
      <t>スナ</t>
    </rPh>
    <rPh sb="1" eb="3">
      <t>キソ</t>
    </rPh>
    <phoneticPr fontId="3"/>
  </si>
  <si>
    <t>埋設表示シート敷設</t>
    <rPh sb="0" eb="2">
      <t>マイセツ</t>
    </rPh>
    <rPh sb="2" eb="4">
      <t>ヒョウジ</t>
    </rPh>
    <rPh sb="7" eb="9">
      <t>フセツ</t>
    </rPh>
    <phoneticPr fontId="3"/>
  </si>
  <si>
    <t>m</t>
    <phoneticPr fontId="3"/>
  </si>
  <si>
    <t>舗装版切断</t>
    <rPh sb="0" eb="2">
      <t>ホソウ</t>
    </rPh>
    <rPh sb="2" eb="3">
      <t>バン</t>
    </rPh>
    <rPh sb="3" eb="5">
      <t>セツダン</t>
    </rPh>
    <phoneticPr fontId="3"/>
  </si>
  <si>
    <t>電線管類</t>
    <rPh sb="0" eb="3">
      <t>デンセンカン</t>
    </rPh>
    <rPh sb="3" eb="4">
      <t>ルイ</t>
    </rPh>
    <phoneticPr fontId="3"/>
  </si>
  <si>
    <t>電気明細書第1号</t>
    <rPh sb="0" eb="2">
      <t>デンキ</t>
    </rPh>
    <rPh sb="2" eb="5">
      <t>メイサイショ</t>
    </rPh>
    <rPh sb="5" eb="6">
      <t>ダイ</t>
    </rPh>
    <rPh sb="7" eb="8">
      <t>ゴウ</t>
    </rPh>
    <phoneticPr fontId="3"/>
  </si>
  <si>
    <t>電気明細書第2号</t>
    <rPh sb="0" eb="2">
      <t>デンキ</t>
    </rPh>
    <rPh sb="2" eb="5">
      <t>メイサイショ</t>
    </rPh>
    <rPh sb="5" eb="6">
      <t>ダイ</t>
    </rPh>
    <rPh sb="7" eb="8">
      <t>ゴウ</t>
    </rPh>
    <phoneticPr fontId="3"/>
  </si>
  <si>
    <t>電気明細書第3号</t>
    <rPh sb="0" eb="2">
      <t>デンキ</t>
    </rPh>
    <rPh sb="2" eb="5">
      <t>メイサイショ</t>
    </rPh>
    <rPh sb="5" eb="6">
      <t>ダイ</t>
    </rPh>
    <rPh sb="7" eb="8">
      <t>ゴウ</t>
    </rPh>
    <phoneticPr fontId="3"/>
  </si>
  <si>
    <t>電気明細書第4号</t>
    <rPh sb="0" eb="2">
      <t>デンキ</t>
    </rPh>
    <rPh sb="2" eb="5">
      <t>メイサイショ</t>
    </rPh>
    <rPh sb="5" eb="6">
      <t>ダイ</t>
    </rPh>
    <rPh sb="7" eb="8">
      <t>ゴウ</t>
    </rPh>
    <phoneticPr fontId="3"/>
  </si>
  <si>
    <t>電気明細書第5号</t>
    <rPh sb="0" eb="6">
      <t>デンキメイサイショダイ</t>
    </rPh>
    <rPh sb="7" eb="8">
      <t>ゴウ</t>
    </rPh>
    <phoneticPr fontId="3"/>
  </si>
  <si>
    <t>（労務費）計</t>
    <rPh sb="1" eb="3">
      <t>ロウム</t>
    </rPh>
    <rPh sb="3" eb="4">
      <t>ヒ</t>
    </rPh>
    <rPh sb="5" eb="6">
      <t>ケイ</t>
    </rPh>
    <phoneticPr fontId="3"/>
  </si>
  <si>
    <t>電気明細書第6号</t>
    <rPh sb="0" eb="6">
      <t>デンキメイサイショダイ</t>
    </rPh>
    <rPh sb="7" eb="8">
      <t>ゴウ</t>
    </rPh>
    <phoneticPr fontId="3"/>
  </si>
  <si>
    <t>電気明細書第7号</t>
    <rPh sb="0" eb="6">
      <t>デンキメイサイショダイ</t>
    </rPh>
    <rPh sb="7" eb="8">
      <t>ゴウ</t>
    </rPh>
    <phoneticPr fontId="3"/>
  </si>
  <si>
    <t>電気明細書第8号</t>
    <rPh sb="0" eb="6">
      <t>デンキメイサイショダイ</t>
    </rPh>
    <rPh sb="7" eb="8">
      <t>ゴウ</t>
    </rPh>
    <phoneticPr fontId="3"/>
  </si>
  <si>
    <t>（直接工事費）</t>
    <rPh sb="1" eb="3">
      <t>チョクセツ</t>
    </rPh>
    <rPh sb="3" eb="6">
      <t>コウジヒ</t>
    </rPh>
    <phoneticPr fontId="3"/>
  </si>
  <si>
    <t>本工事</t>
    <rPh sb="0" eb="1">
      <t>ホン</t>
    </rPh>
    <phoneticPr fontId="3"/>
  </si>
  <si>
    <t>労務費集計表　（電気設備）</t>
    <rPh sb="0" eb="2">
      <t>ロウム</t>
    </rPh>
    <rPh sb="2" eb="3">
      <t>ヒ</t>
    </rPh>
    <rPh sb="3" eb="5">
      <t>シュウケイ</t>
    </rPh>
    <rPh sb="5" eb="6">
      <t>ヒョウ</t>
    </rPh>
    <rPh sb="8" eb="10">
      <t>デンキ</t>
    </rPh>
    <rPh sb="10" eb="12">
      <t>セツビ</t>
    </rPh>
    <phoneticPr fontId="3"/>
  </si>
  <si>
    <t>電線・ケーブル類設置工</t>
    <rPh sb="0" eb="2">
      <t>デンセン</t>
    </rPh>
    <rPh sb="7" eb="8">
      <t>ルイ</t>
    </rPh>
    <rPh sb="8" eb="10">
      <t>セッチ</t>
    </rPh>
    <rPh sb="10" eb="11">
      <t>コウ</t>
    </rPh>
    <phoneticPr fontId="3"/>
  </si>
  <si>
    <t>電線管類設置工</t>
    <rPh sb="0" eb="3">
      <t>デンセンカン</t>
    </rPh>
    <rPh sb="3" eb="4">
      <t>ルイ</t>
    </rPh>
    <rPh sb="4" eb="6">
      <t>セッチ</t>
    </rPh>
    <rPh sb="6" eb="7">
      <t>コウ</t>
    </rPh>
    <phoneticPr fontId="3"/>
  </si>
  <si>
    <t>その他資材設置工</t>
    <rPh sb="2" eb="3">
      <t>タ</t>
    </rPh>
    <rPh sb="3" eb="5">
      <t>シザイ</t>
    </rPh>
    <rPh sb="5" eb="7">
      <t>セッチ</t>
    </rPh>
    <rPh sb="7" eb="8">
      <t>コウ</t>
    </rPh>
    <phoneticPr fontId="3"/>
  </si>
  <si>
    <t>調整・試験工</t>
    <rPh sb="0" eb="2">
      <t>チョウセイ</t>
    </rPh>
    <rPh sb="3" eb="5">
      <t>シケン</t>
    </rPh>
    <rPh sb="5" eb="6">
      <t>コウ</t>
    </rPh>
    <phoneticPr fontId="3"/>
  </si>
  <si>
    <t>電線・ケーブル類撤去工</t>
    <rPh sb="0" eb="2">
      <t>デンセン</t>
    </rPh>
    <rPh sb="7" eb="8">
      <t>ルイ</t>
    </rPh>
    <rPh sb="8" eb="10">
      <t>テッキョ</t>
    </rPh>
    <rPh sb="10" eb="11">
      <t>コウ</t>
    </rPh>
    <phoneticPr fontId="3"/>
  </si>
  <si>
    <t>その他資材撤去工</t>
    <rPh sb="2" eb="3">
      <t>タ</t>
    </rPh>
    <rPh sb="3" eb="5">
      <t>シザイ</t>
    </rPh>
    <rPh sb="5" eb="7">
      <t>テッキョ</t>
    </rPh>
    <rPh sb="7" eb="8">
      <t>コウ</t>
    </rPh>
    <phoneticPr fontId="3"/>
  </si>
  <si>
    <t>電　工</t>
    <rPh sb="0" eb="1">
      <t>デン</t>
    </rPh>
    <rPh sb="2" eb="3">
      <t>コウ</t>
    </rPh>
    <phoneticPr fontId="3"/>
  </si>
  <si>
    <t>技術者
（据付）</t>
    <rPh sb="0" eb="3">
      <t>ギジュツシャ</t>
    </rPh>
    <rPh sb="5" eb="7">
      <t>スエツケ</t>
    </rPh>
    <phoneticPr fontId="3"/>
  </si>
  <si>
    <t>技術者
(単体調整・試験)</t>
    <rPh sb="0" eb="3">
      <t>ギジュツシャ</t>
    </rPh>
    <rPh sb="5" eb="7">
      <t>タンタイ</t>
    </rPh>
    <rPh sb="7" eb="9">
      <t>チョウセイ</t>
    </rPh>
    <rPh sb="10" eb="12">
      <t>シケン</t>
    </rPh>
    <phoneticPr fontId="3"/>
  </si>
  <si>
    <t>機器等設置工</t>
    <rPh sb="0" eb="2">
      <t>キキ</t>
    </rPh>
    <rPh sb="2" eb="3">
      <t>トウ</t>
    </rPh>
    <rPh sb="3" eb="5">
      <t>セッチ</t>
    </rPh>
    <rPh sb="5" eb="6">
      <t>コウ</t>
    </rPh>
    <phoneticPr fontId="3"/>
  </si>
  <si>
    <t>ポンプ用制御盤</t>
    <rPh sb="3" eb="4">
      <t>ヨウ</t>
    </rPh>
    <rPh sb="4" eb="7">
      <t>セイギョバン</t>
    </rPh>
    <phoneticPr fontId="3"/>
  </si>
  <si>
    <t>投込圧力式水位計</t>
    <rPh sb="0" eb="1">
      <t>ナ</t>
    </rPh>
    <rPh sb="1" eb="2">
      <t>コ</t>
    </rPh>
    <rPh sb="2" eb="4">
      <t>アツリョク</t>
    </rPh>
    <rPh sb="4" eb="5">
      <t>シキ</t>
    </rPh>
    <rPh sb="5" eb="7">
      <t>スイイ</t>
    </rPh>
    <rPh sb="7" eb="8">
      <t>ケイ</t>
    </rPh>
    <phoneticPr fontId="3"/>
  </si>
  <si>
    <t>補完率</t>
    <rPh sb="0" eb="3">
      <t>ホカンリツ</t>
    </rPh>
    <phoneticPr fontId="3"/>
  </si>
  <si>
    <t>歩掛(人)</t>
    <rPh sb="0" eb="2">
      <t>ブガカリ</t>
    </rPh>
    <rPh sb="3" eb="4">
      <t>ニン</t>
    </rPh>
    <phoneticPr fontId="3"/>
  </si>
  <si>
    <t>名　　　称</t>
    <rPh sb="0" eb="1">
      <t>ナ</t>
    </rPh>
    <rPh sb="4" eb="5">
      <t>ショウ</t>
    </rPh>
    <phoneticPr fontId="3"/>
  </si>
  <si>
    <t>ケーブル（動力）
VVR(SV)5.5-3C</t>
    <rPh sb="5" eb="7">
      <t>ドウリョク</t>
    </rPh>
    <phoneticPr fontId="3"/>
  </si>
  <si>
    <t>ｍ</t>
    <phoneticPr fontId="3"/>
  </si>
  <si>
    <t>ケーブル（動力）
VVR(SV)5.5-2C</t>
    <rPh sb="5" eb="7">
      <t>ドウリョク</t>
    </rPh>
    <phoneticPr fontId="3"/>
  </si>
  <si>
    <t>ｍ</t>
    <phoneticPr fontId="3"/>
  </si>
  <si>
    <t>電線（接地）
IV22.0</t>
    <rPh sb="0" eb="2">
      <t>デンセン</t>
    </rPh>
    <rPh sb="3" eb="5">
      <t>セッチ</t>
    </rPh>
    <phoneticPr fontId="3"/>
  </si>
  <si>
    <t>ケーブル（過熱検知）
CVV1.25-2C</t>
    <rPh sb="5" eb="7">
      <t>カネツ</t>
    </rPh>
    <rPh sb="7" eb="9">
      <t>ケンチ</t>
    </rPh>
    <phoneticPr fontId="3"/>
  </si>
  <si>
    <t>ケーブル（浸水検知）
CVV1.0-1C</t>
    <rPh sb="5" eb="7">
      <t>シンスイ</t>
    </rPh>
    <rPh sb="7" eb="9">
      <t>ケンチ</t>
    </rPh>
    <phoneticPr fontId="3"/>
  </si>
  <si>
    <t>ケーブル（水位計・ﾚﾍﾞﾙｽｲｯﾁ）
CVV-0.75-3C</t>
    <rPh sb="5" eb="8">
      <t>スイイケイ</t>
    </rPh>
    <phoneticPr fontId="3"/>
  </si>
  <si>
    <t>波付硬質ポリエチレン管
FEP50</t>
    <rPh sb="0" eb="1">
      <t>ナミ</t>
    </rPh>
    <rPh sb="1" eb="2">
      <t>ツ</t>
    </rPh>
    <rPh sb="2" eb="4">
      <t>コウシツ</t>
    </rPh>
    <rPh sb="10" eb="11">
      <t>カン</t>
    </rPh>
    <phoneticPr fontId="3"/>
  </si>
  <si>
    <t>コンクリート柱
8.0m</t>
    <rPh sb="6" eb="7">
      <t>ハシラ</t>
    </rPh>
    <phoneticPr fontId="3"/>
  </si>
  <si>
    <t>組合せ試験</t>
    <rPh sb="0" eb="2">
      <t>クミアワ</t>
    </rPh>
    <rPh sb="3" eb="5">
      <t>シケン</t>
    </rPh>
    <phoneticPr fontId="3"/>
  </si>
  <si>
    <t>負荷</t>
    <rPh sb="0" eb="2">
      <t>フカ</t>
    </rPh>
    <phoneticPr fontId="3"/>
  </si>
  <si>
    <t>監視通報装置
ループ試験</t>
    <rPh sb="0" eb="2">
      <t>カンシ</t>
    </rPh>
    <rPh sb="2" eb="4">
      <t>ツウホウ</t>
    </rPh>
    <rPh sb="4" eb="6">
      <t>ソウチ</t>
    </rPh>
    <rPh sb="10" eb="12">
      <t>シケン</t>
    </rPh>
    <phoneticPr fontId="3"/>
  </si>
  <si>
    <t>ﾙｰﾌﾟ</t>
    <phoneticPr fontId="3"/>
  </si>
  <si>
    <t>ポンプ用制御盤</t>
    <rPh sb="3" eb="4">
      <t>ヨウ</t>
    </rPh>
    <rPh sb="4" eb="7">
      <t>セイギョバン</t>
    </rPh>
    <phoneticPr fontId="3"/>
  </si>
  <si>
    <t>面</t>
    <rPh sb="0" eb="1">
      <t>メン</t>
    </rPh>
    <phoneticPr fontId="3"/>
  </si>
  <si>
    <t>フロート式レベルスイッチ</t>
    <rPh sb="4" eb="5">
      <t>シキ</t>
    </rPh>
    <phoneticPr fontId="3"/>
  </si>
  <si>
    <t>個</t>
    <rPh sb="0" eb="1">
      <t>コ</t>
    </rPh>
    <phoneticPr fontId="3"/>
  </si>
  <si>
    <t>再使用しない構造物</t>
    <rPh sb="0" eb="3">
      <t>サイシヨウ</t>
    </rPh>
    <rPh sb="6" eb="9">
      <t>コウゾウブツ</t>
    </rPh>
    <phoneticPr fontId="3"/>
  </si>
  <si>
    <t>再使用する構造物</t>
    <rPh sb="0" eb="3">
      <t>サイシヨウ</t>
    </rPh>
    <rPh sb="5" eb="8">
      <t>コウゾウブツ</t>
    </rPh>
    <phoneticPr fontId="3"/>
  </si>
  <si>
    <t>接地設置
D種接地</t>
    <rPh sb="0" eb="2">
      <t>セッチ</t>
    </rPh>
    <rPh sb="2" eb="4">
      <t>セッチ</t>
    </rPh>
    <rPh sb="6" eb="7">
      <t>シュ</t>
    </rPh>
    <rPh sb="7" eb="9">
      <t>セッチ</t>
    </rPh>
    <phoneticPr fontId="3"/>
  </si>
  <si>
    <t>極</t>
    <rPh sb="0" eb="1">
      <t>キョク</t>
    </rPh>
    <phoneticPr fontId="3"/>
  </si>
  <si>
    <t>〇 補完率について、R2農業集落排水施設標準積算指針p121参照。</t>
    <rPh sb="2" eb="4">
      <t>ホカン</t>
    </rPh>
    <rPh sb="4" eb="5">
      <t>リツ</t>
    </rPh>
    <rPh sb="12" eb="14">
      <t>ノウギョウ</t>
    </rPh>
    <rPh sb="14" eb="16">
      <t>シュウラク</t>
    </rPh>
    <rPh sb="16" eb="18">
      <t>ハイスイ</t>
    </rPh>
    <rPh sb="18" eb="20">
      <t>シセツ</t>
    </rPh>
    <rPh sb="20" eb="22">
      <t>ヒョウジュン</t>
    </rPh>
    <rPh sb="22" eb="24">
      <t>セキサン</t>
    </rPh>
    <rPh sb="24" eb="26">
      <t>シシン</t>
    </rPh>
    <rPh sb="30" eb="32">
      <t>サンショウ</t>
    </rPh>
    <phoneticPr fontId="3"/>
  </si>
  <si>
    <t>〇 R2土地改良工事積算基準(施設機械)p170</t>
    <rPh sb="4" eb="6">
      <t>トチ</t>
    </rPh>
    <rPh sb="6" eb="8">
      <t>カイリョウ</t>
    </rPh>
    <rPh sb="8" eb="10">
      <t>コウジ</t>
    </rPh>
    <rPh sb="10" eb="12">
      <t>セキサン</t>
    </rPh>
    <rPh sb="12" eb="14">
      <t>キジュン</t>
    </rPh>
    <rPh sb="15" eb="17">
      <t>シセツ</t>
    </rPh>
    <rPh sb="17" eb="19">
      <t>キカイ</t>
    </rPh>
    <phoneticPr fontId="3"/>
  </si>
  <si>
    <t>〇 機械設備類の撤去工事歩掛は、再使用する場合 標準歩掛の60%、再使用しない場合 標準歩掛の40%。（指針p123）</t>
    <rPh sb="2" eb="4">
      <t>キカイ</t>
    </rPh>
    <rPh sb="4" eb="6">
      <t>セツビ</t>
    </rPh>
    <rPh sb="6" eb="7">
      <t>ルイ</t>
    </rPh>
    <rPh sb="8" eb="10">
      <t>テッキョ</t>
    </rPh>
    <rPh sb="10" eb="12">
      <t>コウジ</t>
    </rPh>
    <rPh sb="12" eb="14">
      <t>ブガカリ</t>
    </rPh>
    <rPh sb="16" eb="17">
      <t>サイ</t>
    </rPh>
    <rPh sb="17" eb="19">
      <t>シヨウ</t>
    </rPh>
    <rPh sb="21" eb="23">
      <t>バアイ</t>
    </rPh>
    <rPh sb="24" eb="26">
      <t>ヒョウジュン</t>
    </rPh>
    <rPh sb="26" eb="28">
      <t>ブガカリ</t>
    </rPh>
    <rPh sb="33" eb="34">
      <t>サイ</t>
    </rPh>
    <rPh sb="34" eb="36">
      <t>シヨウ</t>
    </rPh>
    <rPh sb="39" eb="41">
      <t>バアイ</t>
    </rPh>
    <rPh sb="42" eb="44">
      <t>ヒョウジュン</t>
    </rPh>
    <rPh sb="44" eb="46">
      <t>ブガカリ</t>
    </rPh>
    <rPh sb="52" eb="54">
      <t>シシン</t>
    </rPh>
    <phoneticPr fontId="3"/>
  </si>
  <si>
    <t>〇 機械設備類の撤去工事歩掛は、再使用する場合 標準歩掛の60%、再使用しない場合 標準歩掛の40%。（指針p123）</t>
    <rPh sb="52" eb="54">
      <t>シシン</t>
    </rPh>
    <phoneticPr fontId="3"/>
  </si>
  <si>
    <t>〇 機械設備類の撤去工事歩掛は、再使用する場合 標準歩掛の50%、再使用しない場合 標準歩掛の20%（積算基準p170）</t>
    <rPh sb="2" eb="4">
      <t>キカイ</t>
    </rPh>
    <rPh sb="4" eb="6">
      <t>セツビ</t>
    </rPh>
    <rPh sb="6" eb="7">
      <t>ルイ</t>
    </rPh>
    <rPh sb="8" eb="10">
      <t>テッキョ</t>
    </rPh>
    <rPh sb="10" eb="12">
      <t>コウジ</t>
    </rPh>
    <rPh sb="12" eb="14">
      <t>ブガカリ</t>
    </rPh>
    <rPh sb="16" eb="19">
      <t>サイシヨウ</t>
    </rPh>
    <rPh sb="21" eb="23">
      <t>バアイ</t>
    </rPh>
    <rPh sb="24" eb="26">
      <t>ヒョウジュン</t>
    </rPh>
    <rPh sb="26" eb="28">
      <t>ブガカリ</t>
    </rPh>
    <rPh sb="33" eb="36">
      <t>サイシヨウ</t>
    </rPh>
    <rPh sb="39" eb="41">
      <t>バアイ</t>
    </rPh>
    <rPh sb="42" eb="44">
      <t>ヒョウジュン</t>
    </rPh>
    <rPh sb="44" eb="46">
      <t>ブガカリ</t>
    </rPh>
    <rPh sb="51" eb="53">
      <t>セキサン</t>
    </rPh>
    <rPh sb="53" eb="55">
      <t>キジュン</t>
    </rPh>
    <phoneticPr fontId="3"/>
  </si>
  <si>
    <t>〇 再使用しない場合において、据付の歩掛が技術者及び技術員のみの場合は、技術者及び技術員を電工に置き換えて20%形状する。</t>
    <rPh sb="2" eb="5">
      <t>サイシヨウ</t>
    </rPh>
    <rPh sb="8" eb="10">
      <t>バアイ</t>
    </rPh>
    <rPh sb="15" eb="17">
      <t>スエツケ</t>
    </rPh>
    <rPh sb="18" eb="20">
      <t>ブガカリ</t>
    </rPh>
    <rPh sb="21" eb="24">
      <t>ギジュツシャ</t>
    </rPh>
    <rPh sb="24" eb="25">
      <t>オヨ</t>
    </rPh>
    <rPh sb="26" eb="28">
      <t>ギジュツ</t>
    </rPh>
    <rPh sb="28" eb="29">
      <t>イン</t>
    </rPh>
    <rPh sb="32" eb="34">
      <t>バアイ</t>
    </rPh>
    <rPh sb="36" eb="39">
      <t>ギジュツシャ</t>
    </rPh>
    <rPh sb="39" eb="40">
      <t>オヨ</t>
    </rPh>
    <rPh sb="41" eb="43">
      <t>ギジュツ</t>
    </rPh>
    <rPh sb="43" eb="44">
      <t>イン</t>
    </rPh>
    <rPh sb="45" eb="47">
      <t>デンコウ</t>
    </rPh>
    <rPh sb="48" eb="49">
      <t>オ</t>
    </rPh>
    <rPh sb="50" eb="51">
      <t>カ</t>
    </rPh>
    <rPh sb="56" eb="58">
      <t>ケイジョウ</t>
    </rPh>
    <phoneticPr fontId="3"/>
  </si>
  <si>
    <t>数量集計表（電気設備）</t>
    <rPh sb="0" eb="2">
      <t>スウリョウ</t>
    </rPh>
    <rPh sb="2" eb="5">
      <t>シュウケイヒョウ</t>
    </rPh>
    <rPh sb="6" eb="8">
      <t>デンキ</t>
    </rPh>
    <rPh sb="8" eb="10">
      <t>セツビ</t>
    </rPh>
    <phoneticPr fontId="3"/>
  </si>
  <si>
    <t>水位計</t>
    <rPh sb="0" eb="3">
      <t>スイイケイ</t>
    </rPh>
    <phoneticPr fontId="3"/>
  </si>
  <si>
    <t>投込圧力式</t>
    <rPh sb="0" eb="1">
      <t>ナ</t>
    </rPh>
    <rPh sb="1" eb="2">
      <t>コ</t>
    </rPh>
    <rPh sb="2" eb="4">
      <t>アツリョク</t>
    </rPh>
    <rPh sb="4" eb="5">
      <t>シキ</t>
    </rPh>
    <phoneticPr fontId="3"/>
  </si>
  <si>
    <t>ケーブル</t>
    <phoneticPr fontId="3"/>
  </si>
  <si>
    <t>ケーブル</t>
    <phoneticPr fontId="3"/>
  </si>
  <si>
    <t>IV22.0
接地用</t>
    <rPh sb="7" eb="10">
      <t>セッチヨウ</t>
    </rPh>
    <phoneticPr fontId="3"/>
  </si>
  <si>
    <t>CVV1.25-2C
過熱検知用</t>
    <rPh sb="11" eb="13">
      <t>カネツ</t>
    </rPh>
    <rPh sb="13" eb="15">
      <t>ケンチ</t>
    </rPh>
    <rPh sb="15" eb="16">
      <t>ヨウ</t>
    </rPh>
    <phoneticPr fontId="3"/>
  </si>
  <si>
    <t>ベルマウス</t>
    <phoneticPr fontId="3"/>
  </si>
  <si>
    <t>FEP50用</t>
    <rPh sb="5" eb="6">
      <t>ヨウ</t>
    </rPh>
    <phoneticPr fontId="3"/>
  </si>
  <si>
    <t>開閉器類・その他材料</t>
    <rPh sb="0" eb="3">
      <t>カイヘイキ</t>
    </rPh>
    <rPh sb="3" eb="4">
      <t>ルイ</t>
    </rPh>
    <rPh sb="7" eb="8">
      <t>タ</t>
    </rPh>
    <rPh sb="8" eb="10">
      <t>ザイリョウ</t>
    </rPh>
    <phoneticPr fontId="3"/>
  </si>
  <si>
    <t>数量集計表（電気設備・撤去）</t>
    <rPh sb="0" eb="2">
      <t>スウリョウ</t>
    </rPh>
    <rPh sb="2" eb="5">
      <t>シュウケイヒョウ</t>
    </rPh>
    <rPh sb="6" eb="8">
      <t>デンキ</t>
    </rPh>
    <rPh sb="8" eb="10">
      <t>セツビ</t>
    </rPh>
    <rPh sb="11" eb="13">
      <t>テッキョ</t>
    </rPh>
    <phoneticPr fontId="3"/>
  </si>
  <si>
    <t>埋設表示シート</t>
    <rPh sb="0" eb="2">
      <t>マイセツ</t>
    </rPh>
    <rPh sb="2" eb="4">
      <t>ヒョウジ</t>
    </rPh>
    <phoneticPr fontId="3"/>
  </si>
  <si>
    <t>舗装版破砕</t>
    <rPh sb="0" eb="2">
      <t>ホソウ</t>
    </rPh>
    <rPh sb="2" eb="3">
      <t>バン</t>
    </rPh>
    <rPh sb="3" eb="5">
      <t>ハサイ</t>
    </rPh>
    <phoneticPr fontId="3"/>
  </si>
  <si>
    <t>殻運搬処理</t>
    <rPh sb="0" eb="1">
      <t>ガラ</t>
    </rPh>
    <rPh sb="1" eb="3">
      <t>ウンパン</t>
    </rPh>
    <rPh sb="3" eb="5">
      <t>ショリ</t>
    </rPh>
    <phoneticPr fontId="3"/>
  </si>
  <si>
    <t>表層（仮復旧）</t>
    <rPh sb="0" eb="2">
      <t>ヒョウソウ</t>
    </rPh>
    <rPh sb="3" eb="4">
      <t>カリ</t>
    </rPh>
    <rPh sb="4" eb="6">
      <t>フッキュウ</t>
    </rPh>
    <phoneticPr fontId="3"/>
  </si>
  <si>
    <t>下層路盤</t>
    <rPh sb="0" eb="2">
      <t>カソウ</t>
    </rPh>
    <rPh sb="2" eb="4">
      <t>ロバン</t>
    </rPh>
    <phoneticPr fontId="3"/>
  </si>
  <si>
    <t>上層路盤</t>
    <rPh sb="0" eb="2">
      <t>ジョウソウ</t>
    </rPh>
    <rPh sb="2" eb="4">
      <t>ロバン</t>
    </rPh>
    <phoneticPr fontId="3"/>
  </si>
  <si>
    <t>丘砂
t=10㎝</t>
    <rPh sb="0" eb="1">
      <t>オカ</t>
    </rPh>
    <rPh sb="1" eb="2">
      <t>スナ</t>
    </rPh>
    <phoneticPr fontId="3"/>
  </si>
  <si>
    <t>20㎝以下</t>
    <rPh sb="3" eb="5">
      <t>イカ</t>
    </rPh>
    <phoneticPr fontId="3"/>
  </si>
  <si>
    <t>10㎝以下</t>
    <rPh sb="3" eb="5">
      <t>イカ</t>
    </rPh>
    <phoneticPr fontId="3"/>
  </si>
  <si>
    <t>複合工費（電気設備撤去）</t>
    <rPh sb="0" eb="2">
      <t>フクゴウ</t>
    </rPh>
    <rPh sb="2" eb="4">
      <t>コウヒ</t>
    </rPh>
    <rPh sb="5" eb="7">
      <t>デンキ</t>
    </rPh>
    <rPh sb="7" eb="9">
      <t>セツビ</t>
    </rPh>
    <rPh sb="9" eb="11">
      <t>テッキョ</t>
    </rPh>
    <phoneticPr fontId="3"/>
  </si>
  <si>
    <t>本</t>
    <rPh sb="0" eb="1">
      <t>ホン</t>
    </rPh>
    <phoneticPr fontId="3"/>
  </si>
  <si>
    <t>自立型制御盤</t>
    <rPh sb="0" eb="3">
      <t>ジリツガタ</t>
    </rPh>
    <rPh sb="3" eb="6">
      <t>セイギョバン</t>
    </rPh>
    <phoneticPr fontId="3"/>
  </si>
  <si>
    <t>面</t>
    <rPh sb="0" eb="1">
      <t>メン</t>
    </rPh>
    <phoneticPr fontId="3"/>
  </si>
  <si>
    <t>動力用200V</t>
    <rPh sb="0" eb="3">
      <t>ドウリョクヨウ</t>
    </rPh>
    <phoneticPr fontId="18"/>
  </si>
  <si>
    <t>電灯用100V</t>
    <rPh sb="0" eb="3">
      <t>デントウヨウ</t>
    </rPh>
    <phoneticPr fontId="18"/>
  </si>
  <si>
    <t>　約40㎝下がり</t>
    <rPh sb="1" eb="2">
      <t>ヤク</t>
    </rPh>
    <rPh sb="5" eb="6">
      <t>サ</t>
    </rPh>
    <phoneticPr fontId="18"/>
  </si>
  <si>
    <t>【電線管】</t>
    <rPh sb="1" eb="3">
      <t>デンセン</t>
    </rPh>
    <rPh sb="3" eb="4">
      <t>カン</t>
    </rPh>
    <phoneticPr fontId="18"/>
  </si>
  <si>
    <t>【電線】</t>
    <rPh sb="1" eb="2">
      <t>デン</t>
    </rPh>
    <rPh sb="2" eb="3">
      <t>セン</t>
    </rPh>
    <phoneticPr fontId="18"/>
  </si>
  <si>
    <t>電力量計</t>
    <rPh sb="0" eb="2">
      <t>デンリョク</t>
    </rPh>
    <rPh sb="2" eb="3">
      <t>リョウ</t>
    </rPh>
    <rPh sb="3" eb="4">
      <t>ケイ</t>
    </rPh>
    <phoneticPr fontId="18"/>
  </si>
  <si>
    <t>集合計器函</t>
    <phoneticPr fontId="18"/>
  </si>
  <si>
    <t>配線用遮断器</t>
    <rPh sb="0" eb="3">
      <t>ハイセンヨウ</t>
    </rPh>
    <rPh sb="3" eb="6">
      <t>シャダンキ</t>
    </rPh>
    <phoneticPr fontId="18"/>
  </si>
  <si>
    <t>VE:硬質ﾋﾞﾆﾙ電線管</t>
  </si>
  <si>
    <t>FEP:波付硬質ﾎﾟﾘｴﾁﾚﾝ管</t>
  </si>
  <si>
    <t/>
  </si>
  <si>
    <t>VVR(SV):600V ﾋﾞﾆﾙ絶縁ｼｰｽｹｰﾌﾞﾙ</t>
  </si>
  <si>
    <t>IV:600V ﾋﾞﾆﾙ絶縁電線</t>
  </si>
  <si>
    <t>CPEV:一般用通信ｹｰﾌﾞﾙ</t>
  </si>
  <si>
    <t>CPEV:(市内対ﾎﾟﾘｴﾁﾚﾝ絶縁ｼｰｽｹｰﾌﾞﾙ)</t>
  </si>
  <si>
    <t>VCT:600V ﾋﾞﾆﾙ絶縁ﾋﾞﾆﾙｷｬﾌﾞﾀｲﾔｹｰﾌﾞﾙ</t>
  </si>
  <si>
    <t>CVV:600V 制御用ﾋﾞﾆﾙ絶縁ﾋﾞﾆﾙｼｰｽｹｰﾌﾞﾙ</t>
  </si>
  <si>
    <t>FEP50</t>
    <phoneticPr fontId="18"/>
  </si>
  <si>
    <t>FEP50</t>
    <phoneticPr fontId="18"/>
  </si>
  <si>
    <t>ﾎﾟﾝﾌﾟｹｰﾌﾞﾙ ⇒</t>
    <phoneticPr fontId="18"/>
  </si>
  <si>
    <t>VCT1.25-4C</t>
    <phoneticPr fontId="18"/>
  </si>
  <si>
    <t>IV22.0</t>
    <phoneticPr fontId="18"/>
  </si>
  <si>
    <t>過熱検知ｹｰﾌﾞﾙ ⇒</t>
    <rPh sb="0" eb="2">
      <t>カネツ</t>
    </rPh>
    <rPh sb="2" eb="4">
      <t>ケンチ</t>
    </rPh>
    <phoneticPr fontId="18"/>
  </si>
  <si>
    <t>CVV0.75-3C</t>
    <phoneticPr fontId="18"/>
  </si>
  <si>
    <t>浸水検知ｹｰﾌﾞﾙ ⇒</t>
    <rPh sb="0" eb="2">
      <t>シンスイ</t>
    </rPh>
    <rPh sb="2" eb="4">
      <t>ケンチ</t>
    </rPh>
    <phoneticPr fontId="18"/>
  </si>
  <si>
    <t>管内電線長※1 ⇒</t>
    <rPh sb="0" eb="1">
      <t>カン</t>
    </rPh>
    <rPh sb="1" eb="2">
      <t>ナイ</t>
    </rPh>
    <rPh sb="2" eb="4">
      <t>デンセン</t>
    </rPh>
    <rPh sb="4" eb="5">
      <t>チョウ</t>
    </rPh>
    <phoneticPr fontId="18"/>
  </si>
  <si>
    <t>ﾏﾝﾎｰﾙ内電線長※2 ⇒</t>
    <rPh sb="5" eb="6">
      <t>ナイ</t>
    </rPh>
    <rPh sb="6" eb="8">
      <t>デンセン</t>
    </rPh>
    <rPh sb="8" eb="9">
      <t>チョウ</t>
    </rPh>
    <phoneticPr fontId="18"/>
  </si>
  <si>
    <t>ﾏﾝﾎｰﾙ内余長※3 ⇒</t>
    <rPh sb="5" eb="6">
      <t>ナイ</t>
    </rPh>
    <rPh sb="6" eb="7">
      <t>ヨ</t>
    </rPh>
    <rPh sb="7" eb="8">
      <t>チョウ</t>
    </rPh>
    <phoneticPr fontId="18"/>
  </si>
  <si>
    <t>※1 制御盤～ﾏﾝﾎｰﾙまでの延長</t>
    <rPh sb="3" eb="5">
      <t>セイギョ</t>
    </rPh>
    <rPh sb="5" eb="6">
      <t>バン</t>
    </rPh>
    <rPh sb="15" eb="17">
      <t>エンチョウ</t>
    </rPh>
    <phoneticPr fontId="18"/>
  </si>
  <si>
    <t>※2 ﾏﾝﾎｰﾙ天端より1m下端から</t>
    <rPh sb="8" eb="10">
      <t>テンバ</t>
    </rPh>
    <rPh sb="14" eb="16">
      <t>シタバ</t>
    </rPh>
    <phoneticPr fontId="18"/>
  </si>
  <si>
    <t>総電線長 ⇒</t>
    <rPh sb="0" eb="1">
      <t>ソウ</t>
    </rPh>
    <rPh sb="1" eb="3">
      <t>デンセン</t>
    </rPh>
    <rPh sb="3" eb="4">
      <t>チョウ</t>
    </rPh>
    <phoneticPr fontId="18"/>
  </si>
  <si>
    <t>※3 ﾏﾝﾎｰﾙ内余長は3.0mを標準</t>
    <rPh sb="8" eb="9">
      <t>ナイ</t>
    </rPh>
    <rPh sb="9" eb="10">
      <t>ヨ</t>
    </rPh>
    <rPh sb="10" eb="11">
      <t>ナガ</t>
    </rPh>
    <rPh sb="17" eb="19">
      <t>ヒョウジュン</t>
    </rPh>
    <phoneticPr fontId="18"/>
  </si>
  <si>
    <t xml:space="preserve">       汚水ﾎﾟﾝﾌﾟ付属ｹｰﾌﾞﾙ ×3本</t>
    <rPh sb="7" eb="8">
      <t>オ</t>
    </rPh>
    <rPh sb="8" eb="9">
      <t>スイ</t>
    </rPh>
    <rPh sb="14" eb="16">
      <t>フゾク</t>
    </rPh>
    <rPh sb="24" eb="25">
      <t>ホン</t>
    </rPh>
    <phoneticPr fontId="18"/>
  </si>
  <si>
    <t xml:space="preserve">          ① ﾎﾟﾝﾌﾟｹｰﾌﾞﾙ</t>
    <phoneticPr fontId="18"/>
  </si>
  <si>
    <t xml:space="preserve">          ② 過熱検知ｹｰﾌﾞﾙ</t>
    <rPh sb="12" eb="14">
      <t>カネツ</t>
    </rPh>
    <rPh sb="14" eb="16">
      <t>ケンチ</t>
    </rPh>
    <phoneticPr fontId="18"/>
  </si>
  <si>
    <t xml:space="preserve">          ③ 浸水検知ｹｰﾌﾞﾙ</t>
    <rPh sb="12" eb="14">
      <t>シンスイ</t>
    </rPh>
    <rPh sb="14" eb="16">
      <t>ケンチ</t>
    </rPh>
    <phoneticPr fontId="18"/>
  </si>
  <si>
    <r>
      <rPr>
        <sz val="8"/>
        <color indexed="9"/>
        <rFont val="游ゴシック"/>
        <family val="3"/>
        <charset val="128"/>
        <scheme val="minor"/>
      </rPr>
      <t xml:space="preserve">※2 </t>
    </r>
    <r>
      <rPr>
        <sz val="8"/>
        <rFont val="游ゴシック"/>
        <family val="3"/>
        <charset val="128"/>
        <scheme val="minor"/>
      </rPr>
      <t>ﾎﾟﾝﾌﾟまでの延長</t>
    </r>
    <rPh sb="11" eb="13">
      <t>エンチョウ</t>
    </rPh>
    <phoneticPr fontId="18"/>
  </si>
  <si>
    <t>ベルマウス</t>
    <phoneticPr fontId="3"/>
  </si>
  <si>
    <t>機場名：</t>
    <rPh sb="0" eb="2">
      <t>キジョウ</t>
    </rPh>
    <rPh sb="2" eb="3">
      <t>メイ</t>
    </rPh>
    <phoneticPr fontId="3"/>
  </si>
  <si>
    <t>ポンプ出力：</t>
    <rPh sb="3" eb="5">
      <t>シュツリョク</t>
    </rPh>
    <phoneticPr fontId="3"/>
  </si>
  <si>
    <t>m</t>
    <phoneticPr fontId="3"/>
  </si>
  <si>
    <t xml:space="preserve">エントランスキャップ </t>
    <phoneticPr fontId="18"/>
  </si>
  <si>
    <t xml:space="preserve">エントランスキャップ </t>
    <phoneticPr fontId="3"/>
  </si>
  <si>
    <t>【電　線】</t>
    <phoneticPr fontId="3"/>
  </si>
  <si>
    <t xml:space="preserve">       水位計等付属ｹｰﾌﾞﾙ ×2本</t>
    <rPh sb="7" eb="9">
      <t>スイイ</t>
    </rPh>
    <rPh sb="9" eb="10">
      <t>ケイ</t>
    </rPh>
    <rPh sb="10" eb="11">
      <t>トウ</t>
    </rPh>
    <rPh sb="11" eb="13">
      <t>フゾク</t>
    </rPh>
    <rPh sb="21" eb="22">
      <t>ホン</t>
    </rPh>
    <phoneticPr fontId="18"/>
  </si>
  <si>
    <t xml:space="preserve">          ① 水位計ｹｰﾌﾞﾙ(投込圧力式)</t>
    <rPh sb="12" eb="15">
      <t>スイイケイ</t>
    </rPh>
    <rPh sb="21" eb="23">
      <t>ナゲコ</t>
    </rPh>
    <rPh sb="23" eb="25">
      <t>アツリョク</t>
    </rPh>
    <rPh sb="25" eb="26">
      <t>シキ</t>
    </rPh>
    <phoneticPr fontId="18"/>
  </si>
  <si>
    <t xml:space="preserve">          ② ﾚﾍﾞﾙ計ｹｰﾌﾞﾙ(ﾌﾛｰﾄ式ﾚﾍﾞﾙｽｲｯﾁ)</t>
    <rPh sb="16" eb="17">
      <t>ケイ</t>
    </rPh>
    <rPh sb="27" eb="28">
      <t>シキ</t>
    </rPh>
    <phoneticPr fontId="18"/>
  </si>
  <si>
    <t>水位計/ﾚﾍﾞﾙ計</t>
    <rPh sb="0" eb="2">
      <t>スイイ</t>
    </rPh>
    <rPh sb="2" eb="3">
      <t>ケイ</t>
    </rPh>
    <rPh sb="8" eb="9">
      <t>ケイ</t>
    </rPh>
    <phoneticPr fontId="18"/>
  </si>
  <si>
    <t>No.1
汚水汚物ﾎﾟﾝﾌﾟ</t>
    <rPh sb="5" eb="7">
      <t>オスイ</t>
    </rPh>
    <rPh sb="7" eb="9">
      <t>オブツ</t>
    </rPh>
    <phoneticPr fontId="18"/>
  </si>
  <si>
    <t>No.2
汚水汚物ﾎﾟﾝﾌﾟ</t>
    <rPh sb="5" eb="7">
      <t>オスイ</t>
    </rPh>
    <rPh sb="7" eb="9">
      <t>オブツ</t>
    </rPh>
    <phoneticPr fontId="18"/>
  </si>
  <si>
    <t>マンホールポンプ用制御盤（自立型）</t>
    <rPh sb="8" eb="9">
      <t>ヨウ</t>
    </rPh>
    <rPh sb="9" eb="11">
      <t>セイギョ</t>
    </rPh>
    <rPh sb="11" eb="12">
      <t>バン</t>
    </rPh>
    <rPh sb="13" eb="15">
      <t>ジリツ</t>
    </rPh>
    <rPh sb="15" eb="16">
      <t>ガタ</t>
    </rPh>
    <phoneticPr fontId="18"/>
  </si>
  <si>
    <t>電気設備工(電線管及び電線数量図)　自立型制御盤</t>
    <rPh sb="0" eb="2">
      <t>デンキ</t>
    </rPh>
    <rPh sb="2" eb="4">
      <t>セツビ</t>
    </rPh>
    <rPh sb="4" eb="5">
      <t>コウ</t>
    </rPh>
    <rPh sb="6" eb="8">
      <t>デンセン</t>
    </rPh>
    <rPh sb="8" eb="9">
      <t>カン</t>
    </rPh>
    <rPh sb="9" eb="10">
      <t>オヨ</t>
    </rPh>
    <rPh sb="11" eb="13">
      <t>デンセン</t>
    </rPh>
    <rPh sb="13" eb="15">
      <t>スウリョウ</t>
    </rPh>
    <rPh sb="15" eb="16">
      <t>ズ</t>
    </rPh>
    <rPh sb="18" eb="21">
      <t>ジリツガタ</t>
    </rPh>
    <rPh sb="21" eb="24">
      <t>セイギョバン</t>
    </rPh>
    <phoneticPr fontId="18"/>
  </si>
  <si>
    <t>[垂直延長(L1)]</t>
    <rPh sb="1" eb="3">
      <t>スイチョク</t>
    </rPh>
    <rPh sb="3" eb="5">
      <t>エンチョウ</t>
    </rPh>
    <phoneticPr fontId="18"/>
  </si>
  <si>
    <t>[水平延長(L2)]</t>
    <rPh sb="1" eb="3">
      <t>スイヘイ</t>
    </rPh>
    <rPh sb="3" eb="5">
      <t>エンチョウ</t>
    </rPh>
    <phoneticPr fontId="18"/>
  </si>
  <si>
    <t>(制御盤下端)</t>
    <rPh sb="1" eb="4">
      <t>セイギョバン</t>
    </rPh>
    <rPh sb="4" eb="6">
      <t>シタバ</t>
    </rPh>
    <phoneticPr fontId="18"/>
  </si>
  <si>
    <t>（マンホール）</t>
    <phoneticPr fontId="3"/>
  </si>
  <si>
    <t xml:space="preserve">[負荷機器用] </t>
    <rPh sb="1" eb="3">
      <t>フカ</t>
    </rPh>
    <rPh sb="3" eb="5">
      <t>キキ</t>
    </rPh>
    <rPh sb="5" eb="6">
      <t>ヨウ</t>
    </rPh>
    <phoneticPr fontId="3"/>
  </si>
  <si>
    <t xml:space="preserve">接地棒 </t>
    <rPh sb="0" eb="2">
      <t>セッチ</t>
    </rPh>
    <rPh sb="2" eb="3">
      <t>ボウ</t>
    </rPh>
    <phoneticPr fontId="18"/>
  </si>
  <si>
    <t xml:space="preserve">(D種接地) </t>
    <rPh sb="2" eb="3">
      <t>シュ</t>
    </rPh>
    <rPh sb="3" eb="5">
      <t>セッチ</t>
    </rPh>
    <phoneticPr fontId="3"/>
  </si>
  <si>
    <t>費目</t>
    <rPh sb="0" eb="2">
      <t>ヒモク</t>
    </rPh>
    <phoneticPr fontId="3"/>
  </si>
  <si>
    <t>金　　　　額</t>
    <rPh sb="0" eb="1">
      <t>キン</t>
    </rPh>
    <rPh sb="5" eb="6">
      <t>ガク</t>
    </rPh>
    <phoneticPr fontId="3"/>
  </si>
  <si>
    <t>備　　考</t>
    <rPh sb="0" eb="1">
      <t>ビ</t>
    </rPh>
    <rPh sb="3" eb="4">
      <t>コウ</t>
    </rPh>
    <phoneticPr fontId="3"/>
  </si>
  <si>
    <t>工事価格計</t>
    <rPh sb="0" eb="2">
      <t>コウジ</t>
    </rPh>
    <rPh sb="2" eb="4">
      <t>カカク</t>
    </rPh>
    <rPh sb="4" eb="5">
      <t>ケイ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</si>
  <si>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</si>
  <si>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本工事費</t>
    <rPh sb="0" eb="1">
      <t>ホン</t>
    </rPh>
    <rPh sb="1" eb="4">
      <t>コウジヒ</t>
    </rPh>
    <phoneticPr fontId="3"/>
  </si>
  <si>
    <t>請負工事価格</t>
    <rPh sb="0" eb="2">
      <t>ウケオイ</t>
    </rPh>
    <rPh sb="2" eb="4">
      <t>コウジ</t>
    </rPh>
    <rPh sb="4" eb="6">
      <t>カカク</t>
    </rPh>
    <phoneticPr fontId="3"/>
  </si>
  <si>
    <t>請負工事費</t>
    <rPh sb="0" eb="2">
      <t>ウケオイ</t>
    </rPh>
    <rPh sb="2" eb="5">
      <t>コウジヒ</t>
    </rPh>
    <phoneticPr fontId="3"/>
  </si>
  <si>
    <t>設　計　概　要</t>
    <rPh sb="0" eb="1">
      <t>セツ</t>
    </rPh>
    <rPh sb="2" eb="3">
      <t>ケイ</t>
    </rPh>
    <rPh sb="4" eb="5">
      <t>ガイ</t>
    </rPh>
    <rPh sb="6" eb="7">
      <t>ヨウ</t>
    </rPh>
    <phoneticPr fontId="3"/>
  </si>
  <si>
    <t>変　更　概　要</t>
    <rPh sb="0" eb="1">
      <t>ヘン</t>
    </rPh>
    <rPh sb="2" eb="3">
      <t>サラ</t>
    </rPh>
    <rPh sb="4" eb="5">
      <t>ガイ</t>
    </rPh>
    <rPh sb="6" eb="7">
      <t>ヨウ</t>
    </rPh>
    <phoneticPr fontId="3"/>
  </si>
  <si>
    <t>　</t>
    <phoneticPr fontId="3"/>
  </si>
  <si>
    <t>・ 機械設備工</t>
    <rPh sb="2" eb="4">
      <t>キカイ</t>
    </rPh>
    <rPh sb="4" eb="6">
      <t>セツビ</t>
    </rPh>
    <rPh sb="6" eb="7">
      <t>コウ</t>
    </rPh>
    <phoneticPr fontId="3"/>
  </si>
  <si>
    <t>　　水中汚水ポンプ</t>
    <rPh sb="2" eb="4">
      <t>スイチュウ</t>
    </rPh>
    <rPh sb="4" eb="6">
      <t>オスイ</t>
    </rPh>
    <phoneticPr fontId="3"/>
  </si>
  <si>
    <t>・ 電気設備工</t>
    <rPh sb="2" eb="4">
      <t>デンキ</t>
    </rPh>
    <rPh sb="4" eb="6">
      <t>セツビ</t>
    </rPh>
    <rPh sb="6" eb="7">
      <t>コウ</t>
    </rPh>
    <phoneticPr fontId="3"/>
  </si>
  <si>
    <t>機械設備・電気設備　合冊工事</t>
    <rPh sb="0" eb="2">
      <t>キカイ</t>
    </rPh>
    <rPh sb="2" eb="4">
      <t>セツビ</t>
    </rPh>
    <rPh sb="5" eb="7">
      <t>デンキ</t>
    </rPh>
    <rPh sb="7" eb="9">
      <t>セツビ</t>
    </rPh>
    <rPh sb="10" eb="12">
      <t>ガッサツ</t>
    </rPh>
    <rPh sb="12" eb="14">
      <t>コウジ</t>
    </rPh>
    <phoneticPr fontId="3"/>
  </si>
  <si>
    <t>menu</t>
    <phoneticPr fontId="3"/>
  </si>
  <si>
    <t>menu</t>
    <phoneticPr fontId="3"/>
  </si>
  <si>
    <t>menu</t>
    <phoneticPr fontId="3"/>
  </si>
  <si>
    <t>menu</t>
    <phoneticPr fontId="3"/>
  </si>
  <si>
    <t>menu</t>
    <phoneticPr fontId="3"/>
  </si>
  <si>
    <t>menu</t>
    <phoneticPr fontId="3"/>
  </si>
  <si>
    <t>menu</t>
    <phoneticPr fontId="3"/>
  </si>
  <si>
    <t>menu</t>
    <phoneticPr fontId="3"/>
  </si>
  <si>
    <t>土木工事</t>
    <rPh sb="0" eb="2">
      <t>ドボク</t>
    </rPh>
    <rPh sb="2" eb="4">
      <t>コウジ</t>
    </rPh>
    <phoneticPr fontId="3"/>
  </si>
  <si>
    <t>補助対象 N=2台(1箇所)</t>
    <rPh sb="0" eb="2">
      <t>ホジョ</t>
    </rPh>
    <rPh sb="2" eb="4">
      <t>タイショウ</t>
    </rPh>
    <rPh sb="8" eb="9">
      <t>ダイ</t>
    </rPh>
    <rPh sb="11" eb="13">
      <t>カショ</t>
    </rPh>
    <phoneticPr fontId="3"/>
  </si>
  <si>
    <t>N=2台(1箇所)</t>
    <rPh sb="3" eb="4">
      <t>ダイ</t>
    </rPh>
    <rPh sb="6" eb="8">
      <t>カショ</t>
    </rPh>
    <phoneticPr fontId="3"/>
  </si>
  <si>
    <t>N=1面(1箇所)</t>
    <rPh sb="3" eb="4">
      <t>メン</t>
    </rPh>
    <rPh sb="6" eb="8">
      <t>カショ</t>
    </rPh>
    <phoneticPr fontId="3"/>
  </si>
  <si>
    <t>補助対象 N=1台(1箇所)</t>
    <rPh sb="0" eb="2">
      <t>ホジョ</t>
    </rPh>
    <rPh sb="2" eb="4">
      <t>タイショウ</t>
    </rPh>
    <rPh sb="8" eb="9">
      <t>ダイ</t>
    </rPh>
    <rPh sb="11" eb="13">
      <t>カショ</t>
    </rPh>
    <phoneticPr fontId="3"/>
  </si>
  <si>
    <t>クラウド型監視装置
設定費</t>
    <rPh sb="4" eb="5">
      <t>ガタ</t>
    </rPh>
    <rPh sb="5" eb="7">
      <t>カンシ</t>
    </rPh>
    <rPh sb="7" eb="9">
      <t>ソウチ</t>
    </rPh>
    <rPh sb="10" eb="12">
      <t>セッテイ</t>
    </rPh>
    <rPh sb="12" eb="13">
      <t>ヒ</t>
    </rPh>
    <phoneticPr fontId="3"/>
  </si>
  <si>
    <t>（計）</t>
    <rPh sb="1" eb="2">
      <t>ケイ</t>
    </rPh>
    <phoneticPr fontId="3"/>
  </si>
  <si>
    <t>機械埋戻（管周り）</t>
    <rPh sb="0" eb="2">
      <t>キカイ</t>
    </rPh>
    <rPh sb="2" eb="4">
      <t>ウメモドシ</t>
    </rPh>
    <rPh sb="5" eb="6">
      <t>カン</t>
    </rPh>
    <rPh sb="6" eb="7">
      <t>マワ</t>
    </rPh>
    <phoneticPr fontId="3"/>
  </si>
  <si>
    <t>BH0.13m3
再生改良土</t>
    <rPh sb="9" eb="11">
      <t>サイセイ</t>
    </rPh>
    <rPh sb="11" eb="14">
      <t>カイリョウド</t>
    </rPh>
    <phoneticPr fontId="3"/>
  </si>
  <si>
    <t>Dt2.0t　L=4.0km
(自由処分)</t>
    <rPh sb="16" eb="18">
      <t>ジユウ</t>
    </rPh>
    <rPh sb="18" eb="20">
      <t>ショブン</t>
    </rPh>
    <phoneticPr fontId="3"/>
  </si>
  <si>
    <t>複合工費　2-1（電気）</t>
    <rPh sb="0" eb="2">
      <t>フクゴウ</t>
    </rPh>
    <rPh sb="2" eb="4">
      <t>コウヒ</t>
    </rPh>
    <rPh sb="9" eb="11">
      <t>デンキ</t>
    </rPh>
    <phoneticPr fontId="3"/>
  </si>
  <si>
    <t>複合工費　2-2（電気）</t>
    <rPh sb="0" eb="2">
      <t>フクゴウ</t>
    </rPh>
    <rPh sb="2" eb="4">
      <t>コウヒ</t>
    </rPh>
    <rPh sb="9" eb="11">
      <t>デンキ</t>
    </rPh>
    <phoneticPr fontId="3"/>
  </si>
  <si>
    <t>ケーブル（ポンプ）
VCT1.25-4C</t>
    <phoneticPr fontId="3"/>
  </si>
  <si>
    <t>R2土地改良工事積算基準(機械施設)p175</t>
    <rPh sb="2" eb="4">
      <t>トチ</t>
    </rPh>
    <rPh sb="4" eb="6">
      <t>カイリョウ</t>
    </rPh>
    <rPh sb="6" eb="8">
      <t>コウジ</t>
    </rPh>
    <rPh sb="8" eb="10">
      <t>セキサン</t>
    </rPh>
    <rPh sb="10" eb="12">
      <t>キジュン</t>
    </rPh>
    <rPh sb="13" eb="15">
      <t>キカイ</t>
    </rPh>
    <rPh sb="15" eb="17">
      <t>シセツ</t>
    </rPh>
    <phoneticPr fontId="3"/>
  </si>
  <si>
    <t>管内配線、10㎜以下</t>
    <rPh sb="0" eb="2">
      <t>カンナイ</t>
    </rPh>
    <rPh sb="2" eb="4">
      <t>ハイセン</t>
    </rPh>
    <rPh sb="8" eb="10">
      <t>イカ</t>
    </rPh>
    <phoneticPr fontId="3"/>
  </si>
  <si>
    <t>管内配線、40㎜以下</t>
    <rPh sb="0" eb="2">
      <t>カンナイ</t>
    </rPh>
    <rPh sb="2" eb="4">
      <t>ハイセン</t>
    </rPh>
    <rPh sb="8" eb="10">
      <t>イカ</t>
    </rPh>
    <phoneticPr fontId="3"/>
  </si>
  <si>
    <t>管内配線、5㎜以下</t>
    <rPh sb="0" eb="2">
      <t>カンナイ</t>
    </rPh>
    <rPh sb="2" eb="4">
      <t>ハイセン</t>
    </rPh>
    <rPh sb="7" eb="9">
      <t>イカ</t>
    </rPh>
    <phoneticPr fontId="3"/>
  </si>
  <si>
    <t>R2土地改良工事積算基準(機械施設)p190</t>
    <rPh sb="2" eb="4">
      <t>トチ</t>
    </rPh>
    <rPh sb="4" eb="6">
      <t>カイリョウ</t>
    </rPh>
    <rPh sb="6" eb="8">
      <t>コウジ</t>
    </rPh>
    <rPh sb="8" eb="10">
      <t>セキサン</t>
    </rPh>
    <rPh sb="10" eb="12">
      <t>キジュン</t>
    </rPh>
    <rPh sb="13" eb="15">
      <t>キカイ</t>
    </rPh>
    <rPh sb="15" eb="17">
      <t>シセツ</t>
    </rPh>
    <phoneticPr fontId="3"/>
  </si>
  <si>
    <t>8m以下</t>
    <rPh sb="2" eb="4">
      <t>イカ</t>
    </rPh>
    <phoneticPr fontId="3"/>
  </si>
  <si>
    <t>ｸﾗｳﾄﾞ型監視装置</t>
    <rPh sb="5" eb="6">
      <t>ガタ</t>
    </rPh>
    <rPh sb="6" eb="8">
      <t>カンシ</t>
    </rPh>
    <rPh sb="9" eb="10">
      <t>ソウチ</t>
    </rPh>
    <phoneticPr fontId="3"/>
  </si>
  <si>
    <t>再生改良土</t>
    <rPh sb="0" eb="2">
      <t>サイセイ</t>
    </rPh>
    <rPh sb="2" eb="5">
      <t>カイリョウド</t>
    </rPh>
    <phoneticPr fontId="3"/>
  </si>
  <si>
    <t>第２種処理土</t>
    <rPh sb="0" eb="1">
      <t>ダイ</t>
    </rPh>
    <rPh sb="2" eb="3">
      <t>シュ</t>
    </rPh>
    <rPh sb="3" eb="5">
      <t>ショリ</t>
    </rPh>
    <rPh sb="5" eb="6">
      <t>ド</t>
    </rPh>
    <phoneticPr fontId="3"/>
  </si>
  <si>
    <t>丘砂（砂丘砂）</t>
    <rPh sb="0" eb="1">
      <t>オカ</t>
    </rPh>
    <rPh sb="1" eb="2">
      <t>スナ</t>
    </rPh>
    <rPh sb="3" eb="5">
      <t>サキュウ</t>
    </rPh>
    <rPh sb="5" eb="6">
      <t>スナ</t>
    </rPh>
    <phoneticPr fontId="3"/>
  </si>
  <si>
    <t>幅150㎜×50m
2倍ﾎﾟﾘｴﾁﾚﾝｸﾛｽ</t>
    <rPh sb="0" eb="1">
      <t>ハバ</t>
    </rPh>
    <rPh sb="11" eb="12">
      <t>バイ</t>
    </rPh>
    <phoneticPr fontId="3"/>
  </si>
  <si>
    <t>障害等無し、騒音振動対策不要
積込作業有り　15㎝以下</t>
    <rPh sb="0" eb="2">
      <t>ショウガイ</t>
    </rPh>
    <rPh sb="2" eb="3">
      <t>トウ</t>
    </rPh>
    <rPh sb="3" eb="4">
      <t>ナ</t>
    </rPh>
    <rPh sb="6" eb="8">
      <t>ソウオン</t>
    </rPh>
    <rPh sb="8" eb="10">
      <t>シンドウ</t>
    </rPh>
    <rPh sb="10" eb="12">
      <t>タイサク</t>
    </rPh>
    <rPh sb="12" eb="14">
      <t>フヨウ</t>
    </rPh>
    <rPh sb="15" eb="17">
      <t>ツミコミ</t>
    </rPh>
    <rPh sb="17" eb="19">
      <t>サギョウ</t>
    </rPh>
    <rPh sb="19" eb="20">
      <t>ア</t>
    </rPh>
    <rPh sb="25" eb="27">
      <t>イカ</t>
    </rPh>
    <phoneticPr fontId="3"/>
  </si>
  <si>
    <t>ｱｽﾌｧﾙﾄ塊（再資源処理：解体前）</t>
    <rPh sb="6" eb="7">
      <t>カタマリ</t>
    </rPh>
    <rPh sb="8" eb="11">
      <t>サイシゲン</t>
    </rPh>
    <rPh sb="11" eb="13">
      <t>ショリ</t>
    </rPh>
    <rPh sb="14" eb="16">
      <t>カイタイ</t>
    </rPh>
    <rPh sb="16" eb="17">
      <t>マエ</t>
    </rPh>
    <phoneticPr fontId="3"/>
  </si>
  <si>
    <t>1層施工 粒度調整砕石40㎜</t>
    <phoneticPr fontId="3"/>
  </si>
  <si>
    <t>1層施工 再生ｸﾗｯｼｬﾗﾝ40㎜</t>
    <phoneticPr fontId="3"/>
  </si>
  <si>
    <t>参考寸法 W700×D450×H1,550</t>
    <rPh sb="0" eb="2">
      <t>サンコウ</t>
    </rPh>
    <rPh sb="2" eb="4">
      <t>スンポウ</t>
    </rPh>
    <phoneticPr fontId="3"/>
  </si>
  <si>
    <t>物価/資料</t>
    <rPh sb="0" eb="2">
      <t>ブッカ</t>
    </rPh>
    <rPh sb="3" eb="5">
      <t>シリョウ</t>
    </rPh>
    <phoneticPr fontId="3"/>
  </si>
  <si>
    <t>小型バックホウ掘削積込</t>
    <rPh sb="0" eb="2">
      <t>コガタ</t>
    </rPh>
    <rPh sb="7" eb="9">
      <t>クッサク</t>
    </rPh>
    <rPh sb="9" eb="11">
      <t>ツミコミ</t>
    </rPh>
    <phoneticPr fontId="3"/>
  </si>
  <si>
    <t>削孔代</t>
    <rPh sb="0" eb="2">
      <t>サッコウ</t>
    </rPh>
    <rPh sb="2" eb="3">
      <t>ダイ</t>
    </rPh>
    <phoneticPr fontId="3"/>
  </si>
  <si>
    <t>山積0.13m3(平積0.10m3)
油圧式ｸﾛｰﾗ型　排対型(2次)</t>
    <rPh sb="0" eb="1">
      <t>ヤマ</t>
    </rPh>
    <rPh sb="1" eb="2">
      <t>ツ</t>
    </rPh>
    <rPh sb="9" eb="10">
      <t>ヒラ</t>
    </rPh>
    <rPh sb="10" eb="11">
      <t>ツ</t>
    </rPh>
    <rPh sb="19" eb="21">
      <t>ユアツ</t>
    </rPh>
    <rPh sb="21" eb="22">
      <t>シキ</t>
    </rPh>
    <rPh sb="26" eb="27">
      <t>ガタ</t>
    </rPh>
    <rPh sb="28" eb="29">
      <t>ハイ</t>
    </rPh>
    <rPh sb="29" eb="30">
      <t>タイ</t>
    </rPh>
    <rPh sb="30" eb="31">
      <t>カタ</t>
    </rPh>
    <rPh sb="33" eb="34">
      <t>ジ</t>
    </rPh>
    <phoneticPr fontId="3"/>
  </si>
  <si>
    <t>機械投入埋戻工
（管周巻立部）</t>
    <rPh sb="0" eb="2">
      <t>キカイ</t>
    </rPh>
    <rPh sb="2" eb="4">
      <t>トウニュウ</t>
    </rPh>
    <rPh sb="4" eb="6">
      <t>ウメモドシ</t>
    </rPh>
    <rPh sb="6" eb="7">
      <t>コウ</t>
    </rPh>
    <rPh sb="9" eb="10">
      <t>カン</t>
    </rPh>
    <rPh sb="10" eb="11">
      <t>シュウ</t>
    </rPh>
    <rPh sb="11" eb="12">
      <t>カン</t>
    </rPh>
    <rPh sb="12" eb="13">
      <t>リツ</t>
    </rPh>
    <rPh sb="13" eb="14">
      <t>ブ</t>
    </rPh>
    <phoneticPr fontId="3"/>
  </si>
  <si>
    <t>機械掘削工
（小型ﾊﾞｯｸﾎｳ）</t>
    <rPh sb="0" eb="2">
      <t>キカイ</t>
    </rPh>
    <rPh sb="2" eb="4">
      <t>クッサク</t>
    </rPh>
    <rPh sb="4" eb="5">
      <t>コウ</t>
    </rPh>
    <rPh sb="7" eb="9">
      <t>コガタ</t>
    </rPh>
    <phoneticPr fontId="3"/>
  </si>
  <si>
    <t>機械投入埋戻工</t>
    <rPh sb="0" eb="2">
      <t>キカイ</t>
    </rPh>
    <rPh sb="2" eb="4">
      <t>トウニュウ</t>
    </rPh>
    <rPh sb="4" eb="6">
      <t>ウメモドシ</t>
    </rPh>
    <rPh sb="6" eb="7">
      <t>コウ</t>
    </rPh>
    <phoneticPr fontId="3"/>
  </si>
  <si>
    <t>土砂等運搬</t>
    <rPh sb="0" eb="2">
      <t>ドシャ</t>
    </rPh>
    <rPh sb="2" eb="3">
      <t>トウ</t>
    </rPh>
    <rPh sb="3" eb="5">
      <t>ウンパン</t>
    </rPh>
    <phoneticPr fontId="3"/>
  </si>
  <si>
    <t>土砂(岩塊・玉石混り土含む)
小規模 ﾊﾞｯｸﾎｳ山積0.13m3(平積0.10m3)
DID区間無し　4.5km以下</t>
    <rPh sb="0" eb="2">
      <t>ドシャ</t>
    </rPh>
    <rPh sb="3" eb="4">
      <t>イワ</t>
    </rPh>
    <rPh sb="4" eb="5">
      <t>カタマリ</t>
    </rPh>
    <rPh sb="6" eb="8">
      <t>タマイシ</t>
    </rPh>
    <rPh sb="8" eb="9">
      <t>マ</t>
    </rPh>
    <rPh sb="10" eb="11">
      <t>ツチ</t>
    </rPh>
    <rPh sb="11" eb="12">
      <t>フク</t>
    </rPh>
    <rPh sb="15" eb="18">
      <t>ショウキボ</t>
    </rPh>
    <rPh sb="25" eb="26">
      <t>ヤマ</t>
    </rPh>
    <rPh sb="26" eb="27">
      <t>ツ</t>
    </rPh>
    <rPh sb="34" eb="35">
      <t>ヒラ</t>
    </rPh>
    <rPh sb="35" eb="36">
      <t>ツ</t>
    </rPh>
    <rPh sb="47" eb="49">
      <t>クカン</t>
    </rPh>
    <rPh sb="49" eb="50">
      <t>ナ</t>
    </rPh>
    <rPh sb="57" eb="59">
      <t>イカ</t>
    </rPh>
    <phoneticPr fontId="3"/>
  </si>
  <si>
    <t>砂基礎設置工</t>
    <rPh sb="0" eb="1">
      <t>スナ</t>
    </rPh>
    <rPh sb="1" eb="3">
      <t>キソ</t>
    </rPh>
    <rPh sb="3" eb="5">
      <t>セッチ</t>
    </rPh>
    <rPh sb="5" eb="6">
      <t>コウ</t>
    </rPh>
    <phoneticPr fontId="3"/>
  </si>
  <si>
    <t>15㎝以下</t>
    <rPh sb="3" eb="5">
      <t>イカ</t>
    </rPh>
    <phoneticPr fontId="3"/>
  </si>
  <si>
    <t>舗装版切断
（ｱｽﾌｧﾙﾄ舗装版）</t>
    <rPh sb="0" eb="2">
      <t>ホソウ</t>
    </rPh>
    <rPh sb="2" eb="3">
      <t>バン</t>
    </rPh>
    <rPh sb="3" eb="5">
      <t>セツダン</t>
    </rPh>
    <rPh sb="13" eb="15">
      <t>ホソウ</t>
    </rPh>
    <rPh sb="15" eb="16">
      <t>バン</t>
    </rPh>
    <phoneticPr fontId="3"/>
  </si>
  <si>
    <t>舗装版破砕
（ｱｽﾌｧﾙﾄ舗装版）</t>
    <rPh sb="0" eb="2">
      <t>ホソウ</t>
    </rPh>
    <rPh sb="2" eb="3">
      <t>バン</t>
    </rPh>
    <rPh sb="3" eb="5">
      <t>ハサイ</t>
    </rPh>
    <rPh sb="13" eb="16">
      <t>ホソウバン</t>
    </rPh>
    <phoneticPr fontId="3"/>
  </si>
  <si>
    <t>殻運搬
（舗装版破砕）</t>
    <rPh sb="0" eb="1">
      <t>ガラ</t>
    </rPh>
    <rPh sb="1" eb="3">
      <t>ウンパン</t>
    </rPh>
    <rPh sb="5" eb="7">
      <t>ホソウ</t>
    </rPh>
    <rPh sb="7" eb="8">
      <t>バン</t>
    </rPh>
    <rPh sb="8" eb="10">
      <t>ハサイ</t>
    </rPh>
    <phoneticPr fontId="3"/>
  </si>
  <si>
    <t>丘砂
小型ﾊﾞｯｸﾎｳ
山積0.13m3(平積0.10m3)</t>
    <rPh sb="0" eb="1">
      <t>オカ</t>
    </rPh>
    <rPh sb="1" eb="2">
      <t>スナ</t>
    </rPh>
    <rPh sb="3" eb="5">
      <t>コガタ</t>
    </rPh>
    <rPh sb="12" eb="13">
      <t>ヤマ</t>
    </rPh>
    <rPh sb="13" eb="14">
      <t>ツ</t>
    </rPh>
    <rPh sb="21" eb="22">
      <t>ヒラ</t>
    </rPh>
    <rPh sb="22" eb="23">
      <t>ツ</t>
    </rPh>
    <phoneticPr fontId="3"/>
  </si>
  <si>
    <t>再生改良土
小型ﾊﾞｯｸﾎｳ
山積0.13m3(平積0.10m3)</t>
    <rPh sb="0" eb="2">
      <t>サイセイ</t>
    </rPh>
    <rPh sb="2" eb="5">
      <t>カイリョウド</t>
    </rPh>
    <rPh sb="6" eb="8">
      <t>コガタ</t>
    </rPh>
    <rPh sb="15" eb="16">
      <t>ヤマ</t>
    </rPh>
    <rPh sb="16" eb="17">
      <t>ツ</t>
    </rPh>
    <rPh sb="24" eb="25">
      <t>ヒラ</t>
    </rPh>
    <rPh sb="25" eb="26">
      <t>ツ</t>
    </rPh>
    <phoneticPr fontId="3"/>
  </si>
  <si>
    <t>中間足場</t>
    <phoneticPr fontId="3"/>
  </si>
  <si>
    <t>H10.0m　末口14㎝</t>
    <rPh sb="7" eb="8">
      <t>スエ</t>
    </rPh>
    <rPh sb="8" eb="9">
      <t>クチ</t>
    </rPh>
    <phoneticPr fontId="3"/>
  </si>
  <si>
    <t>670kg/本</t>
    <rPh sb="6" eb="7">
      <t>ホン</t>
    </rPh>
    <phoneticPr fontId="3"/>
  </si>
  <si>
    <t>176.3kg/面</t>
    <rPh sb="8" eb="9">
      <t>メン</t>
    </rPh>
    <phoneticPr fontId="3"/>
  </si>
  <si>
    <t>基盤基礎</t>
    <phoneticPr fontId="3"/>
  </si>
  <si>
    <t>電線管</t>
    <phoneticPr fontId="3"/>
  </si>
  <si>
    <t>VCT2.0-4C
ポンプ用</t>
    <rPh sb="13" eb="14">
      <t>ヨウ</t>
    </rPh>
    <phoneticPr fontId="3"/>
  </si>
  <si>
    <t>CVV2.0-1C
浸水検知用</t>
    <rPh sb="10" eb="12">
      <t>シンスイ</t>
    </rPh>
    <rPh sb="12" eb="14">
      <t>ケンチ</t>
    </rPh>
    <rPh sb="14" eb="15">
      <t>ヨウ</t>
    </rPh>
    <phoneticPr fontId="3"/>
  </si>
  <si>
    <t>CVV0.75-3C
フロート式レベルスイッチ</t>
    <rPh sb="15" eb="16">
      <t>シキ</t>
    </rPh>
    <phoneticPr fontId="3"/>
  </si>
  <si>
    <t>φ8.1mm(2.0-2C相当）
水位計用</t>
    <rPh sb="13" eb="15">
      <t>ソウトウ</t>
    </rPh>
    <rPh sb="17" eb="20">
      <t>スイイケイ</t>
    </rPh>
    <rPh sb="20" eb="21">
      <t>ヨウ</t>
    </rPh>
    <phoneticPr fontId="3"/>
  </si>
  <si>
    <t>ポンプ付属ケーブルのため、材料計上なし</t>
    <phoneticPr fontId="3"/>
  </si>
  <si>
    <t>過熱検知付属ケーブルのため、材料計上なし</t>
    <phoneticPr fontId="3"/>
  </si>
  <si>
    <t>浸水検知付属ケーブルのため、材料計上なし</t>
    <phoneticPr fontId="3"/>
  </si>
  <si>
    <t>機器購入付属ケーブルのため、材料計上なし</t>
  </si>
  <si>
    <t>機器購入付属ケーブルのため、材料計上なし</t>
    <phoneticPr fontId="3"/>
  </si>
  <si>
    <t>投込圧力式
ケーブル延長20ｍ</t>
    <rPh sb="0" eb="1">
      <t>ナ</t>
    </rPh>
    <rPh sb="1" eb="2">
      <t>コ</t>
    </rPh>
    <rPh sb="2" eb="4">
      <t>アツリョク</t>
    </rPh>
    <rPh sb="4" eb="5">
      <t>シキ</t>
    </rPh>
    <rPh sb="10" eb="12">
      <t>エンチョウ</t>
    </rPh>
    <phoneticPr fontId="3"/>
  </si>
  <si>
    <t>ﾌﾛｰﾄ式ﾚﾍﾞﾙｽｲｯﾁ
ケーブル延長20ｍ</t>
    <rPh sb="4" eb="5">
      <t>シキ</t>
    </rPh>
    <phoneticPr fontId="3"/>
  </si>
  <si>
    <t>ｸﾗｳﾄﾞ型監視装置
通信装置（アンテナ含む）</t>
    <rPh sb="5" eb="6">
      <t>ガタ</t>
    </rPh>
    <rPh sb="6" eb="8">
      <t>カンシ</t>
    </rPh>
    <rPh sb="8" eb="10">
      <t>ソウチ</t>
    </rPh>
    <phoneticPr fontId="3"/>
  </si>
  <si>
    <t>ケーブル延長　20m</t>
    <phoneticPr fontId="3"/>
  </si>
  <si>
    <t>ﾃﾞｰﾀｾﾝﾀｰへの接続・現地機器調整
上下流制御設定有</t>
    <phoneticPr fontId="3"/>
  </si>
  <si>
    <t>吐出管（２F集合管）</t>
    <rPh sb="0" eb="2">
      <t>トシュツ</t>
    </rPh>
    <rPh sb="2" eb="3">
      <t>カン</t>
    </rPh>
    <rPh sb="6" eb="9">
      <t>シュウゴウカン</t>
    </rPh>
    <phoneticPr fontId="3"/>
  </si>
  <si>
    <t>複合工費(PE管融着工)</t>
    <rPh sb="0" eb="2">
      <t>フクゴウ</t>
    </rPh>
    <rPh sb="2" eb="4">
      <t>コウヒ</t>
    </rPh>
    <rPh sb="7" eb="8">
      <t>カン</t>
    </rPh>
    <rPh sb="8" eb="10">
      <t>ユウチャク</t>
    </rPh>
    <rPh sb="10" eb="11">
      <t>コウ</t>
    </rPh>
    <phoneticPr fontId="3"/>
  </si>
  <si>
    <t>ポリエチレン管
フランジ短管</t>
    <phoneticPr fontId="3"/>
  </si>
  <si>
    <t>ポリエチレン管
EF継手</t>
    <phoneticPr fontId="3"/>
  </si>
  <si>
    <t>埋設テープ</t>
    <phoneticPr fontId="3"/>
  </si>
  <si>
    <t>φ75mm</t>
    <phoneticPr fontId="3"/>
  </si>
  <si>
    <t>ｗ30</t>
    <phoneticPr fontId="3"/>
  </si>
  <si>
    <t>複合工費(機械)
コンクリート工</t>
    <phoneticPr fontId="3"/>
  </si>
  <si>
    <t>インバートコンクリート</t>
    <phoneticPr fontId="3"/>
  </si>
  <si>
    <t>21-12-25BB</t>
    <phoneticPr fontId="3"/>
  </si>
  <si>
    <t>㎥</t>
    <phoneticPr fontId="3"/>
  </si>
  <si>
    <t>((1.20/2)＾2*3.14)*0.292</t>
    <phoneticPr fontId="3"/>
  </si>
  <si>
    <t>ポンプピット型（2台用）
FRP</t>
    <rPh sb="6" eb="7">
      <t>ガタ</t>
    </rPh>
    <rPh sb="9" eb="11">
      <t>ダイヨウ</t>
    </rPh>
    <phoneticPr fontId="3"/>
  </si>
  <si>
    <t>流入バッフル
(し渣かご付き)</t>
    <phoneticPr fontId="3"/>
  </si>
  <si>
    <t>中間足場</t>
    <phoneticPr fontId="3"/>
  </si>
  <si>
    <t>組</t>
    <rPh sb="0" eb="1">
      <t>クミ</t>
    </rPh>
    <phoneticPr fontId="3"/>
  </si>
  <si>
    <t>足場　エキスパンドメタル
架台　SUS製（3号用）耐荷重300kg</t>
    <rPh sb="22" eb="23">
      <t>ゴウ</t>
    </rPh>
    <rPh sb="23" eb="24">
      <t>ヨウ</t>
    </rPh>
    <rPh sb="25" eb="28">
      <t>タイカジュウ</t>
    </rPh>
    <phoneticPr fontId="3"/>
  </si>
  <si>
    <t>径67㎜以上80㎜以下</t>
    <rPh sb="0" eb="1">
      <t>ケイ</t>
    </rPh>
    <rPh sb="3" eb="6">
      <t>ミリメートルイジョウ</t>
    </rPh>
    <rPh sb="9" eb="11">
      <t>イカ</t>
    </rPh>
    <phoneticPr fontId="3"/>
  </si>
  <si>
    <t>1.4m未満(1層当り平均仕上り厚50㎜以下) 小型割増無、再生密粒度ｱｽｺﾝ ﾌﾟﾗｲﾑｺｰﾄPK-3</t>
    <rPh sb="30" eb="32">
      <t>サイセイ</t>
    </rPh>
    <rPh sb="32" eb="35">
      <t>ミツリュウド</t>
    </rPh>
    <phoneticPr fontId="3"/>
  </si>
  <si>
    <t>施 行 費 内 訳 書　（ 事業費内訳書 ）</t>
    <rPh sb="0" eb="1">
      <t>シ</t>
    </rPh>
    <rPh sb="2" eb="3">
      <t>ギョウ</t>
    </rPh>
    <rPh sb="4" eb="5">
      <t>ヒ</t>
    </rPh>
    <rPh sb="6" eb="7">
      <t>ウチ</t>
    </rPh>
    <rPh sb="8" eb="9">
      <t>ワケ</t>
    </rPh>
    <rPh sb="10" eb="11">
      <t>ショ</t>
    </rPh>
    <rPh sb="14" eb="17">
      <t>ジギョウヒ</t>
    </rPh>
    <rPh sb="17" eb="20">
      <t>ウチワケショ</t>
    </rPh>
    <phoneticPr fontId="3"/>
  </si>
  <si>
    <t>(割合)</t>
    <rPh sb="1" eb="3">
      <t>ワリアイ</t>
    </rPh>
    <phoneticPr fontId="3"/>
  </si>
  <si>
    <t>工事価格按分</t>
    <rPh sb="0" eb="2">
      <t>コウジ</t>
    </rPh>
    <rPh sb="2" eb="4">
      <t>カカク</t>
    </rPh>
    <rPh sb="4" eb="6">
      <t>アンブン</t>
    </rPh>
    <phoneticPr fontId="3"/>
  </si>
  <si>
    <t>（工事価格）</t>
    <rPh sb="1" eb="3">
      <t>コウジ</t>
    </rPh>
    <rPh sb="3" eb="5">
      <t>カカク</t>
    </rPh>
    <phoneticPr fontId="3"/>
  </si>
  <si>
    <t>補助対象費</t>
    <rPh sb="0" eb="2">
      <t>ホジョ</t>
    </rPh>
    <rPh sb="2" eb="4">
      <t>タイショウ</t>
    </rPh>
    <rPh sb="4" eb="5">
      <t>ヒ</t>
    </rPh>
    <phoneticPr fontId="3"/>
  </si>
  <si>
    <t>単独対象費</t>
    <rPh sb="0" eb="2">
      <t>タンドク</t>
    </rPh>
    <rPh sb="2" eb="4">
      <t>タイショウ</t>
    </rPh>
    <rPh sb="4" eb="5">
      <t>ヒ</t>
    </rPh>
    <phoneticPr fontId="3"/>
  </si>
  <si>
    <t>請負工事費</t>
    <rPh sb="0" eb="2">
      <t>ウケオイ</t>
    </rPh>
    <rPh sb="2" eb="4">
      <t>コウジ</t>
    </rPh>
    <rPh sb="4" eb="5">
      <t>ヒ</t>
    </rPh>
    <phoneticPr fontId="3"/>
  </si>
  <si>
    <t>本　工　事　費　内　訳　書</t>
    <rPh sb="0" eb="1">
      <t>ホン</t>
    </rPh>
    <rPh sb="2" eb="3">
      <t>コウ</t>
    </rPh>
    <rPh sb="4" eb="5">
      <t>コト</t>
    </rPh>
    <rPh sb="6" eb="7">
      <t>ヒ</t>
    </rPh>
    <rPh sb="8" eb="9">
      <t>ウチ</t>
    </rPh>
    <rPh sb="10" eb="11">
      <t>ワケ</t>
    </rPh>
    <rPh sb="12" eb="13">
      <t>ショ</t>
    </rPh>
    <phoneticPr fontId="3"/>
  </si>
  <si>
    <t>費　　目</t>
    <rPh sb="0" eb="1">
      <t>ヒ</t>
    </rPh>
    <rPh sb="3" eb="4">
      <t>メ</t>
    </rPh>
    <phoneticPr fontId="3"/>
  </si>
  <si>
    <t>種　　別</t>
    <rPh sb="0" eb="1">
      <t>シュ</t>
    </rPh>
    <rPh sb="3" eb="4">
      <t>ベツ</t>
    </rPh>
    <phoneticPr fontId="3"/>
  </si>
  <si>
    <t>細　　別</t>
    <rPh sb="0" eb="1">
      <t>ホソ</t>
    </rPh>
    <rPh sb="3" eb="4">
      <t>ベツ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</si>
  <si>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</si>
  <si>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</si>
  <si>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本工事費</t>
    <rPh sb="0" eb="1">
      <t>ガッポン</t>
    </rPh>
    <rPh sb="1" eb="4">
      <t>コウジヒ</t>
    </rPh>
    <phoneticPr fontId="3"/>
  </si>
  <si>
    <t>工事価格(合計)</t>
    <rPh sb="0" eb="2">
      <t>コウジ</t>
    </rPh>
    <rPh sb="2" eb="4">
      <t>カカク</t>
    </rPh>
    <rPh sb="5" eb="7">
      <t>ゴウケイ</t>
    </rPh>
    <phoneticPr fontId="3"/>
  </si>
  <si>
    <t>％</t>
    <phoneticPr fontId="3"/>
  </si>
  <si>
    <t>％</t>
    <phoneticPr fontId="3"/>
  </si>
  <si>
    <t>基礎砕石工</t>
    <rPh sb="0" eb="2">
      <t>キソ</t>
    </rPh>
    <rPh sb="2" eb="4">
      <t>サイセキ</t>
    </rPh>
    <rPh sb="4" eb="5">
      <t>コウ</t>
    </rPh>
    <phoneticPr fontId="3"/>
  </si>
  <si>
    <t>型枠工</t>
    <rPh sb="0" eb="2">
      <t>カタワク</t>
    </rPh>
    <rPh sb="2" eb="3">
      <t>コウ</t>
    </rPh>
    <phoneticPr fontId="3"/>
  </si>
  <si>
    <t>コンクリート打設</t>
    <rPh sb="6" eb="8">
      <t>ダセツ</t>
    </rPh>
    <phoneticPr fontId="3"/>
  </si>
  <si>
    <t>RC-40</t>
    <phoneticPr fontId="3"/>
  </si>
  <si>
    <t>㎡</t>
    <phoneticPr fontId="3"/>
  </si>
  <si>
    <t>R5下水道事業に使用する単価の決定より</t>
    <phoneticPr fontId="3"/>
  </si>
  <si>
    <t>3号　塩ビ管200㎜用</t>
    <rPh sb="1" eb="2">
      <t>ゴウ</t>
    </rPh>
    <rPh sb="3" eb="4">
      <t>エン</t>
    </rPh>
    <rPh sb="5" eb="6">
      <t>カン</t>
    </rPh>
    <rPh sb="10" eb="11">
      <t>ヨウ</t>
    </rPh>
    <phoneticPr fontId="3"/>
  </si>
  <si>
    <t>(0.78+0.75)/2×0.17×1＝0.13</t>
    <phoneticPr fontId="3"/>
  </si>
  <si>
    <t>(0.90+0.78)/2×0.37×1＝0.31</t>
    <phoneticPr fontId="3"/>
  </si>
  <si>
    <t>(0.77+0.75)/2×0.10×1＝0.15</t>
    <phoneticPr fontId="3"/>
  </si>
  <si>
    <t>(0.96+0.75)/2×1.03×1＝0.88</t>
    <phoneticPr fontId="3"/>
  </si>
  <si>
    <t>機械施工
1工事10m3未満</t>
    <rPh sb="0" eb="2">
      <t>キカイ</t>
    </rPh>
    <rPh sb="2" eb="4">
      <t>セコウ</t>
    </rPh>
    <rPh sb="6" eb="8">
      <t>コウジ</t>
    </rPh>
    <rPh sb="12" eb="14">
      <t>ミマン</t>
    </rPh>
    <phoneticPr fontId="3"/>
  </si>
  <si>
    <r>
      <t xml:space="preserve">表層
</t>
    </r>
    <r>
      <rPr>
        <sz val="8"/>
        <color theme="1"/>
        <rFont val="游ゴシック"/>
        <family val="3"/>
        <charset val="128"/>
        <scheme val="minor"/>
      </rPr>
      <t>（1層当り平均仕上り厚50㎜）</t>
    </r>
    <rPh sb="0" eb="2">
      <t>ヒョウソウ</t>
    </rPh>
    <rPh sb="5" eb="6">
      <t>ソウ</t>
    </rPh>
    <rPh sb="6" eb="7">
      <t>アタ</t>
    </rPh>
    <rPh sb="8" eb="10">
      <t>ヘイキン</t>
    </rPh>
    <rPh sb="10" eb="12">
      <t>シアガ</t>
    </rPh>
    <rPh sb="13" eb="14">
      <t>アツ</t>
    </rPh>
    <phoneticPr fontId="3"/>
  </si>
  <si>
    <t>再生密粒度ｱｽｺﾝ　t=5㎝</t>
    <rPh sb="0" eb="2">
      <t>サイセイ</t>
    </rPh>
    <rPh sb="2" eb="4">
      <t>ミツリュウ</t>
    </rPh>
    <rPh sb="4" eb="5">
      <t>ド</t>
    </rPh>
    <phoneticPr fontId="3"/>
  </si>
  <si>
    <t>無筋構造物</t>
    <rPh sb="0" eb="2">
      <t>ムキン</t>
    </rPh>
    <rPh sb="2" eb="5">
      <t>コウゾウブツ</t>
    </rPh>
    <phoneticPr fontId="3"/>
  </si>
  <si>
    <t>無筋構造物</t>
    <phoneticPr fontId="3"/>
  </si>
  <si>
    <t>ケーブル（電灯）
VVR(SV)5.5-2C</t>
    <rPh sb="5" eb="7">
      <t>デントウ</t>
    </rPh>
    <phoneticPr fontId="3"/>
  </si>
  <si>
    <t>6.5m+3.0m</t>
    <phoneticPr fontId="3"/>
  </si>
  <si>
    <t>6.5m+3.0m</t>
    <phoneticPr fontId="3"/>
  </si>
  <si>
    <t>VVR(SV)5.5-3C
動力用</t>
    <rPh sb="14" eb="17">
      <t>ドウリョクヨウ</t>
    </rPh>
    <phoneticPr fontId="3"/>
  </si>
  <si>
    <t>4.7ｍ+4.7ｍ</t>
    <phoneticPr fontId="3"/>
  </si>
  <si>
    <t>4.7ｍ+4.7ｍ</t>
    <phoneticPr fontId="3"/>
  </si>
  <si>
    <t>4.7ｍ+4.7ｍ</t>
    <phoneticPr fontId="3"/>
  </si>
  <si>
    <t>4.7ｍ</t>
    <phoneticPr fontId="3"/>
  </si>
  <si>
    <t>屋外自立型　SUS304
2.2kw×2台</t>
    <rPh sb="0" eb="2">
      <t>オクガイ</t>
    </rPh>
    <rPh sb="2" eb="5">
      <t>ジリツガタ</t>
    </rPh>
    <rPh sb="20" eb="21">
      <t>ダイ</t>
    </rPh>
    <phoneticPr fontId="3"/>
  </si>
  <si>
    <t>VVR(SV)5.5-3C
動力用</t>
    <rPh sb="14" eb="16">
      <t>ドウリョク</t>
    </rPh>
    <rPh sb="16" eb="17">
      <t>ヨウ</t>
    </rPh>
    <phoneticPr fontId="3"/>
  </si>
  <si>
    <t>吐出管（２F直管）</t>
    <rPh sb="0" eb="2">
      <t>トシュツ</t>
    </rPh>
    <rPh sb="2" eb="3">
      <t>カン</t>
    </rPh>
    <rPh sb="6" eb="8">
      <t>チョッカン</t>
    </rPh>
    <phoneticPr fontId="3"/>
  </si>
  <si>
    <t>2.97kg/m　4.00m×2本×2台＝16.0m</t>
    <rPh sb="16" eb="17">
      <t>ホン</t>
    </rPh>
    <rPh sb="19" eb="20">
      <t>ダイ</t>
    </rPh>
    <phoneticPr fontId="3"/>
  </si>
  <si>
    <t>建設廃棄物処理
　鶴岡建設㈱</t>
    <rPh sb="0" eb="2">
      <t>ケンセツ</t>
    </rPh>
    <rPh sb="2" eb="5">
      <t>ハイキブツ</t>
    </rPh>
    <rPh sb="5" eb="7">
      <t>ショリ</t>
    </rPh>
    <rPh sb="9" eb="11">
      <t>ツルオカ</t>
    </rPh>
    <rPh sb="11" eb="13">
      <t>ケンセツ</t>
    </rPh>
    <phoneticPr fontId="3"/>
  </si>
  <si>
    <t>複合工費　（機械）</t>
    <rPh sb="0" eb="2">
      <t>フクゴウ</t>
    </rPh>
    <rPh sb="2" eb="4">
      <t>コウヒ</t>
    </rPh>
    <rPh sb="6" eb="8">
      <t>キカイ</t>
    </rPh>
    <phoneticPr fontId="3"/>
  </si>
  <si>
    <t>VCT1.25-4C
ポンプ用</t>
    <rPh sb="14" eb="15">
      <t>ヨウ</t>
    </rPh>
    <phoneticPr fontId="3"/>
  </si>
  <si>
    <t>1.0*0.75＝0.75</t>
    <phoneticPr fontId="3"/>
  </si>
  <si>
    <t>1.13×0.05＝0.056</t>
    <phoneticPr fontId="3"/>
  </si>
  <si>
    <t>0.96*1.0＝0.96</t>
    <phoneticPr fontId="3"/>
  </si>
  <si>
    <t>0.95*1.0=0.95</t>
    <phoneticPr fontId="3"/>
  </si>
  <si>
    <t>0.92*1.0=0.92</t>
    <phoneticPr fontId="3"/>
  </si>
  <si>
    <t>技術員</t>
    <rPh sb="0" eb="3">
      <t>ギジュツイン</t>
    </rPh>
    <phoneticPr fontId="3"/>
  </si>
  <si>
    <t>電気通信技術員</t>
    <rPh sb="0" eb="2">
      <t>デンキ</t>
    </rPh>
    <rPh sb="2" eb="4">
      <t>ツウシン</t>
    </rPh>
    <rPh sb="4" eb="7">
      <t>ギジュツイン</t>
    </rPh>
    <phoneticPr fontId="3"/>
  </si>
  <si>
    <t>人</t>
    <rPh sb="0" eb="1">
      <t>ヒト</t>
    </rPh>
    <phoneticPr fontId="3"/>
  </si>
  <si>
    <t>硬質ビニル電線管
PF36</t>
    <rPh sb="0" eb="2">
      <t>コウシツ</t>
    </rPh>
    <rPh sb="5" eb="8">
      <t>デンセンカン</t>
    </rPh>
    <phoneticPr fontId="3"/>
  </si>
  <si>
    <t>技術員(据付)</t>
    <rPh sb="0" eb="3">
      <t>ギジュツイン</t>
    </rPh>
    <rPh sb="4" eb="6">
      <t>スエツケ</t>
    </rPh>
    <phoneticPr fontId="3"/>
  </si>
  <si>
    <t>1*2＝1.58</t>
    <phoneticPr fontId="3"/>
  </si>
  <si>
    <t>機械設備明細書第8号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phoneticPr fontId="3"/>
  </si>
  <si>
    <t>第6-1号</t>
    <rPh sb="0" eb="1">
      <t>ダイ</t>
    </rPh>
    <rPh sb="4" eb="5">
      <t>ゴウ</t>
    </rPh>
    <phoneticPr fontId="3"/>
  </si>
  <si>
    <t>電気明細書第9号</t>
    <rPh sb="0" eb="6">
      <t>デンキメイサイショダイ</t>
    </rPh>
    <rPh sb="7" eb="8">
      <t>ゴウ</t>
    </rPh>
    <phoneticPr fontId="3"/>
  </si>
  <si>
    <t>電気明細書第10号</t>
    <rPh sb="0" eb="6">
      <t>デンキメイサイショダイ</t>
    </rPh>
    <rPh sb="8" eb="9">
      <t>ゴウ</t>
    </rPh>
    <phoneticPr fontId="3"/>
  </si>
  <si>
    <t>施 行 経 費 内 訳 書</t>
    <rPh sb="0" eb="1">
      <t>シ</t>
    </rPh>
    <rPh sb="2" eb="3">
      <t>ギョウ</t>
    </rPh>
    <rPh sb="4" eb="5">
      <t>ヘ</t>
    </rPh>
    <rPh sb="6" eb="7">
      <t>ヒ</t>
    </rPh>
    <rPh sb="8" eb="9">
      <t>ウチ</t>
    </rPh>
    <rPh sb="10" eb="11">
      <t>ワケ</t>
    </rPh>
    <rPh sb="12" eb="13">
      <t>ショ</t>
    </rPh>
    <phoneticPr fontId="3"/>
  </si>
  <si>
    <t>単独対象</t>
    <rPh sb="0" eb="2">
      <t>タンドク</t>
    </rPh>
    <rPh sb="2" eb="4">
      <t>タイショウ</t>
    </rPh>
    <phoneticPr fontId="3"/>
  </si>
  <si>
    <t>設置</t>
    <rPh sb="0" eb="2">
      <t>セッチ</t>
    </rPh>
    <phoneticPr fontId="3"/>
  </si>
  <si>
    <t>複合工費2</t>
    <rPh sb="0" eb="2">
      <t>フクゴウ</t>
    </rPh>
    <rPh sb="2" eb="4">
      <t>コウヒ</t>
    </rPh>
    <phoneticPr fontId="3"/>
  </si>
  <si>
    <t>横断防止柵</t>
    <rPh sb="0" eb="2">
      <t>オウダン</t>
    </rPh>
    <rPh sb="2" eb="5">
      <t>ボウシサク</t>
    </rPh>
    <phoneticPr fontId="3"/>
  </si>
  <si>
    <t>ｍ</t>
    <phoneticPr fontId="3"/>
  </si>
  <si>
    <t>材料費</t>
    <rPh sb="0" eb="3">
      <t>ザイリョウヒ</t>
    </rPh>
    <phoneticPr fontId="3"/>
  </si>
  <si>
    <t>60.5*1000*800</t>
    <phoneticPr fontId="3"/>
  </si>
  <si>
    <t>プレキャストコンクリート
（基礎）</t>
    <rPh sb="14" eb="16">
      <t>キソ</t>
    </rPh>
    <phoneticPr fontId="3"/>
  </si>
  <si>
    <t>300*400□</t>
    <phoneticPr fontId="3"/>
  </si>
  <si>
    <t>第16号単価表</t>
    <rPh sb="4" eb="6">
      <t>タンカ</t>
    </rPh>
    <phoneticPr fontId="3"/>
  </si>
  <si>
    <t>全体価格</t>
    <rPh sb="0" eb="2">
      <t>ゼンタイ</t>
    </rPh>
    <rPh sb="2" eb="4">
      <t>カカク</t>
    </rPh>
    <phoneticPr fontId="3"/>
  </si>
  <si>
    <t>　</t>
    <phoneticPr fontId="3"/>
  </si>
  <si>
    <t>羽根型式ボルテックス型ベルマウス付</t>
    <rPh sb="0" eb="2">
      <t>ハネ</t>
    </rPh>
    <rPh sb="2" eb="3">
      <t>ガタ</t>
    </rPh>
    <rPh sb="3" eb="4">
      <t>シキ</t>
    </rPh>
    <rPh sb="10" eb="11">
      <t>ガタ</t>
    </rPh>
    <rPh sb="16" eb="17">
      <t>ツ</t>
    </rPh>
    <phoneticPr fontId="3"/>
  </si>
  <si>
    <t>PF22</t>
    <phoneticPr fontId="18"/>
  </si>
  <si>
    <t>径67㎜以下</t>
    <rPh sb="0" eb="1">
      <t>ケイ</t>
    </rPh>
    <rPh sb="4" eb="6">
      <t>イカ</t>
    </rPh>
    <phoneticPr fontId="3"/>
  </si>
  <si>
    <t>ﾌﾘｸﾄ式ﾚﾍﾞﾙｽｲｯﾁ</t>
    <rPh sb="4" eb="5">
      <t>シキ</t>
    </rPh>
    <phoneticPr fontId="3"/>
  </si>
  <si>
    <t>フリクト式レベルスイッチ</t>
    <rPh sb="4" eb="5">
      <t>シキ</t>
    </rPh>
    <phoneticPr fontId="3"/>
  </si>
  <si>
    <t>PF22</t>
    <phoneticPr fontId="3"/>
  </si>
  <si>
    <t>50A
SUS</t>
    <phoneticPr fontId="3"/>
  </si>
  <si>
    <t>80A×10K
SCS13　ﾎﾞｰﾙ式</t>
    <rPh sb="18" eb="19">
      <t>シキ</t>
    </rPh>
    <phoneticPr fontId="3"/>
  </si>
  <si>
    <t>17.0kg/個</t>
    <rPh sb="7" eb="8">
      <t>コ</t>
    </rPh>
    <phoneticPr fontId="3"/>
  </si>
  <si>
    <t>80A×10K
SCS/NBR　ﾎﾞｰﾙ式　排気弁付</t>
    <rPh sb="20" eb="21">
      <t>シキ</t>
    </rPh>
    <rPh sb="22" eb="24">
      <t>ハイキ</t>
    </rPh>
    <rPh sb="24" eb="25">
      <t>ベン</t>
    </rPh>
    <rPh sb="25" eb="26">
      <t>ツ</t>
    </rPh>
    <phoneticPr fontId="3"/>
  </si>
  <si>
    <t>14.0kg/個</t>
    <rPh sb="7" eb="8">
      <t>コ</t>
    </rPh>
    <phoneticPr fontId="3"/>
  </si>
  <si>
    <t>φ100mm</t>
    <phoneticPr fontId="3"/>
  </si>
  <si>
    <t>Dt2.0t　L=17.0km以下
(処分地)佐藤建設㈱</t>
    <rPh sb="15" eb="17">
      <t>イカ</t>
    </rPh>
    <rPh sb="19" eb="21">
      <t>ショブン</t>
    </rPh>
    <rPh sb="21" eb="22">
      <t>チ</t>
    </rPh>
    <rPh sb="23" eb="25">
      <t>サトウ</t>
    </rPh>
    <rPh sb="25" eb="27">
      <t>ケンセツ</t>
    </rPh>
    <phoneticPr fontId="3"/>
  </si>
  <si>
    <t>機械積込（小規模土工）
DID区間無し　28.5km以下</t>
    <rPh sb="0" eb="2">
      <t>キカイ</t>
    </rPh>
    <rPh sb="2" eb="4">
      <t>ツミコミ</t>
    </rPh>
    <rPh sb="5" eb="8">
      <t>ショウキボ</t>
    </rPh>
    <rPh sb="8" eb="10">
      <t>ドコウ</t>
    </rPh>
    <rPh sb="15" eb="17">
      <t>クカン</t>
    </rPh>
    <rPh sb="17" eb="18">
      <t>ナ</t>
    </rPh>
    <rPh sb="26" eb="28">
      <t>イカ</t>
    </rPh>
    <phoneticPr fontId="3"/>
  </si>
  <si>
    <t>As殻　L=28.5km以下
(処分地)鶴岡建設㈱</t>
    <rPh sb="2" eb="3">
      <t>ガラ</t>
    </rPh>
    <rPh sb="12" eb="14">
      <t>イカ</t>
    </rPh>
    <rPh sb="16" eb="18">
      <t>ショブン</t>
    </rPh>
    <rPh sb="18" eb="19">
      <t>チ</t>
    </rPh>
    <rPh sb="20" eb="22">
      <t>ツルオカ</t>
    </rPh>
    <rPh sb="22" eb="24">
      <t>ケンセツ</t>
    </rPh>
    <phoneticPr fontId="3"/>
  </si>
  <si>
    <t>土砂(岩塊・玉石混り土含む)
小規模 ﾊﾞｯｸﾎｳ山積0.13m3(平積0.10m3)
DID区間無し　17.0km以下</t>
    <rPh sb="0" eb="2">
      <t>ドシャ</t>
    </rPh>
    <rPh sb="3" eb="4">
      <t>イワ</t>
    </rPh>
    <rPh sb="4" eb="5">
      <t>カタマリ</t>
    </rPh>
    <rPh sb="6" eb="8">
      <t>タマイシ</t>
    </rPh>
    <rPh sb="8" eb="9">
      <t>マ</t>
    </rPh>
    <rPh sb="10" eb="11">
      <t>ツチ</t>
    </rPh>
    <rPh sb="11" eb="12">
      <t>フク</t>
    </rPh>
    <rPh sb="15" eb="18">
      <t>ショウキボ</t>
    </rPh>
    <rPh sb="25" eb="26">
      <t>ヤマ</t>
    </rPh>
    <rPh sb="26" eb="27">
      <t>ツ</t>
    </rPh>
    <rPh sb="34" eb="35">
      <t>ヒラ</t>
    </rPh>
    <rPh sb="35" eb="36">
      <t>ツ</t>
    </rPh>
    <rPh sb="47" eb="49">
      <t>クカン</t>
    </rPh>
    <rPh sb="49" eb="50">
      <t>ナ</t>
    </rPh>
    <rPh sb="58" eb="60">
      <t>イカ</t>
    </rPh>
    <phoneticPr fontId="3"/>
  </si>
  <si>
    <t>3号マンホール用（2台用）
FRP</t>
    <rPh sb="1" eb="2">
      <t>ゴウ</t>
    </rPh>
    <rPh sb="7" eb="8">
      <t>ヨウ</t>
    </rPh>
    <rPh sb="10" eb="12">
      <t>ダイヨウ</t>
    </rPh>
    <phoneticPr fontId="3"/>
  </si>
  <si>
    <t>機械設備明細書第6号、6-1号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rPh sb="14" eb="15">
      <t>ゴウ</t>
    </rPh>
    <phoneticPr fontId="3"/>
  </si>
  <si>
    <t>【三瀬地区No.83-1号マンホールポンプ新設工事（鶴岡市三瀬 地内）】</t>
    <rPh sb="1" eb="3">
      <t>サンゼ</t>
    </rPh>
    <rPh sb="3" eb="5">
      <t>チク</t>
    </rPh>
    <rPh sb="12" eb="13">
      <t>ゴウ</t>
    </rPh>
    <rPh sb="21" eb="23">
      <t>シンセツ</t>
    </rPh>
    <rPh sb="23" eb="25">
      <t>コウジ</t>
    </rPh>
    <rPh sb="26" eb="29">
      <t>ツルオカシ</t>
    </rPh>
    <rPh sb="29" eb="31">
      <t>サンゼ</t>
    </rPh>
    <rPh sb="32" eb="34">
      <t>チナイ</t>
    </rPh>
    <phoneticPr fontId="3"/>
  </si>
  <si>
    <t>口径80A、吐出量0.549m3/min、全揚程8.50m、出力2.20kw、200V</t>
    <rPh sb="0" eb="2">
      <t>コウケイ</t>
    </rPh>
    <rPh sb="6" eb="8">
      <t>トシュツ</t>
    </rPh>
    <rPh sb="8" eb="9">
      <t>リョウ</t>
    </rPh>
    <rPh sb="21" eb="24">
      <t>ゼンヨウテイ</t>
    </rPh>
    <rPh sb="30" eb="32">
      <t>シュツリョク</t>
    </rPh>
    <phoneticPr fontId="3"/>
  </si>
  <si>
    <t>80A　羽根式
ﾎﾞﾙﾃｯｸｽ型 ﾍﾞﾙﾏｳｽ付
2.2kw　0.549m3/min　揚程8.50m</t>
    <rPh sb="4" eb="5">
      <t>ハネ</t>
    </rPh>
    <rPh sb="5" eb="6">
      <t>ネ</t>
    </rPh>
    <rPh sb="6" eb="7">
      <t>シキ</t>
    </rPh>
    <rPh sb="15" eb="16">
      <t>カタ</t>
    </rPh>
    <rPh sb="23" eb="24">
      <t>ツ</t>
    </rPh>
    <rPh sb="43" eb="45">
      <t>ヨウテイ</t>
    </rPh>
    <phoneticPr fontId="3"/>
  </si>
  <si>
    <t>50A×3.35m×2本　SUS
ｶﾞｲﾄﾞﾎﾙﾀﾞ、支持金物付</t>
    <phoneticPr fontId="3"/>
  </si>
  <si>
    <t>250W×150T×800L</t>
    <phoneticPr fontId="3"/>
  </si>
  <si>
    <t>250W×150T×1,200L</t>
    <phoneticPr fontId="3"/>
  </si>
  <si>
    <t>250W×150T×2,200L</t>
    <phoneticPr fontId="3"/>
  </si>
  <si>
    <t>80A×10K
SCS　ﾎﾞｰﾙ式</t>
    <rPh sb="16" eb="17">
      <t>シキ</t>
    </rPh>
    <phoneticPr fontId="3"/>
  </si>
  <si>
    <t>排気弁</t>
    <rPh sb="0" eb="2">
      <t>ハイキ</t>
    </rPh>
    <rPh sb="2" eb="3">
      <t>ベン</t>
    </rPh>
    <phoneticPr fontId="3"/>
  </si>
  <si>
    <t>ノンクロ排気弁　25mm               SCS13</t>
    <rPh sb="4" eb="6">
      <t>ハイキ</t>
    </rPh>
    <rPh sb="6" eb="7">
      <t>ベン</t>
    </rPh>
    <phoneticPr fontId="3"/>
  </si>
  <si>
    <t>個</t>
    <rPh sb="0" eb="1">
      <t>コ</t>
    </rPh>
    <phoneticPr fontId="3"/>
  </si>
  <si>
    <t>吐出管（集合管）</t>
    <rPh sb="0" eb="2">
      <t>トシュツ</t>
    </rPh>
    <rPh sb="2" eb="3">
      <t>カン</t>
    </rPh>
    <rPh sb="4" eb="7">
      <t>シュウゴウカン</t>
    </rPh>
    <phoneticPr fontId="3"/>
  </si>
  <si>
    <t>100A×80A×W870
SUS304,sch20</t>
    <phoneticPr fontId="3"/>
  </si>
  <si>
    <t>80A×2,400L
SUS304,sch20</t>
    <phoneticPr fontId="3"/>
  </si>
  <si>
    <t>100A×600L
SUS304,sch20</t>
    <phoneticPr fontId="3"/>
  </si>
  <si>
    <t>ｶﾞｲﾄﾞﾊﾟｲﾌﾟ50A ｶﾞｲﾄﾞﾎﾙﾀﾞ　　　支持金物　SUS</t>
    <phoneticPr fontId="3"/>
  </si>
  <si>
    <t>式</t>
    <rPh sb="0" eb="1">
      <t>シキ</t>
    </rPh>
    <phoneticPr fontId="3"/>
  </si>
  <si>
    <t>流入ﾊﾞｯﾌﾙ　SUS304　　　　　　250×150×800</t>
  </si>
  <si>
    <t>流入ﾊﾞｯﾌﾙ　SUS304　　　　　　250×150×1200</t>
  </si>
  <si>
    <t>流入ﾊﾞｯﾌﾙ　SUS304　　　　　　250×150×2200</t>
  </si>
  <si>
    <t>【三瀬地区No.83-1マンホールポンプ（鶴岡市三瀬地内）】</t>
    <rPh sb="1" eb="3">
      <t>サンゼ</t>
    </rPh>
    <rPh sb="3" eb="5">
      <t>チク</t>
    </rPh>
    <rPh sb="21" eb="24">
      <t>ツルオカシ</t>
    </rPh>
    <rPh sb="24" eb="26">
      <t>サンゼ</t>
    </rPh>
    <rPh sb="26" eb="28">
      <t>チナイ</t>
    </rPh>
    <phoneticPr fontId="3"/>
  </si>
  <si>
    <t>投込圧力式</t>
    <rPh sb="0" eb="1">
      <t>ナ</t>
    </rPh>
    <rPh sb="1" eb="2">
      <t>コ</t>
    </rPh>
    <rPh sb="2" eb="4">
      <t>アツリョク</t>
    </rPh>
    <rPh sb="4" eb="5">
      <t>シキ</t>
    </rPh>
    <phoneticPr fontId="3"/>
  </si>
  <si>
    <t>FEP50用</t>
  </si>
  <si>
    <t>PF22</t>
  </si>
  <si>
    <t>電線管(波付硬質合成樹脂)</t>
  </si>
  <si>
    <t>電線管(波付硬質合成樹脂)</t>
    <rPh sb="0" eb="3">
      <t>デンセンカン</t>
    </rPh>
    <rPh sb="4" eb="5">
      <t>ナミ</t>
    </rPh>
    <rPh sb="5" eb="6">
      <t>ツ</t>
    </rPh>
    <rPh sb="6" eb="8">
      <t>コウシツ</t>
    </rPh>
    <rPh sb="8" eb="10">
      <t>ゴウセイ</t>
    </rPh>
    <rPh sb="10" eb="12">
      <t>ジュシ</t>
    </rPh>
    <phoneticPr fontId="3"/>
  </si>
  <si>
    <t>電線管(合成樹脂可とう)</t>
  </si>
  <si>
    <t>電線管(合成樹脂可とう)</t>
    <rPh sb="0" eb="3">
      <t>デンセンカン</t>
    </rPh>
    <rPh sb="4" eb="6">
      <t>ゴウセイ</t>
    </rPh>
    <rPh sb="6" eb="8">
      <t>ジュシ</t>
    </rPh>
    <rPh sb="8" eb="9">
      <t>カ</t>
    </rPh>
    <phoneticPr fontId="3"/>
  </si>
  <si>
    <t>Φ10用　</t>
    <rPh sb="3" eb="4">
      <t>ヨウ</t>
    </rPh>
    <phoneticPr fontId="3"/>
  </si>
  <si>
    <t>鋼管ポール</t>
  </si>
  <si>
    <t>引込開閉器盤</t>
  </si>
  <si>
    <t>配線用遮断器</t>
  </si>
  <si>
    <t>耐蝕亜鉛ｱﾙﾐﾒｯｷ鋼管</t>
  </si>
  <si>
    <t>7m 耐蝕亜鉛ｱﾙﾐﾒｯｷ鋼管</t>
  </si>
  <si>
    <t>屋外用屋根付2段扉　                              500W×900H×200D　SUS304</t>
  </si>
  <si>
    <t>3P 、50/40AT</t>
  </si>
  <si>
    <t>2P 、30/10AT</t>
  </si>
  <si>
    <t>個</t>
    <rPh sb="0" eb="1">
      <t>コ</t>
    </rPh>
    <phoneticPr fontId="3"/>
  </si>
  <si>
    <t>監視通報装置</t>
    <rPh sb="0" eb="2">
      <t>カンシ</t>
    </rPh>
    <rPh sb="2" eb="4">
      <t>ツウホウ</t>
    </rPh>
    <rPh sb="4" eb="6">
      <t>ソウチ</t>
    </rPh>
    <phoneticPr fontId="3"/>
  </si>
  <si>
    <t>面</t>
    <rPh sb="0" eb="1">
      <t>メン</t>
    </rPh>
    <phoneticPr fontId="3"/>
  </si>
  <si>
    <t>引込鋼管ポール
7.0m</t>
    <rPh sb="0" eb="2">
      <t>ヒキコミ</t>
    </rPh>
    <rPh sb="2" eb="4">
      <t>コウカン</t>
    </rPh>
    <phoneticPr fontId="3"/>
  </si>
  <si>
    <t>屋外自立型　SUS316
2.2kw×2台</t>
    <rPh sb="0" eb="2">
      <t>オクガイ</t>
    </rPh>
    <rPh sb="2" eb="4">
      <t>ジリツ</t>
    </rPh>
    <rPh sb="4" eb="5">
      <t>ガタ</t>
    </rPh>
    <rPh sb="20" eb="21">
      <t>ダイ</t>
    </rPh>
    <phoneticPr fontId="3"/>
  </si>
  <si>
    <t>屋外用自立型制御盤　SUS316　2.0kw×2台</t>
    <rPh sb="0" eb="3">
      <t>オクガイヨウ</t>
    </rPh>
    <rPh sb="3" eb="6">
      <t>ジリツガタ</t>
    </rPh>
    <rPh sb="6" eb="9">
      <t>セイギョバン</t>
    </rPh>
    <rPh sb="24" eb="25">
      <t>ダイ</t>
    </rPh>
    <phoneticPr fontId="3"/>
  </si>
  <si>
    <t>ケーブル延長　30m</t>
    <phoneticPr fontId="3"/>
  </si>
  <si>
    <t>2PNCT　1.25-2C
過熱検知用 7.7m×2</t>
    <rPh sb="14" eb="16">
      <t>カネツ</t>
    </rPh>
    <rPh sb="16" eb="18">
      <t>ケンチ</t>
    </rPh>
    <rPh sb="18" eb="19">
      <t>ヨウ</t>
    </rPh>
    <phoneticPr fontId="3"/>
  </si>
  <si>
    <t>2PNCT　2.0-1C
浸水検知用 7.7m×2</t>
    <rPh sb="13" eb="15">
      <t>シンスイ</t>
    </rPh>
    <rPh sb="15" eb="17">
      <t>ケンチ</t>
    </rPh>
    <rPh sb="17" eb="18">
      <t>ヨウ</t>
    </rPh>
    <phoneticPr fontId="3"/>
  </si>
  <si>
    <t>専用EPゴム 2C+チューブ+ワイヤー
水位計　投込圧力式 7.7m</t>
    <rPh sb="0" eb="2">
      <t>センヨウ</t>
    </rPh>
    <rPh sb="20" eb="23">
      <t>スイイケイ</t>
    </rPh>
    <rPh sb="24" eb="25">
      <t>ナ</t>
    </rPh>
    <rPh sb="25" eb="26">
      <t>コ</t>
    </rPh>
    <rPh sb="26" eb="28">
      <t>アツリョク</t>
    </rPh>
    <rPh sb="28" eb="29">
      <t>シキ</t>
    </rPh>
    <phoneticPr fontId="3"/>
  </si>
  <si>
    <t>PVC0.75-3C
水位計用 フロートスイッチ7.7m</t>
    <rPh sb="11" eb="14">
      <t>スイイケイ</t>
    </rPh>
    <rPh sb="14" eb="15">
      <t>ヨウ</t>
    </rPh>
    <phoneticPr fontId="3"/>
  </si>
  <si>
    <t>ベルマウス</t>
  </si>
  <si>
    <t>FEP50</t>
  </si>
  <si>
    <t>連結式接地棒</t>
  </si>
  <si>
    <t>連結式接地棒用リート端子</t>
  </si>
  <si>
    <t>Φ10用</t>
    <rPh sb="3" eb="4">
      <t>ヨウ</t>
    </rPh>
    <phoneticPr fontId="3"/>
  </si>
  <si>
    <t>1.7*0.7＝1.20</t>
    <phoneticPr fontId="3"/>
  </si>
  <si>
    <t>(1.0*0.6+1.5*0.95)*2＝4.65</t>
    <phoneticPr fontId="3"/>
  </si>
  <si>
    <t>1.05*1.5*0.6＝0.95</t>
    <phoneticPr fontId="3"/>
  </si>
  <si>
    <t>9.6*2</t>
    <phoneticPr fontId="3"/>
  </si>
  <si>
    <t>19.2</t>
    <phoneticPr fontId="3"/>
  </si>
  <si>
    <t>1.82*9.6</t>
    <phoneticPr fontId="3"/>
  </si>
  <si>
    <t>17.5×0.05＝0.88</t>
    <phoneticPr fontId="3"/>
  </si>
  <si>
    <t>再生密粒度ｱｽｺﾝ13　t=5㎝</t>
    <rPh sb="0" eb="2">
      <t>サイセイ</t>
    </rPh>
    <rPh sb="2" eb="5">
      <t>ミツリュウド</t>
    </rPh>
    <phoneticPr fontId="3"/>
  </si>
  <si>
    <t>17.5</t>
    <phoneticPr fontId="3"/>
  </si>
  <si>
    <t>0.95*9.6=9.12</t>
    <phoneticPr fontId="3"/>
  </si>
  <si>
    <t>0.92*9.6=8.83</t>
    <phoneticPr fontId="3"/>
  </si>
  <si>
    <t>VVR(SV)5.5-3C</t>
  </si>
  <si>
    <t>VVR(SV)5.5-3C</t>
    <phoneticPr fontId="18"/>
  </si>
  <si>
    <t>VVR5.5-2C</t>
  </si>
  <si>
    <t>VVR5.5-2C</t>
    <phoneticPr fontId="18"/>
  </si>
  <si>
    <t>No.83-1号</t>
    <rPh sb="7" eb="8">
      <t>ゴウ</t>
    </rPh>
    <phoneticPr fontId="3"/>
  </si>
  <si>
    <t>No.83-1MHP</t>
    <phoneticPr fontId="3"/>
  </si>
  <si>
    <t>VE36</t>
    <phoneticPr fontId="3"/>
  </si>
  <si>
    <t>硬質ビニル電線管</t>
    <rPh sb="0" eb="2">
      <t>コウシツ</t>
    </rPh>
    <rPh sb="5" eb="8">
      <t>デンセンカン</t>
    </rPh>
    <phoneticPr fontId="3"/>
  </si>
  <si>
    <t>合成樹脂製可とう電線管
PF22</t>
    <rPh sb="0" eb="2">
      <t>ゴウセイ</t>
    </rPh>
    <rPh sb="2" eb="4">
      <t>ジュシ</t>
    </rPh>
    <rPh sb="4" eb="5">
      <t>セイ</t>
    </rPh>
    <rPh sb="5" eb="6">
      <t>カ</t>
    </rPh>
    <rPh sb="8" eb="11">
      <t>デンセンカン</t>
    </rPh>
    <phoneticPr fontId="3"/>
  </si>
  <si>
    <t>電線管(硬質ビニル電線管)</t>
    <rPh sb="0" eb="3">
      <t>デンセンカン</t>
    </rPh>
    <rPh sb="4" eb="6">
      <t>コウシツ</t>
    </rPh>
    <rPh sb="9" eb="12">
      <t>デンセンカン</t>
    </rPh>
    <phoneticPr fontId="3"/>
  </si>
  <si>
    <t>VE36</t>
    <phoneticPr fontId="3"/>
  </si>
  <si>
    <t>監視通報装置(設定費込)</t>
    <rPh sb="0" eb="2">
      <t>カンシ</t>
    </rPh>
    <rPh sb="2" eb="4">
      <t>ツウホウ</t>
    </rPh>
    <rPh sb="4" eb="6">
      <t>ソウチ</t>
    </rPh>
    <rPh sb="7" eb="9">
      <t>セッテイ</t>
    </rPh>
    <rPh sb="9" eb="10">
      <t>ヒ</t>
    </rPh>
    <rPh sb="10" eb="11">
      <t>コミ</t>
    </rPh>
    <phoneticPr fontId="3"/>
  </si>
  <si>
    <t>ポンプ付属ケーブルのため、材料計上なし</t>
    <rPh sb="3" eb="5">
      <t>フゾク</t>
    </rPh>
    <rPh sb="13" eb="15">
      <t>ザイリョウ</t>
    </rPh>
    <rPh sb="15" eb="17">
      <t>ケイジョウ</t>
    </rPh>
    <phoneticPr fontId="3"/>
  </si>
  <si>
    <t>引込開閉器盤(引込柱含む)</t>
  </si>
  <si>
    <t>屋外用屋根付2段扉　                              500W×900H×200D　SUS304            7m 耐蝕亜鉛ｱﾙﾐﾒｯｷ鋼管</t>
  </si>
  <si>
    <t>面</t>
  </si>
  <si>
    <t>個</t>
  </si>
  <si>
    <t>80A　羽根式
ﾎﾞﾙﾃｯｸｽ型 ﾍﾞﾙﾏｳｽ付
2.20kw　0.549m3/min　揚程8.50m</t>
    <rPh sb="4" eb="5">
      <t>ハネ</t>
    </rPh>
    <rPh sb="5" eb="6">
      <t>ネ</t>
    </rPh>
    <rPh sb="6" eb="7">
      <t>シキ</t>
    </rPh>
    <rPh sb="15" eb="16">
      <t>カタ</t>
    </rPh>
    <rPh sb="23" eb="24">
      <t>ツ</t>
    </rPh>
    <rPh sb="44" eb="46">
      <t>ヨウテイ</t>
    </rPh>
    <phoneticPr fontId="3"/>
  </si>
  <si>
    <t>97.1kg/台</t>
    <rPh sb="7" eb="8">
      <t>ダイ</t>
    </rPh>
    <phoneticPr fontId="3"/>
  </si>
  <si>
    <t>42.4kg/台</t>
    <rPh sb="7" eb="8">
      <t>ダイ</t>
    </rPh>
    <phoneticPr fontId="3"/>
  </si>
  <si>
    <t>250W×100T×800L</t>
    <phoneticPr fontId="3"/>
  </si>
  <si>
    <t>250W×150T×2200L</t>
    <phoneticPr fontId="3"/>
  </si>
  <si>
    <t>250W×150T×1200L</t>
    <phoneticPr fontId="3"/>
  </si>
  <si>
    <t>9.2kg/組</t>
    <rPh sb="6" eb="7">
      <t>クミ</t>
    </rPh>
    <phoneticPr fontId="3"/>
  </si>
  <si>
    <t>10.7kg/組</t>
    <phoneticPr fontId="3"/>
  </si>
  <si>
    <t>16.1kg/組</t>
    <phoneticPr fontId="3"/>
  </si>
  <si>
    <t>54.0kg/基</t>
    <rPh sb="7" eb="8">
      <t>キ</t>
    </rPh>
    <phoneticPr fontId="3"/>
  </si>
  <si>
    <t>吐出管（２F直管）</t>
    <rPh sb="0" eb="2">
      <t>トシュツ</t>
    </rPh>
    <rPh sb="2" eb="3">
      <t>カン</t>
    </rPh>
    <rPh sb="6" eb="7">
      <t>チョク</t>
    </rPh>
    <rPh sb="7" eb="8">
      <t>カン</t>
    </rPh>
    <phoneticPr fontId="3"/>
  </si>
  <si>
    <t>100A×80A×W870
SUS</t>
    <phoneticPr fontId="3"/>
  </si>
  <si>
    <t>32.2kg/本</t>
    <rPh sb="7" eb="8">
      <t>ホン</t>
    </rPh>
    <phoneticPr fontId="3"/>
  </si>
  <si>
    <t>100A×600L
SUS</t>
    <phoneticPr fontId="3"/>
  </si>
  <si>
    <t>80A×2400L
SUS</t>
    <phoneticPr fontId="3"/>
  </si>
  <si>
    <t>29.6kg/本</t>
    <rPh sb="7" eb="8">
      <t>ホン</t>
    </rPh>
    <phoneticPr fontId="3"/>
  </si>
  <si>
    <t>14.2kg/本</t>
    <rPh sb="7" eb="8">
      <t>ホン</t>
    </rPh>
    <phoneticPr fontId="3"/>
  </si>
  <si>
    <t>上層路盤
（全仕上り厚80㎜）</t>
    <rPh sb="0" eb="2">
      <t>ジョウソウ</t>
    </rPh>
    <rPh sb="2" eb="4">
      <t>ロバン</t>
    </rPh>
    <rPh sb="6" eb="7">
      <t>ゼン</t>
    </rPh>
    <rPh sb="7" eb="9">
      <t>シアガ</t>
    </rPh>
    <rPh sb="10" eb="11">
      <t>アツ</t>
    </rPh>
    <phoneticPr fontId="3"/>
  </si>
  <si>
    <t>下層路盤
（全仕上り厚200㎜）</t>
    <rPh sb="0" eb="2">
      <t>カソウ</t>
    </rPh>
    <rPh sb="2" eb="4">
      <t>ロバン</t>
    </rPh>
    <rPh sb="6" eb="7">
      <t>ゼン</t>
    </rPh>
    <rPh sb="7" eb="9">
      <t>シアガ</t>
    </rPh>
    <rPh sb="10" eb="11">
      <t>アツ</t>
    </rPh>
    <phoneticPr fontId="3"/>
  </si>
  <si>
    <t>M-40　t=8㎝</t>
    <phoneticPr fontId="3"/>
  </si>
  <si>
    <t>RC-40　t=20㎝</t>
    <phoneticPr fontId="3"/>
  </si>
  <si>
    <t>0.88-0.31</t>
    <phoneticPr fontId="3"/>
  </si>
  <si>
    <t>(0.96+0.75)/2×1.03×9.6＝8.45</t>
    <phoneticPr fontId="3"/>
  </si>
  <si>
    <t>(0.78+0.75)/2×0.17×9.6＝1.25</t>
    <phoneticPr fontId="3"/>
  </si>
  <si>
    <t>(0.96+0.78)/2×0.37×9.6＝3.09</t>
    <phoneticPr fontId="3"/>
  </si>
  <si>
    <t>8.45-1.25-3.09=4.11</t>
    <phoneticPr fontId="3"/>
  </si>
  <si>
    <t>(0.77+0.75)/2×0.10×9.6＝0.73</t>
    <phoneticPr fontId="3"/>
  </si>
  <si>
    <t>機械設備明細書第7号、8号</t>
    <rPh sb="0" eb="2">
      <t>キカイ</t>
    </rPh>
    <rPh sb="2" eb="4">
      <t>セツビ</t>
    </rPh>
    <rPh sb="4" eb="7">
      <t>メイサイショ</t>
    </rPh>
    <rPh sb="7" eb="8">
      <t>ダイ</t>
    </rPh>
    <rPh sb="9" eb="10">
      <t>ゴウ</t>
    </rPh>
    <rPh sb="12" eb="13">
      <t>ゴウ</t>
    </rPh>
    <phoneticPr fontId="3"/>
  </si>
  <si>
    <t>鶴岡市集落排水事業</t>
    <rPh sb="0" eb="3">
      <t>ツルオカシ</t>
    </rPh>
    <rPh sb="3" eb="5">
      <t>シュウラク</t>
    </rPh>
    <rPh sb="5" eb="7">
      <t>ハイスイ</t>
    </rPh>
    <rPh sb="7" eb="9">
      <t>ジギョウ</t>
    </rPh>
    <phoneticPr fontId="3"/>
  </si>
  <si>
    <t>三瀬地区No.83-1号マンホールポンプ新設工事</t>
    <rPh sb="0" eb="2">
      <t>サンゼ</t>
    </rPh>
    <rPh sb="2" eb="4">
      <t>チク</t>
    </rPh>
    <rPh sb="11" eb="12">
      <t>ゴウ</t>
    </rPh>
    <rPh sb="20" eb="22">
      <t>シンセツ</t>
    </rPh>
    <rPh sb="22" eb="24">
      <t>コウジ</t>
    </rPh>
    <phoneticPr fontId="3"/>
  </si>
  <si>
    <t>鶴岡市三瀬地内</t>
    <rPh sb="0" eb="3">
      <t>ツルオカシ</t>
    </rPh>
    <rPh sb="3" eb="5">
      <t>サンゼ</t>
    </rPh>
    <rPh sb="5" eb="6">
      <t>チ</t>
    </rPh>
    <rPh sb="6" eb="7">
      <t>ナイ</t>
    </rPh>
    <phoneticPr fontId="3"/>
  </si>
  <si>
    <t>三瀬地区No.83-1号マンホールポンプ新設工事</t>
    <rPh sb="0" eb="2">
      <t>サンゼ</t>
    </rPh>
    <rPh sb="2" eb="4">
      <t>チク</t>
    </rPh>
    <rPh sb="11" eb="12">
      <t>ゴウ</t>
    </rPh>
    <rPh sb="20" eb="24">
      <t>シンセツコウジ</t>
    </rPh>
    <phoneticPr fontId="3"/>
  </si>
  <si>
    <t>No.83-1号マンホールポンプ</t>
    <rPh sb="7" eb="8">
      <t>ゴウ</t>
    </rPh>
    <phoneticPr fontId="3"/>
  </si>
  <si>
    <t>鶴岡市集落排水事業</t>
    <rPh sb="0" eb="9">
      <t>ツルオカシシュウラクハイスイジギョウ</t>
    </rPh>
    <phoneticPr fontId="3"/>
  </si>
  <si>
    <t>三瀬地区No.83-1号マンホールポンプ設置工事</t>
    <rPh sb="0" eb="2">
      <t>サンゼ</t>
    </rPh>
    <rPh sb="2" eb="4">
      <t>チク</t>
    </rPh>
    <rPh sb="11" eb="12">
      <t>ゴウ</t>
    </rPh>
    <rPh sb="20" eb="24">
      <t>セッチコウジ</t>
    </rPh>
    <phoneticPr fontId="3"/>
  </si>
  <si>
    <t>令和7年度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</si>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</sst>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_);\(#,##0\)"/>
    <numFmt numFmtId="177" formatCode="&quot;第 &quot;0&quot; 号&quot;"/>
    <numFmt numFmtId="178" formatCode="#,##0.0_);\(#,##0.0\)"/>
    <numFmt numFmtId="179" formatCode="#,##0.00_);\(#,##0.00\)"/>
    <numFmt numFmtId="180" formatCode="#,##0.000_);\(#,##0.000\)"/>
    <numFmt numFmtId="181" formatCode="#,##0;&quot;△ &quot;#,##0"/>
    <numFmt numFmtId="182" formatCode="#,##0.000_);[Red]\(#,##0.000\)"/>
    <numFmt numFmtId="183" formatCode="#,##0_ "/>
    <numFmt numFmtId="184" formatCode="0.00_ "/>
    <numFmt numFmtId="185" formatCode="0.00&quot;m&quot;"/>
    <numFmt numFmtId="186" formatCode="#,##0.00&quot;m&quot;"/>
    <numFmt numFmtId="187" formatCode="#,##0.00&quot;kW&quot;"/>
    <numFmt numFmtId="188" formatCode="0.00;&quot;△ &quot;0.00"/>
    <numFmt numFmtId="189" formatCode="0.00;&quot;▲ &quot;0.00"/>
    <numFmt numFmtId="190" formatCode="&quot;令和 &quot;0&quot; 年度&quot;"/>
    <numFmt numFmtId="191" formatCode="#,##0.0000_);\(#,##0.0000\)"/>
    <numFmt numFmtId="192" formatCode="#,##0_ ;[Red]\-#,##0\ "/>
    <numFmt numFmtId="193" formatCode="#,##0_);[Red]\(#,##0\)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indexed="12"/>
      <name val="游ゴシック"/>
      <family val="3"/>
      <charset val="128"/>
      <scheme val="minor"/>
    </font>
    <font>
      <sz val="11"/>
      <color indexed="12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u/>
      <sz val="9"/>
      <color indexed="12"/>
      <name val="游ゴシック"/>
      <family val="3"/>
      <charset val="128"/>
      <scheme val="minor"/>
    </font>
    <font>
      <sz val="8"/>
      <color indexed="9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indexed="1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70C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6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 style="thick">
        <color indexed="64"/>
      </left>
      <right/>
      <top/>
      <bottom/>
      <diagonal/>
    </border>
    <border>
      <left style="mediumDashDot">
        <color rgb="FFFF0000"/>
      </left>
      <right/>
      <top/>
      <bottom/>
      <diagonal/>
    </border>
    <border>
      <left style="mediumDashDot">
        <color rgb="FFFF0000"/>
      </left>
      <right/>
      <top style="thin">
        <color indexed="64"/>
      </top>
      <bottom style="thin">
        <color indexed="64"/>
      </bottom>
      <diagonal/>
    </border>
    <border>
      <left style="mediumDashDot">
        <color rgb="FFFF0000"/>
      </left>
      <right style="thin">
        <color indexed="64"/>
      </right>
      <top/>
      <bottom/>
      <diagonal/>
    </border>
    <border>
      <left style="mediumDashDot">
        <color rgb="FFFF0000"/>
      </left>
      <right style="thin">
        <color indexed="64"/>
      </right>
      <top/>
      <bottom style="thin">
        <color indexed="64"/>
      </bottom>
      <diagonal/>
    </border>
    <border>
      <left style="mediumDashDot">
        <color rgb="FFFF0000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DashDot">
        <color indexed="10"/>
      </left>
      <right style="thin">
        <color indexed="64"/>
      </right>
      <top style="thin">
        <color indexed="64"/>
      </top>
      <bottom/>
      <diagonal/>
    </border>
    <border>
      <left style="mediumDashDot">
        <color indexed="10"/>
      </left>
      <right style="thin">
        <color indexed="64"/>
      </right>
      <top/>
      <bottom/>
      <diagonal/>
    </border>
    <border>
      <left style="mediumDashDot">
        <color indexed="10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 style="mediumDashDot">
        <color indexed="10"/>
      </left>
      <right style="thin">
        <color indexed="64"/>
      </right>
      <top/>
      <bottom style="mediumDashDotDot">
        <color indexed="64"/>
      </bottom>
      <diagonal/>
    </border>
    <border>
      <left style="mediumDashDot">
        <color indexed="10"/>
      </left>
      <right/>
      <top/>
      <bottom/>
      <diagonal/>
    </border>
    <border>
      <left style="mediumDashDot">
        <color indexed="10"/>
      </left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DashDotDot">
        <color indexed="64"/>
      </bottom>
      <diagonal/>
    </border>
    <border diagonalDown="1">
      <left/>
      <right/>
      <top style="thin">
        <color indexed="64"/>
      </top>
      <bottom style="mediumDashDotDot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DashDotDot">
        <color indexed="64"/>
      </bottom>
      <diagonal style="thin">
        <color indexed="64"/>
      </diagonal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/>
      <top style="mediumDashDotDot">
        <color indexed="64"/>
      </top>
      <bottom/>
      <diagonal/>
    </border>
    <border>
      <left style="mediumDashDot">
        <color indexed="10"/>
      </left>
      <right style="thin">
        <color indexed="64"/>
      </right>
      <top style="mediumDashDotDot">
        <color indexed="64"/>
      </top>
      <bottom/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62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0" fontId="4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4" xfId="0" applyFont="1" applyBorder="1">
      <alignment vertical="center"/>
    </xf>
    <xf numFmtId="176" fontId="8" fillId="0" borderId="4" xfId="0" applyNumberFormat="1" applyFont="1" applyBorder="1">
      <alignment vertical="center"/>
    </xf>
    <xf numFmtId="0" fontId="8" fillId="0" borderId="3" xfId="0" applyFont="1" applyBorder="1">
      <alignment vertical="center"/>
    </xf>
    <xf numFmtId="176" fontId="8" fillId="0" borderId="3" xfId="0" applyNumberFormat="1" applyFont="1" applyBorder="1">
      <alignment vertical="center"/>
    </xf>
    <xf numFmtId="0" fontId="8" fillId="0" borderId="5" xfId="0" applyFont="1" applyBorder="1">
      <alignment vertical="center"/>
    </xf>
    <xf numFmtId="176" fontId="8" fillId="0" borderId="5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13" xfId="0" applyFont="1" applyBorder="1">
      <alignment vertical="center"/>
    </xf>
    <xf numFmtId="176" fontId="8" fillId="0" borderId="13" xfId="0" applyNumberFormat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176" fontId="8" fillId="0" borderId="14" xfId="0" applyNumberFormat="1" applyFont="1" applyBorder="1">
      <alignment vertical="center"/>
    </xf>
    <xf numFmtId="178" fontId="8" fillId="0" borderId="3" xfId="0" applyNumberFormat="1" applyFont="1" applyBorder="1">
      <alignment vertical="center"/>
    </xf>
    <xf numFmtId="178" fontId="8" fillId="0" borderId="4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5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176" fontId="0" fillId="0" borderId="0" xfId="0" applyNumberFormat="1">
      <alignment vertical="center"/>
    </xf>
    <xf numFmtId="179" fontId="8" fillId="0" borderId="13" xfId="0" applyNumberFormat="1" applyFont="1" applyBorder="1">
      <alignment vertical="center"/>
    </xf>
    <xf numFmtId="179" fontId="8" fillId="0" borderId="3" xfId="0" applyNumberFormat="1" applyFont="1" applyBorder="1">
      <alignment vertical="center"/>
    </xf>
    <xf numFmtId="179" fontId="8" fillId="0" borderId="4" xfId="0" applyNumberFormat="1" applyFont="1" applyBorder="1">
      <alignment vertical="center"/>
    </xf>
    <xf numFmtId="180" fontId="8" fillId="0" borderId="13" xfId="0" applyNumberFormat="1" applyFont="1" applyBorder="1">
      <alignment vertical="center"/>
    </xf>
    <xf numFmtId="180" fontId="8" fillId="0" borderId="3" xfId="0" applyNumberFormat="1" applyFont="1" applyBorder="1">
      <alignment vertical="center"/>
    </xf>
    <xf numFmtId="180" fontId="8" fillId="0" borderId="4" xfId="0" applyNumberFormat="1" applyFont="1" applyBorder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179" fontId="8" fillId="0" borderId="14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9" fillId="0" borderId="14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9" fontId="5" fillId="0" borderId="13" xfId="0" applyNumberFormat="1" applyFont="1" applyBorder="1">
      <alignment vertical="center"/>
    </xf>
    <xf numFmtId="179" fontId="5" fillId="0" borderId="3" xfId="0" applyNumberFormat="1" applyFont="1" applyBorder="1">
      <alignment vertical="center"/>
    </xf>
    <xf numFmtId="179" fontId="5" fillId="0" borderId="16" xfId="0" applyNumberFormat="1" applyFont="1" applyBorder="1">
      <alignment vertical="center"/>
    </xf>
    <xf numFmtId="180" fontId="5" fillId="0" borderId="13" xfId="0" applyNumberFormat="1" applyFont="1" applyBorder="1">
      <alignment vertical="center"/>
    </xf>
    <xf numFmtId="180" fontId="5" fillId="0" borderId="3" xfId="0" applyNumberFormat="1" applyFont="1" applyBorder="1">
      <alignment vertical="center"/>
    </xf>
    <xf numFmtId="180" fontId="5" fillId="0" borderId="16" xfId="0" applyNumberFormat="1" applyFont="1" applyBorder="1">
      <alignment vertical="center"/>
    </xf>
    <xf numFmtId="0" fontId="4" fillId="0" borderId="0" xfId="0" applyFont="1">
      <alignment vertical="center"/>
    </xf>
    <xf numFmtId="179" fontId="8" fillId="0" borderId="5" xfId="0" applyNumberFormat="1" applyFont="1" applyBorder="1">
      <alignment vertical="center"/>
    </xf>
    <xf numFmtId="179" fontId="8" fillId="0" borderId="0" xfId="0" applyNumberFormat="1" applyFont="1">
      <alignment vertical="center"/>
    </xf>
    <xf numFmtId="179" fontId="8" fillId="0" borderId="9" xfId="0" applyNumberFormat="1" applyFont="1" applyBorder="1">
      <alignment vertical="center"/>
    </xf>
    <xf numFmtId="179" fontId="5" fillId="0" borderId="12" xfId="0" applyNumberFormat="1" applyFont="1" applyBorder="1">
      <alignment vertical="center"/>
    </xf>
    <xf numFmtId="180" fontId="5" fillId="0" borderId="12" xfId="0" applyNumberFormat="1" applyFont="1" applyBorder="1">
      <alignment vertical="center"/>
    </xf>
    <xf numFmtId="0" fontId="9" fillId="0" borderId="14" xfId="0" applyFont="1" applyBorder="1" applyAlignment="1">
      <alignment horizontal="center" vertical="center" shrinkToFit="1"/>
    </xf>
    <xf numFmtId="179" fontId="5" fillId="0" borderId="26" xfId="0" applyNumberFormat="1" applyFont="1" applyBorder="1">
      <alignment vertical="center"/>
    </xf>
    <xf numFmtId="179" fontId="5" fillId="0" borderId="10" xfId="0" applyNumberFormat="1" applyFont="1" applyBorder="1">
      <alignment vertical="center"/>
    </xf>
    <xf numFmtId="0" fontId="4" fillId="0" borderId="6" xfId="0" applyFont="1" applyBorder="1">
      <alignment vertical="center"/>
    </xf>
    <xf numFmtId="179" fontId="9" fillId="0" borderId="5" xfId="0" applyNumberFormat="1" applyFont="1" applyBorder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20" xfId="0" applyFont="1" applyBorder="1">
      <alignment vertical="center"/>
    </xf>
    <xf numFmtId="179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179" fontId="9" fillId="0" borderId="23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180" fontId="4" fillId="0" borderId="0" xfId="0" applyNumberFormat="1" applyFont="1">
      <alignment vertical="center"/>
    </xf>
    <xf numFmtId="0" fontId="0" fillId="0" borderId="23" xfId="0" applyBorder="1">
      <alignment vertical="center"/>
    </xf>
    <xf numFmtId="182" fontId="8" fillId="0" borderId="13" xfId="0" applyNumberFormat="1" applyFont="1" applyBorder="1">
      <alignment vertical="center"/>
    </xf>
    <xf numFmtId="182" fontId="8" fillId="0" borderId="3" xfId="0" applyNumberFormat="1" applyFont="1" applyBorder="1">
      <alignment vertical="center"/>
    </xf>
    <xf numFmtId="182" fontId="8" fillId="0" borderId="4" xfId="0" applyNumberFormat="1" applyFont="1" applyBorder="1">
      <alignment vertical="center"/>
    </xf>
    <xf numFmtId="182" fontId="8" fillId="0" borderId="16" xfId="0" applyNumberFormat="1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9" fontId="8" fillId="0" borderId="16" xfId="0" applyNumberFormat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2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49" fontId="8" fillId="0" borderId="13" xfId="0" applyNumberFormat="1" applyFont="1" applyBorder="1">
      <alignment vertical="center"/>
    </xf>
    <xf numFmtId="49" fontId="8" fillId="0" borderId="16" xfId="0" applyNumberFormat="1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176" fontId="0" fillId="2" borderId="4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4" fillId="0" borderId="0" xfId="0" applyNumberFormat="1" applyFont="1" applyAlignment="1">
      <alignment vertical="center" shrinkToFit="1"/>
    </xf>
    <xf numFmtId="176" fontId="0" fillId="2" borderId="3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0" fontId="0" fillId="0" borderId="0" xfId="0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>
      <alignment vertical="center"/>
    </xf>
    <xf numFmtId="179" fontId="0" fillId="0" borderId="4" xfId="0" applyNumberFormat="1" applyBorder="1">
      <alignment vertical="center"/>
    </xf>
    <xf numFmtId="0" fontId="5" fillId="0" borderId="3" xfId="0" applyFont="1" applyBorder="1" applyAlignment="1">
      <alignment vertical="center" shrinkToFit="1"/>
    </xf>
    <xf numFmtId="38" fontId="5" fillId="0" borderId="0" xfId="1" applyFont="1">
      <alignment vertical="center"/>
    </xf>
    <xf numFmtId="0" fontId="5" fillId="0" borderId="16" xfId="0" applyFont="1" applyBorder="1">
      <alignment vertical="center"/>
    </xf>
    <xf numFmtId="0" fontId="0" fillId="0" borderId="20" xfId="0" applyBorder="1">
      <alignment vertical="center"/>
    </xf>
    <xf numFmtId="2" fontId="0" fillId="0" borderId="0" xfId="0" applyNumberFormat="1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14" fillId="0" borderId="0" xfId="0" applyFont="1">
      <alignment vertical="center"/>
    </xf>
    <xf numFmtId="184" fontId="0" fillId="0" borderId="0" xfId="0" applyNumberFormat="1">
      <alignment vertical="center"/>
    </xf>
    <xf numFmtId="183" fontId="0" fillId="0" borderId="4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right" vertical="center"/>
    </xf>
    <xf numFmtId="180" fontId="8" fillId="0" borderId="14" xfId="0" applyNumberFormat="1" applyFont="1" applyBorder="1">
      <alignment vertical="center"/>
    </xf>
    <xf numFmtId="180" fontId="8" fillId="0" borderId="2" xfId="0" applyNumberFormat="1" applyFont="1" applyBorder="1">
      <alignment vertical="center"/>
    </xf>
    <xf numFmtId="180" fontId="8" fillId="0" borderId="15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 shrinkToFit="1"/>
    </xf>
    <xf numFmtId="179" fontId="9" fillId="0" borderId="13" xfId="0" applyNumberFormat="1" applyFont="1" applyBorder="1">
      <alignment vertical="center"/>
    </xf>
    <xf numFmtId="180" fontId="9" fillId="0" borderId="13" xfId="0" applyNumberFormat="1" applyFont="1" applyBorder="1">
      <alignment vertical="center"/>
    </xf>
    <xf numFmtId="179" fontId="9" fillId="0" borderId="3" xfId="0" applyNumberFormat="1" applyFont="1" applyBorder="1">
      <alignment vertical="center"/>
    </xf>
    <xf numFmtId="179" fontId="9" fillId="0" borderId="16" xfId="0" applyNumberFormat="1" applyFont="1" applyBorder="1">
      <alignment vertical="center"/>
    </xf>
    <xf numFmtId="0" fontId="15" fillId="0" borderId="14" xfId="0" applyFont="1" applyBorder="1" applyAlignment="1">
      <alignment horizontal="center" vertical="center" shrinkToFit="1"/>
    </xf>
    <xf numFmtId="182" fontId="15" fillId="0" borderId="13" xfId="0" applyNumberFormat="1" applyFont="1" applyBorder="1">
      <alignment vertical="center"/>
    </xf>
    <xf numFmtId="182" fontId="15" fillId="0" borderId="12" xfId="0" applyNumberFormat="1" applyFont="1" applyBorder="1">
      <alignment vertical="center"/>
    </xf>
    <xf numFmtId="182" fontId="15" fillId="0" borderId="4" xfId="0" applyNumberFormat="1" applyFont="1" applyBorder="1">
      <alignment vertical="center"/>
    </xf>
    <xf numFmtId="182" fontId="15" fillId="0" borderId="3" xfId="0" applyNumberFormat="1" applyFont="1" applyBorder="1">
      <alignment vertical="center"/>
    </xf>
    <xf numFmtId="180" fontId="9" fillId="0" borderId="4" xfId="0" applyNumberFormat="1" applyFont="1" applyBorder="1">
      <alignment vertical="center"/>
    </xf>
    <xf numFmtId="180" fontId="9" fillId="0" borderId="3" xfId="0" applyNumberFormat="1" applyFont="1" applyBorder="1">
      <alignment vertical="center"/>
    </xf>
    <xf numFmtId="0" fontId="9" fillId="0" borderId="1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180" fontId="9" fillId="0" borderId="12" xfId="0" applyNumberFormat="1" applyFont="1" applyBorder="1">
      <alignment vertical="center"/>
    </xf>
    <xf numFmtId="179" fontId="5" fillId="0" borderId="27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180" fontId="5" fillId="0" borderId="27" xfId="0" applyNumberFormat="1" applyFont="1" applyBorder="1">
      <alignment vertical="center"/>
    </xf>
    <xf numFmtId="180" fontId="5" fillId="0" borderId="26" xfId="0" applyNumberFormat="1" applyFont="1" applyBorder="1">
      <alignment vertical="center"/>
    </xf>
    <xf numFmtId="180" fontId="5" fillId="0" borderId="9" xfId="0" applyNumberFormat="1" applyFont="1" applyBorder="1">
      <alignment vertical="center"/>
    </xf>
    <xf numFmtId="180" fontId="5" fillId="0" borderId="10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13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0" fontId="7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7" fillId="0" borderId="14" xfId="0" applyFont="1" applyBorder="1" applyAlignment="1">
      <alignment vertical="center" shrinkToFit="1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49" fontId="8" fillId="0" borderId="13" xfId="0" applyNumberFormat="1" applyFont="1" applyBorder="1" applyAlignment="1">
      <alignment vertical="center" shrinkToFit="1"/>
    </xf>
    <xf numFmtId="49" fontId="8" fillId="0" borderId="16" xfId="0" applyNumberFormat="1" applyFont="1" applyBorder="1" applyAlignment="1">
      <alignment vertical="center" shrinkToFit="1"/>
    </xf>
    <xf numFmtId="0" fontId="21" fillId="0" borderId="0" xfId="4" applyFont="1">
      <alignment vertical="center"/>
    </xf>
    <xf numFmtId="0" fontId="25" fillId="0" borderId="0" xfId="4" applyFont="1" applyAlignment="1">
      <alignment horizontal="right" vertical="center"/>
    </xf>
    <xf numFmtId="0" fontId="26" fillId="0" borderId="0" xfId="4" applyFont="1" applyAlignment="1">
      <alignment horizontal="right" vertical="center"/>
    </xf>
    <xf numFmtId="0" fontId="21" fillId="1" borderId="17" xfId="4" applyFont="1" applyFill="1" applyBorder="1">
      <alignment vertical="center"/>
    </xf>
    <xf numFmtId="0" fontId="21" fillId="1" borderId="18" xfId="4" applyFont="1" applyFill="1" applyBorder="1">
      <alignment vertical="center"/>
    </xf>
    <xf numFmtId="0" fontId="21" fillId="0" borderId="28" xfId="4" applyFont="1" applyBorder="1">
      <alignment vertical="center"/>
    </xf>
    <xf numFmtId="0" fontId="21" fillId="0" borderId="29" xfId="4" applyFont="1" applyBorder="1">
      <alignment vertical="center"/>
    </xf>
    <xf numFmtId="0" fontId="26" fillId="0" borderId="0" xfId="4" applyFont="1">
      <alignment vertical="center"/>
    </xf>
    <xf numFmtId="0" fontId="25" fillId="0" borderId="0" xfId="4" applyFont="1">
      <alignment vertical="center"/>
    </xf>
    <xf numFmtId="0" fontId="23" fillId="0" borderId="30" xfId="4" applyFont="1" applyBorder="1">
      <alignment vertical="center"/>
    </xf>
    <xf numFmtId="0" fontId="21" fillId="0" borderId="30" xfId="4" applyFont="1" applyBorder="1">
      <alignment vertical="center"/>
    </xf>
    <xf numFmtId="0" fontId="23" fillId="0" borderId="0" xfId="4" applyFont="1">
      <alignment vertical="center"/>
    </xf>
    <xf numFmtId="0" fontId="20" fillId="0" borderId="0" xfId="4" applyFont="1">
      <alignment vertical="center"/>
    </xf>
    <xf numFmtId="0" fontId="27" fillId="0" borderId="0" xfId="4" applyFont="1">
      <alignment vertical="center"/>
    </xf>
    <xf numFmtId="0" fontId="28" fillId="0" borderId="0" xfId="4" applyFont="1">
      <alignment vertical="center"/>
    </xf>
    <xf numFmtId="0" fontId="29" fillId="0" borderId="0" xfId="4" applyFont="1">
      <alignment vertical="center"/>
    </xf>
    <xf numFmtId="186" fontId="30" fillId="0" borderId="0" xfId="4" applyNumberFormat="1" applyFont="1" applyAlignment="1">
      <alignment horizontal="left" vertical="center"/>
    </xf>
    <xf numFmtId="0" fontId="21" fillId="4" borderId="5" xfId="4" applyFont="1" applyFill="1" applyBorder="1" applyAlignment="1">
      <alignment horizontal="center" vertical="center"/>
    </xf>
    <xf numFmtId="0" fontId="21" fillId="4" borderId="9" xfId="4" applyFont="1" applyFill="1" applyBorder="1" applyAlignment="1">
      <alignment horizontal="center" vertical="center"/>
    </xf>
    <xf numFmtId="0" fontId="8" fillId="0" borderId="0" xfId="4" applyFont="1">
      <alignment vertical="center"/>
    </xf>
    <xf numFmtId="185" fontId="8" fillId="0" borderId="0" xfId="4" applyNumberFormat="1" applyFont="1" applyAlignment="1">
      <alignment horizontal="left" vertical="center"/>
    </xf>
    <xf numFmtId="185" fontId="24" fillId="0" borderId="0" xfId="4" applyNumberFormat="1" applyFont="1" applyAlignment="1">
      <alignment horizontal="left" vertical="center"/>
    </xf>
    <xf numFmtId="0" fontId="21" fillId="0" borderId="0" xfId="4" applyFont="1" applyAlignment="1">
      <alignment horizontal="center" vertical="center"/>
    </xf>
    <xf numFmtId="185" fontId="23" fillId="0" borderId="0" xfId="4" applyNumberFormat="1" applyFont="1" applyAlignment="1">
      <alignment horizontal="left" vertical="center"/>
    </xf>
    <xf numFmtId="0" fontId="21" fillId="0" borderId="5" xfId="4" applyFont="1" applyBorder="1">
      <alignment vertical="center"/>
    </xf>
    <xf numFmtId="0" fontId="21" fillId="0" borderId="32" xfId="4" applyFont="1" applyBorder="1">
      <alignment vertical="center"/>
    </xf>
    <xf numFmtId="0" fontId="20" fillId="0" borderId="32" xfId="4" applyFont="1" applyBorder="1">
      <alignment vertical="center"/>
    </xf>
    <xf numFmtId="0" fontId="26" fillId="0" borderId="0" xfId="4" quotePrefix="1" applyFont="1" applyAlignment="1">
      <alignment horizontal="right" vertical="center"/>
    </xf>
    <xf numFmtId="0" fontId="8" fillId="0" borderId="30" xfId="4" applyFont="1" applyBorder="1">
      <alignment vertical="center"/>
    </xf>
    <xf numFmtId="0" fontId="20" fillId="0" borderId="30" xfId="4" applyFont="1" applyBorder="1">
      <alignment vertical="center"/>
    </xf>
    <xf numFmtId="0" fontId="9" fillId="0" borderId="0" xfId="4" applyFont="1" applyAlignment="1">
      <alignment horizontal="right" vertical="center"/>
    </xf>
    <xf numFmtId="0" fontId="21" fillId="0" borderId="33" xfId="4" applyFont="1" applyBorder="1">
      <alignment vertical="center"/>
    </xf>
    <xf numFmtId="0" fontId="21" fillId="4" borderId="6" xfId="4" applyFont="1" applyFill="1" applyBorder="1">
      <alignment vertical="center"/>
    </xf>
    <xf numFmtId="0" fontId="21" fillId="4" borderId="5" xfId="4" applyFont="1" applyFill="1" applyBorder="1">
      <alignment vertical="center"/>
    </xf>
    <xf numFmtId="0" fontId="21" fillId="4" borderId="20" xfId="4" applyFont="1" applyFill="1" applyBorder="1">
      <alignment vertical="center"/>
    </xf>
    <xf numFmtId="0" fontId="21" fillId="4" borderId="0" xfId="4" applyFont="1" applyFill="1">
      <alignment vertical="center"/>
    </xf>
    <xf numFmtId="0" fontId="25" fillId="4" borderId="0" xfId="4" applyFont="1" applyFill="1" applyAlignment="1">
      <alignment horizontal="center" vertical="center" wrapText="1"/>
    </xf>
    <xf numFmtId="0" fontId="21" fillId="4" borderId="21" xfId="4" applyFont="1" applyFill="1" applyBorder="1">
      <alignment vertical="center"/>
    </xf>
    <xf numFmtId="0" fontId="26" fillId="4" borderId="20" xfId="4" applyFont="1" applyFill="1" applyBorder="1">
      <alignment vertical="center"/>
    </xf>
    <xf numFmtId="0" fontId="26" fillId="4" borderId="0" xfId="4" applyFont="1" applyFill="1" applyAlignment="1">
      <alignment horizontal="center" vertical="center" wrapText="1"/>
    </xf>
    <xf numFmtId="0" fontId="26" fillId="4" borderId="0" xfId="4" applyFont="1" applyFill="1">
      <alignment vertical="center"/>
    </xf>
    <xf numFmtId="0" fontId="21" fillId="4" borderId="8" xfId="4" applyFont="1" applyFill="1" applyBorder="1">
      <alignment vertical="center"/>
    </xf>
    <xf numFmtId="0" fontId="21" fillId="4" borderId="9" xfId="4" applyFont="1" applyFill="1" applyBorder="1">
      <alignment vertical="center"/>
    </xf>
    <xf numFmtId="0" fontId="21" fillId="4" borderId="10" xfId="4" applyFont="1" applyFill="1" applyBorder="1">
      <alignment vertical="center"/>
    </xf>
    <xf numFmtId="0" fontId="21" fillId="1" borderId="25" xfId="4" applyFont="1" applyFill="1" applyBorder="1">
      <alignment vertical="center"/>
    </xf>
    <xf numFmtId="0" fontId="21" fillId="0" borderId="20" xfId="4" applyFont="1" applyBorder="1">
      <alignment vertical="center"/>
    </xf>
    <xf numFmtId="0" fontId="20" fillId="0" borderId="20" xfId="4" applyFont="1" applyBorder="1">
      <alignment vertical="center"/>
    </xf>
    <xf numFmtId="0" fontId="21" fillId="0" borderId="8" xfId="4" applyFont="1" applyBorder="1">
      <alignment vertical="center"/>
    </xf>
    <xf numFmtId="0" fontId="21" fillId="0" borderId="34" xfId="4" applyFont="1" applyBorder="1">
      <alignment vertical="center"/>
    </xf>
    <xf numFmtId="0" fontId="21" fillId="1" borderId="35" xfId="4" applyFont="1" applyFill="1" applyBorder="1">
      <alignment vertical="center"/>
    </xf>
    <xf numFmtId="0" fontId="21" fillId="0" borderId="36" xfId="4" applyFont="1" applyBorder="1">
      <alignment vertical="center"/>
    </xf>
    <xf numFmtId="0" fontId="20" fillId="0" borderId="36" xfId="4" applyFont="1" applyBorder="1">
      <alignment vertical="center"/>
    </xf>
    <xf numFmtId="0" fontId="21" fillId="0" borderId="37" xfId="4" applyFont="1" applyBorder="1">
      <alignment vertical="center"/>
    </xf>
    <xf numFmtId="0" fontId="21" fillId="0" borderId="38" xfId="4" applyFont="1" applyBorder="1">
      <alignment vertical="center"/>
    </xf>
    <xf numFmtId="0" fontId="20" fillId="0" borderId="39" xfId="4" applyFont="1" applyBorder="1">
      <alignment vertical="center"/>
    </xf>
    <xf numFmtId="0" fontId="21" fillId="0" borderId="39" xfId="4" applyFont="1" applyBorder="1">
      <alignment vertical="center"/>
    </xf>
    <xf numFmtId="0" fontId="21" fillId="0" borderId="40" xfId="4" applyFont="1" applyBorder="1">
      <alignment vertical="center"/>
    </xf>
    <xf numFmtId="0" fontId="21" fillId="0" borderId="41" xfId="4" applyFont="1" applyBorder="1">
      <alignment vertical="center"/>
    </xf>
    <xf numFmtId="0" fontId="20" fillId="0" borderId="41" xfId="4" applyFont="1" applyBorder="1">
      <alignment vertical="center"/>
    </xf>
    <xf numFmtId="0" fontId="21" fillId="0" borderId="44" xfId="4" applyFont="1" applyBorder="1">
      <alignment vertical="center"/>
    </xf>
    <xf numFmtId="0" fontId="21" fillId="0" borderId="46" xfId="4" applyFont="1" applyBorder="1">
      <alignment vertical="center"/>
    </xf>
    <xf numFmtId="0" fontId="21" fillId="4" borderId="47" xfId="4" applyFont="1" applyFill="1" applyBorder="1">
      <alignment vertical="center"/>
    </xf>
    <xf numFmtId="0" fontId="21" fillId="4" borderId="48" xfId="4" applyFont="1" applyFill="1" applyBorder="1">
      <alignment vertical="center"/>
    </xf>
    <xf numFmtId="0" fontId="21" fillId="4" borderId="7" xfId="4" applyFont="1" applyFill="1" applyBorder="1" applyAlignment="1">
      <alignment horizontal="center" vertical="center"/>
    </xf>
    <xf numFmtId="0" fontId="21" fillId="4" borderId="20" xfId="4" applyFont="1" applyFill="1" applyBorder="1" applyAlignment="1">
      <alignment horizontal="center" vertical="center"/>
    </xf>
    <xf numFmtId="0" fontId="21" fillId="4" borderId="0" xfId="4" applyFont="1" applyFill="1" applyAlignment="1">
      <alignment horizontal="center" vertical="center"/>
    </xf>
    <xf numFmtId="0" fontId="21" fillId="4" borderId="21" xfId="4" applyFont="1" applyFill="1" applyBorder="1" applyAlignment="1">
      <alignment horizontal="center" vertical="center"/>
    </xf>
    <xf numFmtId="0" fontId="21" fillId="4" borderId="50" xfId="4" applyFont="1" applyFill="1" applyBorder="1">
      <alignment vertical="center"/>
    </xf>
    <xf numFmtId="0" fontId="21" fillId="4" borderId="25" xfId="4" applyFont="1" applyFill="1" applyBorder="1">
      <alignment vertical="center"/>
    </xf>
    <xf numFmtId="0" fontId="21" fillId="4" borderId="43" xfId="4" applyFont="1" applyFill="1" applyBorder="1">
      <alignment vertical="center"/>
    </xf>
    <xf numFmtId="0" fontId="21" fillId="4" borderId="49" xfId="4" applyFont="1" applyFill="1" applyBorder="1">
      <alignment vertical="center"/>
    </xf>
    <xf numFmtId="0" fontId="26" fillId="4" borderId="0" xfId="4" applyFont="1" applyFill="1" applyAlignment="1">
      <alignment horizontal="right" vertical="center"/>
    </xf>
    <xf numFmtId="0" fontId="14" fillId="4" borderId="0" xfId="4" applyFont="1" applyFill="1" applyAlignment="1">
      <alignment horizontal="center" vertical="center"/>
    </xf>
    <xf numFmtId="0" fontId="20" fillId="0" borderId="44" xfId="4" applyFont="1" applyBorder="1">
      <alignment vertical="center"/>
    </xf>
    <xf numFmtId="0" fontId="20" fillId="0" borderId="8" xfId="4" applyFont="1" applyBorder="1">
      <alignment vertical="center"/>
    </xf>
    <xf numFmtId="0" fontId="20" fillId="0" borderId="46" xfId="4" applyFont="1" applyBorder="1">
      <alignment vertical="center"/>
    </xf>
    <xf numFmtId="0" fontId="20" fillId="0" borderId="42" xfId="4" applyFont="1" applyBorder="1">
      <alignment vertical="center"/>
    </xf>
    <xf numFmtId="0" fontId="21" fillId="0" borderId="47" xfId="4" applyFont="1" applyBorder="1">
      <alignment vertical="center"/>
    </xf>
    <xf numFmtId="187" fontId="14" fillId="4" borderId="9" xfId="4" applyNumberFormat="1" applyFont="1" applyFill="1" applyBorder="1" applyAlignment="1">
      <alignment horizontal="center" vertical="center"/>
    </xf>
    <xf numFmtId="0" fontId="25" fillId="4" borderId="0" xfId="4" applyFont="1" applyFill="1" applyAlignment="1">
      <alignment horizontal="right" vertical="center"/>
    </xf>
    <xf numFmtId="187" fontId="25" fillId="4" borderId="9" xfId="4" applyNumberFormat="1" applyFont="1" applyFill="1" applyBorder="1" applyAlignment="1">
      <alignment horizontal="right" vertical="center"/>
    </xf>
    <xf numFmtId="0" fontId="22" fillId="0" borderId="0" xfId="4" applyFont="1">
      <alignment vertical="center"/>
    </xf>
    <xf numFmtId="0" fontId="33" fillId="0" borderId="0" xfId="4" applyFont="1">
      <alignment vertical="center"/>
    </xf>
    <xf numFmtId="0" fontId="9" fillId="0" borderId="0" xfId="4" applyFont="1">
      <alignment vertical="center"/>
    </xf>
    <xf numFmtId="0" fontId="25" fillId="0" borderId="9" xfId="4" applyFont="1" applyBorder="1">
      <alignment vertical="center"/>
    </xf>
    <xf numFmtId="188" fontId="9" fillId="3" borderId="9" xfId="4" applyNumberFormat="1" applyFont="1" applyFill="1" applyBorder="1">
      <alignment vertical="center"/>
    </xf>
    <xf numFmtId="188" fontId="32" fillId="0" borderId="9" xfId="4" applyNumberFormat="1" applyFont="1" applyBorder="1">
      <alignment vertical="center"/>
    </xf>
    <xf numFmtId="188" fontId="25" fillId="3" borderId="9" xfId="4" applyNumberFormat="1" applyFont="1" applyFill="1" applyBorder="1">
      <alignment vertical="center"/>
    </xf>
    <xf numFmtId="189" fontId="9" fillId="3" borderId="9" xfId="4" applyNumberFormat="1" applyFont="1" applyFill="1" applyBorder="1">
      <alignment vertical="center"/>
    </xf>
    <xf numFmtId="189" fontId="32" fillId="0" borderId="9" xfId="4" applyNumberFormat="1" applyFont="1" applyBorder="1">
      <alignment vertical="center"/>
    </xf>
    <xf numFmtId="189" fontId="25" fillId="3" borderId="9" xfId="4" applyNumberFormat="1" applyFont="1" applyFill="1" applyBorder="1">
      <alignment vertical="center"/>
    </xf>
    <xf numFmtId="189" fontId="9" fillId="0" borderId="9" xfId="4" applyNumberFormat="1" applyFont="1" applyBorder="1">
      <alignment vertical="center"/>
    </xf>
    <xf numFmtId="189" fontId="25" fillId="0" borderId="9" xfId="4" applyNumberFormat="1" applyFont="1" applyBorder="1">
      <alignment vertical="center"/>
    </xf>
    <xf numFmtId="188" fontId="9" fillId="0" borderId="9" xfId="4" applyNumberFormat="1" applyFont="1" applyBorder="1">
      <alignment vertical="center"/>
    </xf>
    <xf numFmtId="188" fontId="25" fillId="0" borderId="9" xfId="4" applyNumberFormat="1" applyFont="1" applyBorder="1">
      <alignment vertical="center"/>
    </xf>
    <xf numFmtId="0" fontId="23" fillId="0" borderId="0" xfId="4" applyFont="1" applyAlignment="1">
      <alignment horizontal="center" vertical="center"/>
    </xf>
    <xf numFmtId="0" fontId="21" fillId="4" borderId="44" xfId="4" applyFont="1" applyFill="1" applyBorder="1" applyAlignment="1">
      <alignment horizontal="center" vertical="center"/>
    </xf>
    <xf numFmtId="0" fontId="21" fillId="4" borderId="32" xfId="4" applyFont="1" applyFill="1" applyBorder="1" applyAlignment="1">
      <alignment horizontal="center" vertical="center"/>
    </xf>
    <xf numFmtId="0" fontId="21" fillId="4" borderId="52" xfId="4" applyFont="1" applyFill="1" applyBorder="1" applyAlignment="1">
      <alignment horizontal="center" vertical="center"/>
    </xf>
    <xf numFmtId="0" fontId="21" fillId="4" borderId="45" xfId="4" applyFont="1" applyFill="1" applyBorder="1" applyAlignment="1">
      <alignment horizontal="center" vertical="center"/>
    </xf>
    <xf numFmtId="0" fontId="21" fillId="4" borderId="53" xfId="4" applyFont="1" applyFill="1" applyBorder="1" applyAlignment="1">
      <alignment horizontal="center" vertical="center"/>
    </xf>
    <xf numFmtId="0" fontId="21" fillId="4" borderId="51" xfId="4" applyFont="1" applyFill="1" applyBorder="1" applyAlignment="1">
      <alignment horizontal="center" vertical="center"/>
    </xf>
    <xf numFmtId="0" fontId="21" fillId="0" borderId="54" xfId="4" applyFont="1" applyBorder="1">
      <alignment vertical="center"/>
    </xf>
    <xf numFmtId="0" fontId="21" fillId="0" borderId="55" xfId="4" applyFont="1" applyBorder="1">
      <alignment vertical="center"/>
    </xf>
    <xf numFmtId="0" fontId="21" fillId="0" borderId="56" xfId="4" applyFont="1" applyBorder="1">
      <alignment vertical="center"/>
    </xf>
    <xf numFmtId="176" fontId="0" fillId="0" borderId="6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6" fillId="0" borderId="0" xfId="2" applyAlignment="1" applyProtection="1">
      <alignment horizontal="center" vertical="center"/>
    </xf>
    <xf numFmtId="0" fontId="4" fillId="0" borderId="2" xfId="0" applyFont="1" applyBorder="1">
      <alignment vertical="center"/>
    </xf>
    <xf numFmtId="0" fontId="4" fillId="0" borderId="12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34" fillId="0" borderId="2" xfId="0" applyFont="1" applyBorder="1">
      <alignment vertical="center"/>
    </xf>
    <xf numFmtId="0" fontId="34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34" fillId="0" borderId="3" xfId="0" applyFont="1" applyBorder="1">
      <alignment vertical="center"/>
    </xf>
    <xf numFmtId="178" fontId="34" fillId="0" borderId="4" xfId="0" applyNumberFormat="1" applyFont="1" applyBorder="1">
      <alignment vertical="center"/>
    </xf>
    <xf numFmtId="0" fontId="34" fillId="0" borderId="4" xfId="0" applyFont="1" applyBorder="1" applyAlignment="1">
      <alignment horizontal="center" vertical="center"/>
    </xf>
    <xf numFmtId="176" fontId="34" fillId="0" borderId="4" xfId="0" applyNumberFormat="1" applyFont="1" applyBorder="1">
      <alignment vertical="center"/>
    </xf>
    <xf numFmtId="178" fontId="34" fillId="0" borderId="3" xfId="0" applyNumberFormat="1" applyFont="1" applyBorder="1">
      <alignment vertical="center"/>
    </xf>
    <xf numFmtId="176" fontId="36" fillId="0" borderId="3" xfId="0" applyNumberFormat="1" applyFont="1" applyBorder="1">
      <alignment vertical="center"/>
    </xf>
    <xf numFmtId="176" fontId="0" fillId="0" borderId="20" xfId="0" applyNumberFormat="1" applyBorder="1">
      <alignment vertical="center"/>
    </xf>
    <xf numFmtId="176" fontId="34" fillId="2" borderId="4" xfId="0" applyNumberFormat="1" applyFont="1" applyFill="1" applyBorder="1">
      <alignment vertical="center"/>
    </xf>
    <xf numFmtId="176" fontId="36" fillId="2" borderId="3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36" fillId="5" borderId="3" xfId="0" applyNumberFormat="1" applyFont="1" applyFill="1" applyBorder="1">
      <alignment vertical="center"/>
    </xf>
    <xf numFmtId="176" fontId="34" fillId="0" borderId="2" xfId="0" applyNumberFormat="1" applyFont="1" applyBorder="1">
      <alignment vertical="center"/>
    </xf>
    <xf numFmtId="176" fontId="34" fillId="0" borderId="3" xfId="0" applyNumberFormat="1" applyFont="1" applyBorder="1">
      <alignment vertical="center"/>
    </xf>
    <xf numFmtId="176" fontId="36" fillId="0" borderId="16" xfId="0" applyNumberFormat="1" applyFont="1" applyBorder="1">
      <alignment vertical="center"/>
    </xf>
    <xf numFmtId="176" fontId="34" fillId="5" borderId="4" xfId="0" applyNumberFormat="1" applyFont="1" applyFill="1" applyBorder="1">
      <alignment vertical="center"/>
    </xf>
    <xf numFmtId="0" fontId="34" fillId="0" borderId="25" xfId="0" applyFont="1" applyBorder="1">
      <alignment vertical="center"/>
    </xf>
    <xf numFmtId="0" fontId="9" fillId="0" borderId="18" xfId="0" applyFont="1" applyBorder="1">
      <alignment vertical="center"/>
    </xf>
    <xf numFmtId="0" fontId="34" fillId="0" borderId="0" xfId="0" applyFont="1">
      <alignment vertical="center"/>
    </xf>
    <xf numFmtId="0" fontId="6" fillId="0" borderId="0" xfId="0" applyFont="1" applyAlignment="1">
      <alignment horizontal="right"/>
    </xf>
    <xf numFmtId="0" fontId="3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9" xfId="0" applyFont="1" applyBorder="1">
      <alignment vertical="center"/>
    </xf>
    <xf numFmtId="0" fontId="3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34" fillId="0" borderId="6" xfId="0" applyFont="1" applyBorder="1">
      <alignment vertical="center"/>
    </xf>
    <xf numFmtId="176" fontId="35" fillId="0" borderId="4" xfId="0" applyNumberFormat="1" applyFont="1" applyBorder="1">
      <alignment vertical="center"/>
    </xf>
    <xf numFmtId="0" fontId="34" fillId="0" borderId="20" xfId="0" applyFont="1" applyBorder="1">
      <alignment vertical="center"/>
    </xf>
    <xf numFmtId="176" fontId="35" fillId="0" borderId="3" xfId="0" applyNumberFormat="1" applyFont="1" applyBorder="1">
      <alignment vertical="center"/>
    </xf>
    <xf numFmtId="176" fontId="34" fillId="0" borderId="16" xfId="0" applyNumberFormat="1" applyFont="1" applyBorder="1">
      <alignment vertical="center"/>
    </xf>
    <xf numFmtId="0" fontId="0" fillId="0" borderId="16" xfId="0" applyBorder="1">
      <alignment vertical="center"/>
    </xf>
    <xf numFmtId="191" fontId="34" fillId="0" borderId="2" xfId="0" applyNumberFormat="1" applyFont="1" applyBorder="1">
      <alignment vertical="center"/>
    </xf>
    <xf numFmtId="191" fontId="34" fillId="0" borderId="16" xfId="0" applyNumberFormat="1" applyFont="1" applyBorder="1">
      <alignment vertical="center"/>
    </xf>
    <xf numFmtId="0" fontId="34" fillId="2" borderId="4" xfId="0" applyFont="1" applyFill="1" applyBorder="1">
      <alignment vertical="center"/>
    </xf>
    <xf numFmtId="176" fontId="34" fillId="2" borderId="2" xfId="0" applyNumberFormat="1" applyFont="1" applyFill="1" applyBorder="1">
      <alignment vertical="center"/>
    </xf>
    <xf numFmtId="176" fontId="34" fillId="0" borderId="0" xfId="0" applyNumberFormat="1" applyFont="1">
      <alignment vertical="center"/>
    </xf>
    <xf numFmtId="0" fontId="34" fillId="2" borderId="21" xfId="0" applyFont="1" applyFill="1" applyBorder="1">
      <alignment vertical="center"/>
    </xf>
    <xf numFmtId="176" fontId="36" fillId="2" borderId="16" xfId="0" applyNumberFormat="1" applyFont="1" applyFill="1" applyBorder="1">
      <alignment vertical="center"/>
    </xf>
    <xf numFmtId="176" fontId="34" fillId="2" borderId="16" xfId="0" applyNumberFormat="1" applyFont="1" applyFill="1" applyBorder="1">
      <alignment vertical="center"/>
    </xf>
    <xf numFmtId="0" fontId="4" fillId="0" borderId="16" xfId="0" applyFont="1" applyBorder="1">
      <alignment vertical="center"/>
    </xf>
    <xf numFmtId="191" fontId="34" fillId="0" borderId="4" xfId="0" applyNumberFormat="1" applyFont="1" applyBorder="1">
      <alignment vertical="center"/>
    </xf>
    <xf numFmtId="191" fontId="34" fillId="0" borderId="3" xfId="0" applyNumberFormat="1" applyFont="1" applyBorder="1">
      <alignment vertical="center"/>
    </xf>
    <xf numFmtId="176" fontId="35" fillId="2" borderId="4" xfId="0" applyNumberFormat="1" applyFont="1" applyFill="1" applyBorder="1">
      <alignment vertical="center"/>
    </xf>
    <xf numFmtId="176" fontId="34" fillId="2" borderId="3" xfId="0" applyNumberFormat="1" applyFont="1" applyFill="1" applyBorder="1">
      <alignment vertical="center"/>
    </xf>
    <xf numFmtId="0" fontId="34" fillId="2" borderId="10" xfId="0" applyFont="1" applyFill="1" applyBorder="1">
      <alignment vertical="center"/>
    </xf>
    <xf numFmtId="191" fontId="36" fillId="0" borderId="16" xfId="0" applyNumberFormat="1" applyFont="1" applyBorder="1">
      <alignment vertical="center"/>
    </xf>
    <xf numFmtId="191" fontId="34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0" fontId="5" fillId="0" borderId="12" xfId="0" applyFont="1" applyBorder="1">
      <alignment vertical="center"/>
    </xf>
    <xf numFmtId="192" fontId="5" fillId="0" borderId="0" xfId="1" applyNumberFormat="1" applyFont="1">
      <alignment vertical="center"/>
    </xf>
    <xf numFmtId="176" fontId="0" fillId="0" borderId="71" xfId="0" applyNumberForma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2" borderId="3" xfId="0" applyNumberFormat="1" applyFont="1" applyFill="1" applyBorder="1">
      <alignment vertical="center"/>
    </xf>
    <xf numFmtId="179" fontId="24" fillId="0" borderId="3" xfId="0" applyNumberFormat="1" applyFont="1" applyBorder="1">
      <alignment vertical="center"/>
    </xf>
    <xf numFmtId="49" fontId="24" fillId="0" borderId="16" xfId="0" applyNumberFormat="1" applyFont="1" applyBorder="1" applyAlignment="1">
      <alignment vertical="center" shrinkToFit="1"/>
    </xf>
    <xf numFmtId="49" fontId="24" fillId="0" borderId="16" xfId="0" applyNumberFormat="1" applyFont="1" applyBorder="1">
      <alignment vertical="center"/>
    </xf>
    <xf numFmtId="179" fontId="24" fillId="0" borderId="16" xfId="0" applyNumberFormat="1" applyFont="1" applyBorder="1">
      <alignment vertical="center"/>
    </xf>
    <xf numFmtId="0" fontId="24" fillId="0" borderId="3" xfId="0" applyFont="1" applyBorder="1" applyAlignment="1">
      <alignment vertical="center" shrinkToFit="1"/>
    </xf>
    <xf numFmtId="179" fontId="32" fillId="0" borderId="3" xfId="0" applyNumberFormat="1" applyFont="1" applyBorder="1">
      <alignment vertical="center"/>
    </xf>
    <xf numFmtId="179" fontId="32" fillId="0" borderId="16" xfId="0" applyNumberFormat="1" applyFont="1" applyBorder="1">
      <alignment vertical="center"/>
    </xf>
    <xf numFmtId="182" fontId="37" fillId="0" borderId="12" xfId="0" applyNumberFormat="1" applyFont="1" applyBorder="1">
      <alignment vertical="center"/>
    </xf>
    <xf numFmtId="180" fontId="32" fillId="0" borderId="12" xfId="0" applyNumberFormat="1" applyFont="1" applyBorder="1">
      <alignment vertical="center"/>
    </xf>
    <xf numFmtId="182" fontId="37" fillId="0" borderId="3" xfId="0" applyNumberFormat="1" applyFont="1" applyBorder="1">
      <alignment vertical="center"/>
    </xf>
    <xf numFmtId="180" fontId="32" fillId="0" borderId="3" xfId="0" applyNumberFormat="1" applyFont="1" applyBorder="1">
      <alignment vertical="center"/>
    </xf>
    <xf numFmtId="180" fontId="38" fillId="0" borderId="16" xfId="0" applyNumberFormat="1" applyFont="1" applyBorder="1">
      <alignment vertical="center"/>
    </xf>
    <xf numFmtId="180" fontId="24" fillId="0" borderId="16" xfId="0" applyNumberFormat="1" applyFont="1" applyBorder="1">
      <alignment vertical="center"/>
    </xf>
    <xf numFmtId="182" fontId="24" fillId="0" borderId="3" xfId="0" applyNumberFormat="1" applyFont="1" applyBorder="1">
      <alignment vertical="center"/>
    </xf>
    <xf numFmtId="182" fontId="24" fillId="0" borderId="16" xfId="0" applyNumberFormat="1" applyFont="1" applyBorder="1">
      <alignment vertical="center"/>
    </xf>
    <xf numFmtId="0" fontId="24" fillId="0" borderId="3" xfId="0" applyFont="1" applyBorder="1" applyAlignment="1">
      <alignment horizontal="center" vertical="center"/>
    </xf>
    <xf numFmtId="176" fontId="24" fillId="0" borderId="3" xfId="0" applyNumberFormat="1" applyFont="1" applyBorder="1">
      <alignment vertical="center"/>
    </xf>
    <xf numFmtId="176" fontId="24" fillId="0" borderId="16" xfId="0" applyNumberFormat="1" applyFont="1" applyBorder="1">
      <alignment vertical="center"/>
    </xf>
    <xf numFmtId="179" fontId="24" fillId="0" borderId="14" xfId="0" applyNumberFormat="1" applyFont="1" applyBorder="1">
      <alignment vertical="center"/>
    </xf>
    <xf numFmtId="0" fontId="24" fillId="0" borderId="14" xfId="0" applyFont="1" applyBorder="1" applyAlignment="1">
      <alignment horizontal="center" vertical="center"/>
    </xf>
    <xf numFmtId="176" fontId="24" fillId="0" borderId="14" xfId="0" applyNumberFormat="1" applyFont="1" applyBorder="1">
      <alignment vertical="center"/>
    </xf>
    <xf numFmtId="176" fontId="24" fillId="0" borderId="15" xfId="0" applyNumberFormat="1" applyFont="1" applyBorder="1">
      <alignment vertical="center"/>
    </xf>
    <xf numFmtId="180" fontId="24" fillId="0" borderId="3" xfId="0" applyNumberFormat="1" applyFont="1" applyBorder="1">
      <alignment vertical="center"/>
    </xf>
    <xf numFmtId="0" fontId="39" fillId="0" borderId="3" xfId="0" applyFont="1" applyBorder="1" applyAlignment="1">
      <alignment vertical="center" shrinkToFit="1"/>
    </xf>
    <xf numFmtId="176" fontId="2" fillId="0" borderId="13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83" fontId="2" fillId="0" borderId="3" xfId="0" applyNumberFormat="1" applyFont="1" applyBorder="1">
      <alignment vertical="center"/>
    </xf>
    <xf numFmtId="179" fontId="2" fillId="0" borderId="3" xfId="0" applyNumberFormat="1" applyFont="1" applyBorder="1">
      <alignment vertical="center"/>
    </xf>
    <xf numFmtId="179" fontId="38" fillId="0" borderId="3" xfId="0" applyNumberFormat="1" applyFont="1" applyBorder="1">
      <alignment vertical="center"/>
    </xf>
    <xf numFmtId="179" fontId="38" fillId="0" borderId="16" xfId="0" applyNumberFormat="1" applyFont="1" applyBorder="1">
      <alignment vertical="center"/>
    </xf>
    <xf numFmtId="0" fontId="38" fillId="0" borderId="3" xfId="0" applyFont="1" applyBorder="1">
      <alignment vertical="center"/>
    </xf>
    <xf numFmtId="180" fontId="38" fillId="0" borderId="3" xfId="0" applyNumberFormat="1" applyFont="1" applyBorder="1">
      <alignment vertical="center"/>
    </xf>
    <xf numFmtId="0" fontId="38" fillId="0" borderId="12" xfId="0" applyFont="1" applyBorder="1">
      <alignment vertical="center"/>
    </xf>
    <xf numFmtId="176" fontId="24" fillId="0" borderId="4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91" fontId="36" fillId="0" borderId="3" xfId="0" applyNumberFormat="1" applyFont="1" applyBorder="1">
      <alignment vertical="center"/>
    </xf>
    <xf numFmtId="191" fontId="36" fillId="2" borderId="3" xfId="0" applyNumberFormat="1" applyFont="1" applyFill="1" applyBorder="1">
      <alignment vertical="center"/>
    </xf>
    <xf numFmtId="178" fontId="36" fillId="0" borderId="3" xfId="0" applyNumberFormat="1" applyFont="1" applyBorder="1">
      <alignment vertical="center"/>
    </xf>
    <xf numFmtId="191" fontId="36" fillId="0" borderId="12" xfId="0" applyNumberFormat="1" applyFont="1" applyBorder="1">
      <alignment vertical="center"/>
    </xf>
    <xf numFmtId="191" fontId="36" fillId="2" borderId="16" xfId="0" applyNumberFormat="1" applyFont="1" applyFill="1" applyBorder="1">
      <alignment vertical="center"/>
    </xf>
    <xf numFmtId="191" fontId="40" fillId="2" borderId="71" xfId="0" applyNumberFormat="1" applyFont="1" applyFill="1" applyBorder="1">
      <alignment vertical="center"/>
    </xf>
    <xf numFmtId="191" fontId="34" fillId="2" borderId="4" xfId="0" applyNumberFormat="1" applyFont="1" applyFill="1" applyBorder="1">
      <alignment vertical="center"/>
    </xf>
    <xf numFmtId="0" fontId="5" fillId="0" borderId="58" xfId="0" applyFont="1" applyBorder="1">
      <alignment vertical="center"/>
    </xf>
    <xf numFmtId="49" fontId="24" fillId="0" borderId="3" xfId="0" applyNumberFormat="1" applyFont="1" applyBorder="1">
      <alignment vertical="center"/>
    </xf>
    <xf numFmtId="49" fontId="8" fillId="0" borderId="4" xfId="0" applyNumberFormat="1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23" fillId="0" borderId="2" xfId="0" applyFont="1" applyBorder="1" applyAlignment="1">
      <alignment vertical="center" shrinkToFit="1"/>
    </xf>
    <xf numFmtId="0" fontId="23" fillId="0" borderId="3" xfId="0" applyFont="1" applyBorder="1" applyAlignment="1">
      <alignment vertical="center" shrinkToFit="1"/>
    </xf>
    <xf numFmtId="0" fontId="23" fillId="0" borderId="2" xfId="0" applyFont="1" applyBorder="1" applyAlignment="1">
      <alignment horizontal="left" vertical="center" shrinkToFit="1"/>
    </xf>
    <xf numFmtId="0" fontId="23" fillId="0" borderId="3" xfId="0" applyFont="1" applyBorder="1" applyAlignment="1">
      <alignment shrinkToFit="1"/>
    </xf>
    <xf numFmtId="0" fontId="23" fillId="0" borderId="3" xfId="0" applyFont="1" applyBorder="1" applyAlignment="1">
      <alignment horizontal="left" shrinkToFit="1"/>
    </xf>
    <xf numFmtId="179" fontId="2" fillId="0" borderId="0" xfId="0" applyNumberFormat="1" applyFont="1">
      <alignment vertical="center"/>
    </xf>
    <xf numFmtId="0" fontId="5" fillId="0" borderId="5" xfId="0" applyFont="1" applyBorder="1">
      <alignment vertical="center"/>
    </xf>
    <xf numFmtId="176" fontId="14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3" fontId="0" fillId="0" borderId="0" xfId="0" applyNumberFormat="1" applyAlignment="1">
      <alignment horizontal="center" vertical="center"/>
    </xf>
    <xf numFmtId="193" fontId="0" fillId="0" borderId="0" xfId="0" applyNumberFormat="1">
      <alignment vertical="center"/>
    </xf>
    <xf numFmtId="176" fontId="0" fillId="0" borderId="12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91" fontId="36" fillId="0" borderId="0" xfId="0" applyNumberFormat="1" applyFont="1">
      <alignment vertical="center"/>
    </xf>
    <xf numFmtId="176" fontId="36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2" fillId="0" borderId="0" xfId="0" applyFont="1" applyAlignment="1">
      <alignment horizontal="right" vertical="center" indent="2"/>
    </xf>
    <xf numFmtId="19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/>
    </xf>
    <xf numFmtId="176" fontId="34" fillId="0" borderId="3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20" fillId="0" borderId="5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4" fillId="2" borderId="6" xfId="0" applyFont="1" applyFill="1" applyBorder="1">
      <alignment vertical="center"/>
    </xf>
    <xf numFmtId="0" fontId="34" fillId="2" borderId="20" xfId="0" applyFont="1" applyFill="1" applyBorder="1">
      <alignment vertical="center"/>
    </xf>
    <xf numFmtId="0" fontId="34" fillId="2" borderId="8" xfId="0" applyFont="1" applyFill="1" applyBorder="1">
      <alignment vertical="center"/>
    </xf>
    <xf numFmtId="0" fontId="34" fillId="0" borderId="2" xfId="0" applyFont="1" applyBorder="1">
      <alignment vertical="center"/>
    </xf>
    <xf numFmtId="0" fontId="34" fillId="0" borderId="3" xfId="0" applyFont="1" applyBorder="1">
      <alignment vertical="center"/>
    </xf>
    <xf numFmtId="0" fontId="34" fillId="2" borderId="7" xfId="0" applyFont="1" applyFill="1" applyBorder="1">
      <alignment vertical="center"/>
    </xf>
    <xf numFmtId="0" fontId="34" fillId="2" borderId="10" xfId="0" applyFont="1" applyFill="1" applyBorder="1">
      <alignment vertical="center"/>
    </xf>
    <xf numFmtId="0" fontId="0" fillId="0" borderId="20" xfId="0" applyBorder="1">
      <alignment vertical="center"/>
    </xf>
    <xf numFmtId="0" fontId="20" fillId="0" borderId="2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59" xfId="0" applyNumberFormat="1" applyBorder="1" applyAlignment="1">
      <alignment horizontal="right" vertical="center" indent="10"/>
    </xf>
    <xf numFmtId="176" fontId="0" fillId="0" borderId="60" xfId="0" applyNumberFormat="1" applyBorder="1" applyAlignment="1">
      <alignment horizontal="right" vertical="center" indent="10"/>
    </xf>
    <xf numFmtId="176" fontId="0" fillId="0" borderId="58" xfId="0" applyNumberFormat="1" applyBorder="1" applyAlignment="1">
      <alignment horizontal="right" vertical="center" indent="10"/>
    </xf>
    <xf numFmtId="176" fontId="0" fillId="0" borderId="61" xfId="0" applyNumberFormat="1" applyBorder="1" applyAlignment="1">
      <alignment horizontal="right" vertical="center" indent="10"/>
    </xf>
    <xf numFmtId="176" fontId="2" fillId="0" borderId="58" xfId="0" applyNumberFormat="1" applyFont="1" applyBorder="1" applyAlignment="1">
      <alignment horizontal="right" vertical="center" indent="10"/>
    </xf>
    <xf numFmtId="176" fontId="2" fillId="0" borderId="61" xfId="0" applyNumberFormat="1" applyFont="1" applyBorder="1" applyAlignment="1">
      <alignment horizontal="right" vertical="center" indent="10"/>
    </xf>
    <xf numFmtId="176" fontId="0" fillId="0" borderId="0" xfId="0" applyNumberFormat="1" applyAlignment="1">
      <alignment horizontal="right" vertical="center" indent="10"/>
    </xf>
    <xf numFmtId="0" fontId="4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8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right" vertical="center" indent="1"/>
    </xf>
    <xf numFmtId="0" fontId="8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9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181" fontId="5" fillId="0" borderId="2" xfId="0" applyNumberFormat="1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1" fontId="5" fillId="0" borderId="19" xfId="0" applyNumberFormat="1" applyFont="1" applyBorder="1" applyAlignment="1">
      <alignment horizontal="center" vertical="center"/>
    </xf>
    <xf numFmtId="181" fontId="5" fillId="0" borderId="1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8" fillId="0" borderId="2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9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 wrapText="1" indent="1"/>
    </xf>
    <xf numFmtId="0" fontId="24" fillId="0" borderId="19" xfId="0" applyFont="1" applyBorder="1">
      <alignment vertical="center"/>
    </xf>
    <xf numFmtId="0" fontId="24" fillId="0" borderId="3" xfId="0" applyFont="1" applyBorder="1">
      <alignment vertical="center"/>
    </xf>
    <xf numFmtId="0" fontId="32" fillId="0" borderId="19" xfId="0" applyFont="1" applyBorder="1">
      <alignment vertical="center"/>
    </xf>
    <xf numFmtId="0" fontId="32" fillId="0" borderId="3" xfId="0" applyFont="1" applyBorder="1">
      <alignment vertical="center"/>
    </xf>
    <xf numFmtId="0" fontId="24" fillId="0" borderId="2" xfId="0" applyFont="1" applyBorder="1">
      <alignment vertical="center"/>
    </xf>
    <xf numFmtId="0" fontId="32" fillId="0" borderId="2" xfId="0" applyFont="1" applyBorder="1">
      <alignment vertical="center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9" fillId="0" borderId="1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181" fontId="9" fillId="0" borderId="2" xfId="0" applyNumberFormat="1" applyFont="1" applyBorder="1" applyAlignment="1">
      <alignment horizontal="center" vertical="center"/>
    </xf>
    <xf numFmtId="181" fontId="9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 shrinkToFit="1"/>
    </xf>
    <xf numFmtId="181" fontId="9" fillId="0" borderId="19" xfId="0" applyNumberFormat="1" applyFont="1" applyBorder="1" applyAlignment="1">
      <alignment horizontal="center" vertical="center"/>
    </xf>
    <xf numFmtId="181" fontId="9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5" fillId="0" borderId="29" xfId="4" applyFont="1" applyBorder="1">
      <alignment vertical="center"/>
    </xf>
    <xf numFmtId="0" fontId="15" fillId="0" borderId="31" xfId="4" applyFont="1" applyBorder="1">
      <alignment vertical="center"/>
    </xf>
    <xf numFmtId="0" fontId="9" fillId="0" borderId="29" xfId="4" applyFont="1" applyBorder="1">
      <alignment vertical="center"/>
    </xf>
    <xf numFmtId="0" fontId="9" fillId="0" borderId="0" xfId="4" applyFont="1">
      <alignment vertical="center"/>
    </xf>
    <xf numFmtId="0" fontId="9" fillId="0" borderId="21" xfId="4" applyFont="1" applyBorder="1">
      <alignment vertical="center"/>
    </xf>
    <xf numFmtId="0" fontId="26" fillId="4" borderId="17" xfId="4" applyFont="1" applyFill="1" applyBorder="1" applyAlignment="1">
      <alignment horizontal="center" vertical="center"/>
    </xf>
    <xf numFmtId="0" fontId="26" fillId="4" borderId="25" xfId="4" applyFont="1" applyFill="1" applyBorder="1" applyAlignment="1">
      <alignment horizontal="center" vertical="center"/>
    </xf>
    <xf numFmtId="0" fontId="26" fillId="4" borderId="18" xfId="4" applyFont="1" applyFill="1" applyBorder="1" applyAlignment="1">
      <alignment horizontal="center" vertical="center"/>
    </xf>
    <xf numFmtId="0" fontId="21" fillId="4" borderId="20" xfId="4" applyFont="1" applyFill="1" applyBorder="1" applyAlignment="1">
      <alignment horizontal="center" vertical="center"/>
    </xf>
    <xf numFmtId="0" fontId="21" fillId="4" borderId="0" xfId="4" applyFont="1" applyFill="1" applyAlignment="1">
      <alignment horizontal="center" vertical="center"/>
    </xf>
    <xf numFmtId="0" fontId="21" fillId="4" borderId="21" xfId="4" applyFont="1" applyFill="1" applyBorder="1" applyAlignment="1">
      <alignment horizontal="center" vertical="center"/>
    </xf>
    <xf numFmtId="0" fontId="26" fillId="4" borderId="17" xfId="4" applyFont="1" applyFill="1" applyBorder="1" applyAlignment="1">
      <alignment horizontal="center" vertical="center" shrinkToFit="1"/>
    </xf>
    <xf numFmtId="0" fontId="26" fillId="4" borderId="25" xfId="4" applyFont="1" applyFill="1" applyBorder="1" applyAlignment="1">
      <alignment horizontal="center" vertical="center" shrinkToFit="1"/>
    </xf>
    <xf numFmtId="0" fontId="26" fillId="4" borderId="18" xfId="4" applyFont="1" applyFill="1" applyBorder="1" applyAlignment="1">
      <alignment horizontal="center" vertical="center" shrinkToFit="1"/>
    </xf>
    <xf numFmtId="0" fontId="9" fillId="0" borderId="31" xfId="4" applyFont="1" applyBorder="1">
      <alignment vertical="center"/>
    </xf>
    <xf numFmtId="0" fontId="25" fillId="4" borderId="6" xfId="4" applyFont="1" applyFill="1" applyBorder="1" applyAlignment="1">
      <alignment horizontal="center" vertical="center" wrapText="1"/>
    </xf>
    <xf numFmtId="0" fontId="25" fillId="4" borderId="5" xfId="4" applyFont="1" applyFill="1" applyBorder="1" applyAlignment="1">
      <alignment horizontal="center" vertical="center" wrapText="1"/>
    </xf>
    <xf numFmtId="0" fontId="25" fillId="4" borderId="7" xfId="4" applyFont="1" applyFill="1" applyBorder="1" applyAlignment="1">
      <alignment horizontal="center" vertical="center" wrapText="1"/>
    </xf>
    <xf numFmtId="0" fontId="25" fillId="4" borderId="8" xfId="4" applyFont="1" applyFill="1" applyBorder="1" applyAlignment="1">
      <alignment horizontal="center" vertical="center" wrapText="1"/>
    </xf>
    <xf numFmtId="0" fontId="25" fillId="4" borderId="9" xfId="4" applyFont="1" applyFill="1" applyBorder="1" applyAlignment="1">
      <alignment horizontal="center" vertical="center" wrapText="1"/>
    </xf>
    <xf numFmtId="0" fontId="25" fillId="4" borderId="10" xfId="4" applyFont="1" applyFill="1" applyBorder="1" applyAlignment="1">
      <alignment horizontal="center" vertical="center" wrapText="1"/>
    </xf>
    <xf numFmtId="0" fontId="25" fillId="0" borderId="29" xfId="4" applyFont="1" applyBorder="1">
      <alignment vertical="center"/>
    </xf>
    <xf numFmtId="0" fontId="25" fillId="0" borderId="31" xfId="4" applyFont="1" applyBorder="1">
      <alignment vertical="center"/>
    </xf>
    <xf numFmtId="0" fontId="33" fillId="0" borderId="29" xfId="4" applyFont="1" applyBorder="1">
      <alignment vertical="center"/>
    </xf>
    <xf numFmtId="0" fontId="33" fillId="0" borderId="31" xfId="4" applyFont="1" applyBorder="1">
      <alignment vertical="center"/>
    </xf>
    <xf numFmtId="0" fontId="23" fillId="0" borderId="0" xfId="4" applyFont="1" applyAlignment="1">
      <alignment horizontal="right" vertical="center"/>
    </xf>
    <xf numFmtId="0" fontId="23" fillId="0" borderId="21" xfId="4" applyFont="1" applyBorder="1" applyAlignment="1">
      <alignment horizontal="right" vertical="center"/>
    </xf>
    <xf numFmtId="0" fontId="32" fillId="4" borderId="0" xfId="4" applyFont="1" applyFill="1" applyAlignment="1">
      <alignment vertical="center" shrinkToFit="1"/>
    </xf>
    <xf numFmtId="0" fontId="32" fillId="4" borderId="21" xfId="4" applyFont="1" applyFill="1" applyBorder="1" applyAlignment="1">
      <alignment vertical="center" shrinkToFit="1"/>
    </xf>
    <xf numFmtId="187" fontId="32" fillId="4" borderId="9" xfId="4" applyNumberFormat="1" applyFont="1" applyFill="1" applyBorder="1">
      <alignment vertical="center"/>
    </xf>
    <xf numFmtId="187" fontId="32" fillId="4" borderId="10" xfId="4" applyNumberFormat="1" applyFont="1" applyFill="1" applyBorder="1">
      <alignment vertical="center"/>
    </xf>
    <xf numFmtId="0" fontId="22" fillId="0" borderId="0" xfId="4" applyFont="1" applyAlignment="1">
      <alignment horizontal="center" vertical="center"/>
    </xf>
    <xf numFmtId="0" fontId="21" fillId="4" borderId="6" xfId="4" applyFont="1" applyFill="1" applyBorder="1" applyAlignment="1">
      <alignment horizontal="center" vertical="center"/>
    </xf>
    <xf numFmtId="0" fontId="21" fillId="4" borderId="5" xfId="4" applyFont="1" applyFill="1" applyBorder="1" applyAlignment="1">
      <alignment horizontal="center" vertical="center"/>
    </xf>
    <xf numFmtId="0" fontId="21" fillId="4" borderId="7" xfId="4" applyFont="1" applyFill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23" fillId="0" borderId="57" xfId="4" applyFont="1" applyBorder="1" applyAlignment="1">
      <alignment horizontal="center" vertical="center"/>
    </xf>
  </cellXfs>
  <cellStyles count="8">
    <cellStyle name="ハイパーリンク" xfId="2" builtinId="8"/>
    <cellStyle name="桁区切り" xfId="1" builtinId="6"/>
    <cellStyle name="桁区切り 2 3" xfId="7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2 2 2" xfId="6" xr:uid="{00000000-0005-0000-0000-000006000000}"/>
    <cellStyle name="標準 7" xfId="5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11206</xdr:rowOff>
    </xdr:from>
    <xdr:to>
      <xdr:col>9</xdr:col>
      <xdr:colOff>11206</xdr:colOff>
      <xdr:row>51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flipV="1">
          <a:off x="3574676" y="11564471"/>
          <a:ext cx="4852148" cy="4594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49</xdr:row>
      <xdr:rowOff>22412</xdr:rowOff>
    </xdr:from>
    <xdr:to>
      <xdr:col>9</xdr:col>
      <xdr:colOff>22411</xdr:colOff>
      <xdr:row>52</xdr:row>
      <xdr:rowOff>224117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CxnSpPr/>
      </xdr:nvCxnSpPr>
      <xdr:spPr>
        <a:xfrm flipV="1">
          <a:off x="3563471" y="11553265"/>
          <a:ext cx="4874558" cy="9076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107156</xdr:colOff>
      <xdr:row>6</xdr:row>
      <xdr:rowOff>160734</xdr:rowOff>
    </xdr:from>
    <xdr:to>
      <xdr:col>20</xdr:col>
      <xdr:colOff>107156</xdr:colOff>
      <xdr:row>8</xdr:row>
      <xdr:rowOff>1190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>
          <a:spLocks noChangeShapeType="1"/>
        </xdr:cNvSpPr>
      </xdr:nvSpPr>
      <xdr:spPr bwMode="auto">
        <a:xfrm flipV="1">
          <a:off x="3988594" y="1541859"/>
          <a:ext cx="0" cy="1619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3" name="Line 33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SpPr>
          <a:spLocks noChangeShapeType="1"/>
        </xdr:cNvSpPr>
      </xdr:nvSpPr>
      <xdr:spPr bwMode="auto">
        <a:xfrm>
          <a:off x="2676525" y="381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22</xdr:row>
      <xdr:rowOff>0</xdr:rowOff>
    </xdr:to>
    <xdr:sp macro="" textlink="">
      <xdr:nvSpPr>
        <xdr:cNvPr id="14" name="Line 34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SpPr>
          <a:spLocks noChangeShapeType="1"/>
        </xdr:cNvSpPr>
      </xdr:nvSpPr>
      <xdr:spPr bwMode="auto">
        <a:xfrm>
          <a:off x="4171950" y="38195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24</xdr:col>
      <xdr:colOff>41413</xdr:colOff>
      <xdr:row>5</xdr:row>
      <xdr:rowOff>157370</xdr:rowOff>
    </xdr:from>
    <xdr:to>
      <xdr:col>40</xdr:col>
      <xdr:colOff>255114</xdr:colOff>
      <xdr:row>19</xdr:row>
      <xdr:rowOff>41939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0783" y="985631"/>
          <a:ext cx="2226374" cy="22036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4037;&#21209;&#20418;\&#12295;&#26757;&#27941;\504-1-25&#12288;&#21152;&#33538;&#12288;&#27738;&#27700;4044-1&#21495;&#26032;&#35373;&#24037;&#20107;\&#28186;&#12398;&#20132;&#30058;&#12288;&#35336;&#31639;&#26360;&#12288;&#21332;&#35696;&#12288;&#22259;&#38754;\&#35336;&#31639;&#26360;\&#28186;&#12398;&#20132;&#30058;(&#21336;&#29420;)&#25968;&#37327;&#32207;&#25324;&#3492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4037;&#21209;&#20418;\&#12295;&#26757;&#27941;\&#9678;R2&#24180;&#24230;%20&#23436;&#20102;&#26696;&#20214;&#9678;\502-1-51&#12288;&#39640;&#22338;&#12288;&#35373;&#35336;&#26032;\&#9678;&#26368;&#32066;&#35373;&#35336;&#22793;&#26356;&#9678;\&#39640;&#22338;&#12288;&#26368;&#32066;&#22793;&#26356;\&#9678;&#26368;&#32066;&#22793;&#26356;&#12288;&#27770;&#23450;\R2&#39640;&#22338;(&#35036;&#21161;)&#25968;&#37327;&#32207;&#25324;&#3492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4037;&#21209;&#20418;\&#12295;&#26757;&#27941;\&#9632;&#26494;&#28006;&#8594;&#21462;&#20184;&#31649;&#32294;&#25512;&#36914;&#21442;&#32771;\429&#19979;&#24029;&#65289;02.&#25968;&#37327;&#32207;&#25324;&#34920;(&#25512;&#36914;&#65381;&#24403;&#65381;&#35036;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-Yaso\Desktop\H28&#19979;&#27700;&#36947;&#24037;&#20107;\H28&#30333;&#23665;&#23455;&#26045;\&#25968;&#37327;\02&#25512;&#36914;&#12539;&#31435;&#22353;&#25968;&#37327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-Yaso\Desktop\01&#25968;&#37327;&#32207;&#25324;&#34920;&#65288;&#25512;&#3691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"/>
      <sheetName val="総"/>
      <sheetName val="数"/>
      <sheetName val="(集)素"/>
      <sheetName val="素"/>
      <sheetName val="数 "/>
      <sheetName val="防護処理工"/>
      <sheetName val="取推"/>
      <sheetName val="(集)建"/>
      <sheetName val="(集)建1"/>
      <sheetName val="1M"/>
      <sheetName val="副×"/>
      <sheetName val="管(VR)"/>
      <sheetName val="管(VU)"/>
      <sheetName val="小"/>
      <sheetName val="(集)ま素"/>
      <sheetName val="ま素"/>
      <sheetName val="(集)ま建×"/>
      <sheetName val="ま建×"/>
      <sheetName val="交"/>
      <sheetName val="(工)建"/>
      <sheetName val="(工)素"/>
      <sheetName val="工(ま素)"/>
      <sheetName val="(工)ま建×"/>
      <sheetName val="(工)M舗"/>
      <sheetName val="建賃"/>
      <sheetName val="試掘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 t="str">
            <v xml:space="preserve"> </v>
          </cell>
          <cell r="O3" t="str">
            <v xml:space="preserve"> </v>
          </cell>
          <cell r="AC3" t="str">
            <v xml:space="preserve"> </v>
          </cell>
          <cell r="AG3" t="str">
            <v>　</v>
          </cell>
        </row>
        <row r="4">
          <cell r="A4" t="str">
            <v>VUφ100</v>
          </cell>
          <cell r="O4" t="str">
            <v>塩ビMH</v>
          </cell>
          <cell r="AC4" t="str">
            <v>市道N2</v>
          </cell>
          <cell r="AG4" t="str">
            <v>BH0.13m3</v>
          </cell>
        </row>
        <row r="5">
          <cell r="A5" t="str">
            <v>VUφ150</v>
          </cell>
          <cell r="O5" t="str">
            <v>1号MH</v>
          </cell>
          <cell r="AC5" t="str">
            <v>市道N3</v>
          </cell>
          <cell r="AG5" t="str">
            <v>BH0.28m3</v>
          </cell>
        </row>
        <row r="6">
          <cell r="A6" t="str">
            <v>VUφ200</v>
          </cell>
          <cell r="O6" t="str">
            <v>2号MH</v>
          </cell>
          <cell r="AC6" t="str">
            <v>市道N4</v>
          </cell>
          <cell r="AG6" t="str">
            <v>BH0.45m3</v>
          </cell>
        </row>
        <row r="7">
          <cell r="A7" t="str">
            <v>VUφ250</v>
          </cell>
          <cell r="O7" t="str">
            <v>3号MH</v>
          </cell>
          <cell r="AC7" t="str">
            <v>市道N5</v>
          </cell>
          <cell r="AG7" t="str">
            <v>BH0.80m3</v>
          </cell>
        </row>
        <row r="8">
          <cell r="A8" t="str">
            <v>VRφ150</v>
          </cell>
          <cell r="AC8" t="str">
            <v>市道歩道</v>
          </cell>
          <cell r="AG8" t="str">
            <v>人力</v>
          </cell>
        </row>
        <row r="9">
          <cell r="A9" t="str">
            <v>VRφ200</v>
          </cell>
          <cell r="AC9" t="str">
            <v>県道N4</v>
          </cell>
        </row>
        <row r="10">
          <cell r="A10" t="str">
            <v>VRφ250</v>
          </cell>
          <cell r="AC10" t="str">
            <v>県道N5</v>
          </cell>
        </row>
        <row r="11">
          <cell r="A11" t="str">
            <v>PEφ50</v>
          </cell>
          <cell r="AC11" t="str">
            <v>県道N6</v>
          </cell>
        </row>
        <row r="12">
          <cell r="A12" t="str">
            <v>PEφ75</v>
          </cell>
          <cell r="AC12" t="str">
            <v>県道歩道</v>
          </cell>
        </row>
        <row r="13">
          <cell r="A13" t="str">
            <v>PEφ100</v>
          </cell>
          <cell r="AC13" t="str">
            <v>国道車道</v>
          </cell>
        </row>
        <row r="14">
          <cell r="A14" t="str">
            <v>PEφ150</v>
          </cell>
          <cell r="AC14" t="str">
            <v>国道歩道</v>
          </cell>
        </row>
        <row r="15">
          <cell r="A15" t="str">
            <v>PEφ200</v>
          </cell>
          <cell r="AC15" t="str">
            <v>国道歩道(乗)</v>
          </cell>
        </row>
        <row r="16">
          <cell r="A16" t="str">
            <v>PEφ250</v>
          </cell>
          <cell r="AC16" t="str">
            <v>法定外As</v>
          </cell>
        </row>
        <row r="17">
          <cell r="A17" t="str">
            <v>SGPφ350</v>
          </cell>
          <cell r="AC17" t="str">
            <v>法定外Co</v>
          </cell>
        </row>
        <row r="18">
          <cell r="A18" t="str">
            <v>SGPφ400</v>
          </cell>
          <cell r="AC18" t="str">
            <v>砂利道</v>
          </cell>
        </row>
        <row r="19">
          <cell r="A19" t="str">
            <v>HPφ250</v>
          </cell>
          <cell r="AC19" t="str">
            <v>流用土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"/>
      <sheetName val="総"/>
      <sheetName val="(集)素"/>
      <sheetName val="(集)建"/>
      <sheetName val="素"/>
      <sheetName val="建"/>
      <sheetName val="数"/>
      <sheetName val="管"/>
      <sheetName val="交"/>
      <sheetName val="×3M"/>
      <sheetName val="副×"/>
      <sheetName val="1M"/>
      <sheetName val="小"/>
      <sheetName val="(集)ま素"/>
      <sheetName val="ま素"/>
      <sheetName val="×(集)ま建"/>
      <sheetName val="×ま建"/>
      <sheetName val="(工)素"/>
      <sheetName val="(工)建"/>
      <sheetName val="工(ま素)"/>
      <sheetName val="×(工)ま建"/>
      <sheetName val="(工)M舗"/>
      <sheetName val="建賃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 xml:space="preserve"> </v>
          </cell>
          <cell r="AG3" t="str">
            <v>　</v>
          </cell>
        </row>
        <row r="4">
          <cell r="A4" t="str">
            <v>VUφ100</v>
          </cell>
          <cell r="AG4" t="str">
            <v>BH0.13m3</v>
          </cell>
        </row>
        <row r="5">
          <cell r="A5" t="str">
            <v>VUφ150</v>
          </cell>
          <cell r="AG5" t="str">
            <v>BH0.28m3</v>
          </cell>
        </row>
        <row r="6">
          <cell r="A6" t="str">
            <v>VUφ200</v>
          </cell>
          <cell r="AG6" t="str">
            <v>BH0.45m3</v>
          </cell>
        </row>
        <row r="7">
          <cell r="A7" t="str">
            <v>VUφ250</v>
          </cell>
          <cell r="AG7" t="str">
            <v>BH0.80m3</v>
          </cell>
        </row>
        <row r="8">
          <cell r="A8" t="str">
            <v>VRφ150</v>
          </cell>
          <cell r="AG8" t="str">
            <v>人力</v>
          </cell>
        </row>
        <row r="9">
          <cell r="A9" t="str">
            <v>VRφ200</v>
          </cell>
        </row>
        <row r="10">
          <cell r="A10" t="str">
            <v>VRφ250</v>
          </cell>
        </row>
        <row r="11">
          <cell r="A11" t="str">
            <v>PEφ50</v>
          </cell>
        </row>
        <row r="12">
          <cell r="A12" t="str">
            <v>PEφ75</v>
          </cell>
        </row>
        <row r="13">
          <cell r="A13" t="str">
            <v>PEφ100</v>
          </cell>
        </row>
        <row r="14">
          <cell r="A14" t="str">
            <v>PEφ150</v>
          </cell>
        </row>
        <row r="15">
          <cell r="A15" t="str">
            <v>PEφ200</v>
          </cell>
        </row>
        <row r="16">
          <cell r="A16" t="str">
            <v>PEφ250</v>
          </cell>
        </row>
        <row r="17">
          <cell r="A17" t="str">
            <v>SGPφ350</v>
          </cell>
        </row>
        <row r="18">
          <cell r="A18" t="str">
            <v>SGPφ400</v>
          </cell>
        </row>
        <row r="19">
          <cell r="A19" t="str">
            <v>HPφ250</v>
          </cell>
        </row>
      </sheetData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(3)"/>
      <sheetName val="薬注(二単)"/>
      <sheetName val="取推"/>
      <sheetName val="アーバン"/>
      <sheetName val="ケ15"/>
      <sheetName val="ケ20"/>
      <sheetName val="NC28-1-2"/>
      <sheetName val="NC28-1"/>
      <sheetName val="NC29-3"/>
      <sheetName val="210089-3"/>
      <sheetName val="210089-1"/>
      <sheetName val="210090-1"/>
      <sheetName val="推工(H29下川)"/>
      <sheetName val="推工(H29下川) (2)"/>
      <sheetName val="推誘導"/>
      <sheetName val="運重"/>
      <sheetName val="覆賃"/>
      <sheetName val="data②"/>
      <sheetName val="推"/>
      <sheetName val="薬注(二複)"/>
      <sheetName val="沈設"/>
      <sheetName val="MM"/>
      <sheetName val="沈M数量"/>
      <sheetName val="工(沈設)"/>
      <sheetName val="工(MM)"/>
      <sheetName val="沈M誘導"/>
      <sheetName val="data③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VUφ150</v>
          </cell>
        </row>
        <row r="4">
          <cell r="A4" t="str">
            <v>VUφ200</v>
          </cell>
        </row>
        <row r="5">
          <cell r="A5" t="str">
            <v>VUφ250</v>
          </cell>
        </row>
        <row r="6">
          <cell r="A6" t="str">
            <v>VUφ300</v>
          </cell>
        </row>
        <row r="7">
          <cell r="A7" t="str">
            <v>VUφ350</v>
          </cell>
        </row>
        <row r="8">
          <cell r="A8" t="str">
            <v>VUφ400</v>
          </cell>
        </row>
        <row r="9">
          <cell r="A9" t="str">
            <v>VUφ450</v>
          </cell>
        </row>
        <row r="10">
          <cell r="A10" t="str">
            <v>VUφ500</v>
          </cell>
        </row>
        <row r="11">
          <cell r="A11" t="str">
            <v>VUφ600</v>
          </cell>
        </row>
        <row r="12">
          <cell r="A12" t="str">
            <v>SGPφ350</v>
          </cell>
        </row>
        <row r="13">
          <cell r="A13" t="str">
            <v>SGPφ400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 t="str">
            <v>VPφ150</v>
          </cell>
        </row>
        <row r="4">
          <cell r="A4" t="str">
            <v>VPφ200</v>
          </cell>
        </row>
        <row r="5">
          <cell r="A5" t="str">
            <v>VPφ250</v>
          </cell>
        </row>
        <row r="6">
          <cell r="A6" t="str">
            <v>VPφ300</v>
          </cell>
        </row>
        <row r="7">
          <cell r="A7" t="str">
            <v>VPφ350</v>
          </cell>
        </row>
        <row r="8">
          <cell r="A8" t="str">
            <v>VPφ400</v>
          </cell>
        </row>
        <row r="9">
          <cell r="A9" t="str">
            <v>VPφ450</v>
          </cell>
        </row>
        <row r="10">
          <cell r="A10" t="str">
            <v>VPφ500</v>
          </cell>
        </row>
        <row r="11">
          <cell r="A11" t="str">
            <v>VPφ600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"/>
      <sheetName val="総"/>
      <sheetName val="数"/>
      <sheetName val="土集(建)"/>
      <sheetName val="土(建)"/>
      <sheetName val="土集(ま素)"/>
      <sheetName val="土(ま素)"/>
      <sheetName val="管(VR200)"/>
      <sheetName val="1号"/>
      <sheetName val="塩ビMH"/>
      <sheetName val="工(建)"/>
      <sheetName val="誘導"/>
      <sheetName val="工(MH舗)"/>
      <sheetName val="建賃"/>
      <sheetName val="推進"/>
      <sheetName val="取付管推進"/>
      <sheetName val="ケーシングφ2000"/>
      <sheetName val="ケーシングφ1500"/>
      <sheetName val="運搬重量"/>
      <sheetName val="薬液注入"/>
      <sheetName val="工程 (1)"/>
      <sheetName val="工程 (2)"/>
      <sheetName val="工程 (3)"/>
      <sheetName val="工程(バー)"/>
      <sheetName val="覆工板賃料"/>
      <sheetName val="覆工板賃料 (2)"/>
      <sheetName val="当初誘導員"/>
      <sheetName val="data"/>
      <sheetName val="添加材"/>
      <sheetName val="圧入掘削設備"/>
      <sheetName val="表紙"/>
      <sheetName val="総 (2)"/>
      <sheetName val="土集(建) (2)"/>
      <sheetName val="土(建) (2)"/>
      <sheetName val="土集(ま素) (2)"/>
      <sheetName val="土(ま素) (2)"/>
      <sheetName val="管(VR200) (2)"/>
      <sheetName val="1号 (2)"/>
      <sheetName val="工(建) (2)"/>
      <sheetName val="誘導 (2)"/>
      <sheetName val="工(MH舗) (2)"/>
      <sheetName val="建賃 (2)"/>
      <sheetName val="Sheet1"/>
      <sheetName val="総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VPφ150</v>
          </cell>
        </row>
        <row r="4">
          <cell r="AA4" t="str">
            <v>低耐荷力方式泥土圧推進工</v>
          </cell>
          <cell r="AC4" t="str">
            <v>二重管ストレーナ工法　単相式</v>
          </cell>
        </row>
        <row r="5">
          <cell r="AC5" t="str">
            <v>二重管ストレーナ工法　複相式</v>
          </cell>
        </row>
        <row r="6">
          <cell r="AC6" t="str">
            <v>二重管ダブルパッカー工法　単相式</v>
          </cell>
        </row>
        <row r="7">
          <cell r="AC7" t="str">
            <v>二重管ダブルパッカー工法　複相式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総括 （閲覧)"/>
      <sheetName val="数量"/>
      <sheetName val="土集計(素掘)"/>
      <sheetName val="土工(素掘)"/>
      <sheetName val="土集計(建簡土)"/>
      <sheetName val="土工(建簡土)"/>
      <sheetName val="土集計(取・ま素掘)"/>
      <sheetName val="土工(取・ま素掘)"/>
      <sheetName val="土集計(取・ま建簡土)"/>
      <sheetName val="土工(取・ま建簡土)"/>
      <sheetName val="管きょ(VR200)"/>
      <sheetName val="管きょ(VR150) "/>
      <sheetName val="管きょ(PE75)"/>
      <sheetName val="1号MH"/>
      <sheetName val="塩ビMH"/>
      <sheetName val="副管"/>
      <sheetName val="工程(素掘)"/>
      <sheetName val="工程(建簡土)"/>
      <sheetName val="工程(取・ま素掘)"/>
      <sheetName val="工程(取・ま建簡土)"/>
      <sheetName val="当初誘導員"/>
      <sheetName val="工程(MH・舗装)"/>
      <sheetName val="土留賃料"/>
      <sheetName val="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J4" t="str">
            <v>市道一般</v>
          </cell>
        </row>
        <row r="5">
          <cell r="J5" t="str">
            <v>市道L</v>
          </cell>
        </row>
        <row r="6">
          <cell r="J6" t="str">
            <v>市道A</v>
          </cell>
        </row>
        <row r="7">
          <cell r="J7" t="str">
            <v>市道B</v>
          </cell>
        </row>
        <row r="8">
          <cell r="J8" t="str">
            <v>市道歩道</v>
          </cell>
        </row>
        <row r="9">
          <cell r="J9" t="str">
            <v>県道N4</v>
          </cell>
        </row>
        <row r="10">
          <cell r="J10" t="str">
            <v>県道N5</v>
          </cell>
        </row>
        <row r="11">
          <cell r="J11" t="str">
            <v>県道N6</v>
          </cell>
        </row>
        <row r="12">
          <cell r="J12" t="str">
            <v>県道歩道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38"/>
  <sheetViews>
    <sheetView showGridLines="0" tabSelected="1" view="pageBreakPreview" zoomScaleNormal="100" zoomScaleSheetLayoutView="100" workbookViewId="0">
      <selection activeCell="M12" sqref="M12"/>
    </sheetView>
  </sheetViews>
  <sheetFormatPr defaultRowHeight="18.75" x14ac:dyDescent="0.4"/>
  <sheetData>
    <row r="1" spans="1:9" x14ac:dyDescent="0.4">
      <c r="A1" s="283" t="s">
        <v>377</v>
      </c>
    </row>
    <row r="7" spans="1:9" ht="18.75" customHeight="1" x14ac:dyDescent="0.4">
      <c r="B7" s="412" t="s">
        <v>679</v>
      </c>
      <c r="C7" s="412"/>
      <c r="D7" s="412"/>
    </row>
    <row r="8" spans="1:9" ht="18.75" customHeight="1" x14ac:dyDescent="0.4">
      <c r="B8" s="412"/>
      <c r="C8" s="412"/>
      <c r="D8" s="412"/>
    </row>
    <row r="9" spans="1:9" x14ac:dyDescent="0.4">
      <c r="B9" s="413" t="s">
        <v>672</v>
      </c>
      <c r="C9" s="413"/>
      <c r="D9" s="413"/>
      <c r="E9" s="413"/>
      <c r="F9" s="413"/>
      <c r="G9" s="413"/>
      <c r="H9" s="413"/>
      <c r="I9" s="413"/>
    </row>
    <row r="10" spans="1:9" x14ac:dyDescent="0.4">
      <c r="B10" s="413"/>
      <c r="C10" s="413"/>
      <c r="D10" s="413"/>
      <c r="E10" s="413"/>
      <c r="F10" s="413"/>
      <c r="G10" s="413"/>
      <c r="H10" s="413"/>
      <c r="I10" s="413"/>
    </row>
    <row r="11" spans="1:9" x14ac:dyDescent="0.4">
      <c r="B11" s="413" t="s">
        <v>673</v>
      </c>
      <c r="C11" s="413"/>
      <c r="D11" s="413"/>
      <c r="E11" s="413"/>
      <c r="F11" s="413"/>
      <c r="G11" s="413"/>
      <c r="H11" s="413"/>
      <c r="I11" s="413"/>
    </row>
    <row r="12" spans="1:9" x14ac:dyDescent="0.4">
      <c r="B12" s="413"/>
      <c r="C12" s="413"/>
      <c r="D12" s="413"/>
      <c r="E12" s="413"/>
      <c r="F12" s="413"/>
      <c r="G12" s="413"/>
      <c r="H12" s="413"/>
      <c r="I12" s="413"/>
    </row>
    <row r="14" spans="1:9" x14ac:dyDescent="0.4">
      <c r="B14" s="413" t="s">
        <v>376</v>
      </c>
      <c r="C14" s="413"/>
      <c r="D14" s="413"/>
      <c r="E14" s="413"/>
      <c r="F14" s="413"/>
      <c r="G14" s="413"/>
      <c r="H14" s="413"/>
      <c r="I14" s="413"/>
    </row>
    <row r="15" spans="1:9" x14ac:dyDescent="0.4">
      <c r="B15" s="413"/>
      <c r="C15" s="413"/>
      <c r="D15" s="413"/>
      <c r="E15" s="413"/>
      <c r="F15" s="413"/>
      <c r="G15" s="413"/>
      <c r="H15" s="413"/>
      <c r="I15" s="413"/>
    </row>
    <row r="19" spans="4:7" x14ac:dyDescent="0.4">
      <c r="D19" s="413"/>
      <c r="E19" s="414"/>
      <c r="F19" s="414"/>
      <c r="G19" s="414"/>
    </row>
    <row r="20" spans="4:7" x14ac:dyDescent="0.4">
      <c r="D20" s="414"/>
      <c r="E20" s="414"/>
      <c r="F20" s="414"/>
      <c r="G20" s="414"/>
    </row>
    <row r="35" spans="2:9" x14ac:dyDescent="0.4">
      <c r="B35" s="411" t="s">
        <v>674</v>
      </c>
      <c r="C35" s="411"/>
      <c r="D35" s="411"/>
      <c r="E35" s="411"/>
      <c r="F35" s="411"/>
      <c r="G35" s="411"/>
      <c r="H35" s="411"/>
      <c r="I35" s="411"/>
    </row>
    <row r="36" spans="2:9" x14ac:dyDescent="0.4">
      <c r="B36" s="411"/>
      <c r="C36" s="411"/>
      <c r="D36" s="411"/>
      <c r="E36" s="411"/>
      <c r="F36" s="411"/>
      <c r="G36" s="411"/>
      <c r="H36" s="411"/>
      <c r="I36" s="411"/>
    </row>
    <row r="37" spans="2:9" x14ac:dyDescent="0.4">
      <c r="B37" s="411" t="s">
        <v>164</v>
      </c>
      <c r="C37" s="411"/>
      <c r="D37" s="411"/>
      <c r="E37" s="411"/>
      <c r="F37" s="411"/>
      <c r="G37" s="411"/>
      <c r="H37" s="411"/>
      <c r="I37" s="411"/>
    </row>
    <row r="38" spans="2:9" x14ac:dyDescent="0.4">
      <c r="B38" s="411"/>
      <c r="C38" s="411"/>
      <c r="D38" s="411"/>
      <c r="E38" s="411"/>
      <c r="F38" s="411"/>
      <c r="G38" s="411"/>
      <c r="H38" s="411"/>
      <c r="I38" s="411"/>
    </row>
  </sheetData>
  <mergeCells count="7">
    <mergeCell ref="B37:I38"/>
    <mergeCell ref="B7:D8"/>
    <mergeCell ref="B9:I10"/>
    <mergeCell ref="B11:I12"/>
    <mergeCell ref="B14:I15"/>
    <mergeCell ref="B35:I36"/>
    <mergeCell ref="D19:G20"/>
  </mergeCells>
  <phoneticPr fontId="3"/>
  <hyperlinks>
    <hyperlink ref="A1" location="menu!A1" display="menu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W141"/>
  <sheetViews>
    <sheetView showGridLines="0" view="pageBreakPreview" zoomScale="70" zoomScaleNormal="100" zoomScaleSheetLayoutView="70" workbookViewId="0"/>
  </sheetViews>
  <sheetFormatPr defaultRowHeight="18.75" x14ac:dyDescent="0.4"/>
  <cols>
    <col min="2" max="49" width="2.625" customWidth="1"/>
  </cols>
  <sheetData>
    <row r="1" spans="1:49" x14ac:dyDescent="0.4">
      <c r="A1" s="283" t="s">
        <v>378</v>
      </c>
    </row>
    <row r="2" spans="1:49" ht="15" customHeight="1" x14ac:dyDescent="0.4">
      <c r="B2" s="415" t="s">
        <v>370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7"/>
      <c r="Z2" s="415" t="s">
        <v>371</v>
      </c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7"/>
    </row>
    <row r="3" spans="1:49" ht="15" customHeight="1" thickBot="1" x14ac:dyDescent="0.45">
      <c r="A3" t="s">
        <v>372</v>
      </c>
      <c r="B3" s="418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20"/>
      <c r="Z3" s="418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20"/>
    </row>
    <row r="4" spans="1:49" ht="15" customHeight="1" thickTop="1" x14ac:dyDescent="0.4">
      <c r="B4" s="276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277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277"/>
    </row>
    <row r="5" spans="1:49" ht="15" customHeight="1" x14ac:dyDescent="0.4">
      <c r="B5" s="155" t="s">
        <v>563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9"/>
      <c r="Z5" s="155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9"/>
    </row>
    <row r="6" spans="1:49" ht="15" customHeight="1" x14ac:dyDescent="0.4">
      <c r="B6" s="155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9"/>
      <c r="Z6" s="155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9"/>
    </row>
    <row r="7" spans="1:49" ht="15" customHeight="1" x14ac:dyDescent="0.4">
      <c r="B7" s="155"/>
      <c r="C7" s="278" t="s">
        <v>373</v>
      </c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9"/>
      <c r="Z7" s="155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9"/>
    </row>
    <row r="8" spans="1:49" ht="15" customHeight="1" x14ac:dyDescent="0.4">
      <c r="B8" s="155"/>
      <c r="C8" s="278" t="s">
        <v>374</v>
      </c>
      <c r="D8" s="278"/>
      <c r="E8" s="278"/>
      <c r="F8" s="278"/>
      <c r="G8" s="278"/>
      <c r="H8" s="278"/>
      <c r="I8" s="278"/>
      <c r="J8" s="278"/>
      <c r="K8" s="278"/>
      <c r="L8" s="278" t="s">
        <v>387</v>
      </c>
      <c r="M8" s="278"/>
      <c r="N8" s="278"/>
      <c r="O8" s="278"/>
      <c r="P8" s="278"/>
      <c r="Q8" s="278"/>
      <c r="R8" s="278" t="s">
        <v>386</v>
      </c>
      <c r="S8" s="278"/>
      <c r="T8" s="278"/>
      <c r="U8" s="278"/>
      <c r="V8" s="278"/>
      <c r="W8" s="278"/>
      <c r="X8" s="278"/>
      <c r="Y8" s="279"/>
      <c r="Z8" s="155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9"/>
    </row>
    <row r="9" spans="1:49" ht="15" customHeight="1" x14ac:dyDescent="0.4">
      <c r="B9" s="155"/>
      <c r="C9" s="278"/>
      <c r="D9" s="278"/>
      <c r="E9" s="278" t="s">
        <v>545</v>
      </c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9"/>
      <c r="Z9" s="155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9"/>
    </row>
    <row r="10" spans="1:49" ht="15" customHeight="1" x14ac:dyDescent="0.4">
      <c r="B10" s="155"/>
      <c r="C10" s="278"/>
      <c r="D10" s="278"/>
      <c r="E10" s="278" t="s">
        <v>564</v>
      </c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9"/>
      <c r="Z10" s="155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9"/>
    </row>
    <row r="11" spans="1:49" ht="15" customHeight="1" x14ac:dyDescent="0.4">
      <c r="B11" s="155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9"/>
      <c r="Z11" s="155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9"/>
    </row>
    <row r="12" spans="1:49" ht="15" customHeight="1" x14ac:dyDescent="0.4">
      <c r="B12" s="155"/>
      <c r="C12" s="278" t="s">
        <v>375</v>
      </c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9"/>
      <c r="Z12" s="155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9"/>
    </row>
    <row r="13" spans="1:49" ht="15" customHeight="1" x14ac:dyDescent="0.4">
      <c r="B13" s="155"/>
      <c r="C13" s="278"/>
      <c r="D13" s="278" t="s">
        <v>175</v>
      </c>
      <c r="E13" s="278"/>
      <c r="F13" s="278"/>
      <c r="G13" s="278"/>
      <c r="H13" s="278"/>
      <c r="I13" s="278"/>
      <c r="J13" s="278"/>
      <c r="K13" s="278"/>
      <c r="L13" s="278" t="s">
        <v>388</v>
      </c>
      <c r="M13" s="278"/>
      <c r="N13" s="278"/>
      <c r="O13" s="278"/>
      <c r="P13" s="278"/>
      <c r="Q13" s="278"/>
      <c r="R13" s="278" t="s">
        <v>389</v>
      </c>
      <c r="S13" s="278"/>
      <c r="T13" s="278"/>
      <c r="U13" s="278"/>
      <c r="V13" s="278"/>
      <c r="W13" s="278"/>
      <c r="X13" s="278"/>
      <c r="Y13" s="279"/>
      <c r="Z13" s="155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9"/>
    </row>
    <row r="14" spans="1:49" ht="15" customHeight="1" x14ac:dyDescent="0.4">
      <c r="B14" s="155"/>
      <c r="C14" s="278"/>
      <c r="D14" s="278"/>
      <c r="E14" s="278" t="s">
        <v>413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9"/>
      <c r="Z14" s="155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9"/>
    </row>
    <row r="15" spans="1:49" ht="15" customHeight="1" x14ac:dyDescent="0.4">
      <c r="B15" s="155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9"/>
      <c r="Z15" s="155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9"/>
    </row>
    <row r="16" spans="1:49" ht="15" customHeight="1" x14ac:dyDescent="0.4">
      <c r="B16" s="155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9"/>
      <c r="Z16" s="155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9"/>
    </row>
    <row r="17" spans="2:49" ht="15" customHeight="1" x14ac:dyDescent="0.4">
      <c r="B17" s="155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9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9"/>
    </row>
    <row r="18" spans="2:49" ht="15" customHeight="1" x14ac:dyDescent="0.4">
      <c r="B18" s="155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9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9"/>
    </row>
    <row r="19" spans="2:49" ht="15" customHeight="1" x14ac:dyDescent="0.4">
      <c r="B19" s="155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9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9"/>
    </row>
    <row r="20" spans="2:49" ht="15" customHeight="1" x14ac:dyDescent="0.4">
      <c r="B20" s="155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9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9"/>
    </row>
    <row r="21" spans="2:49" ht="15" customHeight="1" x14ac:dyDescent="0.4">
      <c r="B21" s="155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9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2:49" ht="15" customHeight="1" x14ac:dyDescent="0.4">
      <c r="B22" s="155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9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9"/>
    </row>
    <row r="23" spans="2:49" ht="15" customHeight="1" x14ac:dyDescent="0.4">
      <c r="B23" s="155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9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9"/>
    </row>
    <row r="24" spans="2:49" ht="15" customHeight="1" x14ac:dyDescent="0.4">
      <c r="B24" s="155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9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9"/>
    </row>
    <row r="25" spans="2:49" ht="15" customHeight="1" x14ac:dyDescent="0.4">
      <c r="B25" s="155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9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9"/>
    </row>
    <row r="26" spans="2:49" ht="15" customHeight="1" x14ac:dyDescent="0.4">
      <c r="B26" s="155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9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9"/>
    </row>
    <row r="27" spans="2:49" ht="15" customHeight="1" x14ac:dyDescent="0.4">
      <c r="B27" s="155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9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9"/>
    </row>
    <row r="28" spans="2:49" ht="15" customHeight="1" x14ac:dyDescent="0.4">
      <c r="B28" s="155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9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9"/>
    </row>
    <row r="29" spans="2:49" ht="15" customHeight="1" x14ac:dyDescent="0.4">
      <c r="B29" s="155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9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9"/>
    </row>
    <row r="30" spans="2:49" ht="15" customHeight="1" x14ac:dyDescent="0.4">
      <c r="B30" s="155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9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9"/>
    </row>
    <row r="31" spans="2:49" ht="15" customHeight="1" x14ac:dyDescent="0.4">
      <c r="B31" s="155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9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9"/>
    </row>
    <row r="32" spans="2:49" ht="15" customHeight="1" x14ac:dyDescent="0.4">
      <c r="B32" s="155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80"/>
      <c r="Y32" s="279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9"/>
    </row>
    <row r="33" spans="2:49" ht="15" customHeight="1" x14ac:dyDescent="0.4">
      <c r="B33" s="155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9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9"/>
    </row>
    <row r="34" spans="2:49" ht="15" customHeight="1" x14ac:dyDescent="0.4">
      <c r="B34" s="155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9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9"/>
    </row>
    <row r="35" spans="2:49" ht="15" customHeight="1" x14ac:dyDescent="0.4">
      <c r="B35" s="155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9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9"/>
    </row>
    <row r="36" spans="2:49" ht="15" customHeight="1" x14ac:dyDescent="0.4">
      <c r="B36" s="155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9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9"/>
    </row>
    <row r="37" spans="2:49" ht="15" customHeight="1" x14ac:dyDescent="0.4">
      <c r="B37" s="155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9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9"/>
    </row>
    <row r="38" spans="2:49" ht="15" customHeight="1" x14ac:dyDescent="0.4">
      <c r="B38" s="155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9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9"/>
    </row>
    <row r="39" spans="2:49" ht="15" customHeight="1" x14ac:dyDescent="0.4">
      <c r="B39" s="155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9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9"/>
    </row>
    <row r="40" spans="2:49" ht="15" customHeight="1" x14ac:dyDescent="0.4">
      <c r="B40" s="155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9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9"/>
    </row>
    <row r="41" spans="2:49" ht="15" customHeight="1" x14ac:dyDescent="0.4">
      <c r="B41" s="155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80"/>
      <c r="Y41" s="279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9"/>
    </row>
    <row r="42" spans="2:49" ht="15" customHeight="1" x14ac:dyDescent="0.4">
      <c r="B42" s="155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9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9"/>
    </row>
    <row r="43" spans="2:49" ht="15" customHeight="1" x14ac:dyDescent="0.4">
      <c r="B43" s="155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9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9"/>
    </row>
    <row r="44" spans="2:49" ht="15" customHeight="1" x14ac:dyDescent="0.4">
      <c r="B44" s="155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9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9"/>
    </row>
    <row r="45" spans="2:49" ht="15" customHeight="1" x14ac:dyDescent="0.4">
      <c r="B45" s="155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9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9"/>
    </row>
    <row r="46" spans="2:49" ht="15" customHeight="1" x14ac:dyDescent="0.4">
      <c r="B46" s="155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9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9"/>
    </row>
    <row r="47" spans="2:49" ht="15" customHeight="1" x14ac:dyDescent="0.4">
      <c r="B47" s="155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9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9"/>
    </row>
    <row r="48" spans="2:49" ht="15" customHeight="1" x14ac:dyDescent="0.4">
      <c r="B48" s="155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9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9"/>
    </row>
    <row r="49" spans="2:49" ht="15" customHeight="1" x14ac:dyDescent="0.4">
      <c r="B49" s="155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9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9"/>
    </row>
    <row r="50" spans="2:49" ht="15" customHeight="1" x14ac:dyDescent="0.4">
      <c r="B50" s="155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80"/>
      <c r="Y50" s="279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9"/>
    </row>
    <row r="51" spans="2:49" ht="15" customHeight="1" x14ac:dyDescent="0.4">
      <c r="B51" s="155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9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9"/>
    </row>
    <row r="52" spans="2:49" ht="15" customHeight="1" x14ac:dyDescent="0.4">
      <c r="B52" s="155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9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9"/>
    </row>
    <row r="53" spans="2:49" ht="15" customHeight="1" x14ac:dyDescent="0.4">
      <c r="B53" s="155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9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9"/>
    </row>
    <row r="54" spans="2:49" ht="15" customHeight="1" x14ac:dyDescent="0.4">
      <c r="B54" s="155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9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9"/>
    </row>
    <row r="55" spans="2:49" ht="15" customHeight="1" x14ac:dyDescent="0.4">
      <c r="B55" s="155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9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9"/>
    </row>
    <row r="56" spans="2:49" ht="15" customHeight="1" x14ac:dyDescent="0.4">
      <c r="B56" s="155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9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9"/>
    </row>
    <row r="57" spans="2:49" ht="15" customHeight="1" x14ac:dyDescent="0.4">
      <c r="B57" s="155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9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9"/>
    </row>
    <row r="58" spans="2:49" ht="15" customHeight="1" x14ac:dyDescent="0.4">
      <c r="B58" s="155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9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9"/>
    </row>
    <row r="59" spans="2:49" ht="15" customHeight="1" x14ac:dyDescent="0.4">
      <c r="B59" s="155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80"/>
      <c r="Y59" s="279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9"/>
    </row>
    <row r="60" spans="2:49" ht="15" customHeight="1" x14ac:dyDescent="0.4">
      <c r="B60" s="155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9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9"/>
    </row>
    <row r="61" spans="2:49" ht="15" customHeight="1" x14ac:dyDescent="0.4">
      <c r="B61" s="155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9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9"/>
    </row>
    <row r="62" spans="2:49" ht="15" customHeight="1" x14ac:dyDescent="0.4">
      <c r="B62" s="155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9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9"/>
    </row>
    <row r="63" spans="2:49" ht="15" customHeight="1" x14ac:dyDescent="0.4">
      <c r="B63" s="155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9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9"/>
    </row>
    <row r="64" spans="2:49" ht="15" customHeight="1" x14ac:dyDescent="0.4">
      <c r="B64" s="155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80"/>
      <c r="Y64" s="279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9"/>
    </row>
    <row r="65" spans="2:49" ht="15" customHeight="1" x14ac:dyDescent="0.4">
      <c r="B65" s="155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9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9"/>
    </row>
    <row r="66" spans="2:49" ht="15" customHeight="1" x14ac:dyDescent="0.4">
      <c r="B66" s="155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9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9"/>
    </row>
    <row r="67" spans="2:49" ht="15" customHeight="1" x14ac:dyDescent="0.4">
      <c r="B67" s="155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9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9"/>
    </row>
    <row r="68" spans="2:49" ht="15" customHeight="1" x14ac:dyDescent="0.4">
      <c r="B68" s="155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9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9"/>
    </row>
    <row r="69" spans="2:49" ht="15" customHeight="1" x14ac:dyDescent="0.4">
      <c r="B69" s="155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9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9"/>
    </row>
    <row r="70" spans="2:49" ht="15" customHeight="1" x14ac:dyDescent="0.4">
      <c r="B70" s="155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9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9"/>
    </row>
    <row r="71" spans="2:49" ht="15" customHeight="1" x14ac:dyDescent="0.4">
      <c r="B71" s="155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9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9"/>
    </row>
    <row r="72" spans="2:49" ht="15" customHeight="1" x14ac:dyDescent="0.4">
      <c r="B72" s="155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9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9"/>
    </row>
    <row r="73" spans="2:49" ht="15" customHeight="1" x14ac:dyDescent="0.4">
      <c r="B73" s="155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9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9"/>
    </row>
    <row r="74" spans="2:49" ht="15" customHeight="1" x14ac:dyDescent="0.4">
      <c r="B74" s="155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9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9"/>
    </row>
    <row r="75" spans="2:49" ht="15" customHeight="1" x14ac:dyDescent="0.4">
      <c r="B75" s="155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9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9"/>
    </row>
    <row r="76" spans="2:49" ht="15" customHeight="1" x14ac:dyDescent="0.4">
      <c r="B76" s="155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9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9"/>
    </row>
    <row r="77" spans="2:49" ht="15" customHeight="1" x14ac:dyDescent="0.4">
      <c r="B77" s="155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9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9"/>
    </row>
    <row r="78" spans="2:49" ht="15" customHeight="1" x14ac:dyDescent="0.4">
      <c r="B78" s="156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2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2"/>
    </row>
    <row r="79" spans="2:49" ht="15" customHeight="1" x14ac:dyDescent="0.4"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</row>
    <row r="80" spans="2:49" ht="15" customHeight="1" x14ac:dyDescent="0.4"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</row>
    <row r="81" spans="2:49" ht="15" customHeight="1" x14ac:dyDescent="0.4"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</row>
    <row r="82" spans="2:49" ht="15" customHeight="1" x14ac:dyDescent="0.4"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</row>
    <row r="83" spans="2:49" ht="15" customHeight="1" x14ac:dyDescent="0.4"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</row>
    <row r="84" spans="2:49" ht="15" customHeight="1" x14ac:dyDescent="0.4"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</row>
    <row r="85" spans="2:49" ht="15" customHeight="1" x14ac:dyDescent="0.4"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</row>
    <row r="86" spans="2:49" ht="15" customHeight="1" x14ac:dyDescent="0.4"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</row>
    <row r="87" spans="2:49" ht="15" customHeight="1" x14ac:dyDescent="0.4"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</row>
    <row r="88" spans="2:49" ht="15" customHeight="1" x14ac:dyDescent="0.4"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</row>
    <row r="89" spans="2:49" ht="15" customHeight="1" x14ac:dyDescent="0.4"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</row>
    <row r="90" spans="2:49" ht="15" customHeight="1" x14ac:dyDescent="0.4"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</row>
    <row r="91" spans="2:49" ht="15" customHeight="1" x14ac:dyDescent="0.4"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</row>
    <row r="92" spans="2:49" ht="15" customHeight="1" x14ac:dyDescent="0.4"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</row>
    <row r="93" spans="2:49" ht="15" customHeight="1" x14ac:dyDescent="0.4"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</row>
    <row r="94" spans="2:49" ht="15" customHeight="1" x14ac:dyDescent="0.4"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</row>
    <row r="95" spans="2:49" ht="15" customHeight="1" x14ac:dyDescent="0.4"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</row>
    <row r="96" spans="2:49" ht="15" customHeight="1" x14ac:dyDescent="0.4"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</row>
    <row r="97" spans="2:49" ht="15" customHeight="1" x14ac:dyDescent="0.4"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</row>
    <row r="98" spans="2:49" ht="15" customHeight="1" x14ac:dyDescent="0.4"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</row>
    <row r="99" spans="2:49" ht="15" customHeight="1" x14ac:dyDescent="0.4"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</row>
    <row r="100" spans="2:49" ht="15" customHeight="1" x14ac:dyDescent="0.4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</row>
    <row r="101" spans="2:49" ht="15" customHeight="1" x14ac:dyDescent="0.4"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</row>
    <row r="102" spans="2:49" ht="15" customHeight="1" x14ac:dyDescent="0.4"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</row>
    <row r="103" spans="2:49" ht="15" customHeight="1" x14ac:dyDescent="0.4"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</row>
    <row r="104" spans="2:49" ht="15" customHeight="1" x14ac:dyDescent="0.4"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</row>
    <row r="105" spans="2:49" ht="15" customHeight="1" x14ac:dyDescent="0.4"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</row>
    <row r="106" spans="2:49" ht="15" customHeight="1" x14ac:dyDescent="0.4"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</row>
    <row r="107" spans="2:49" ht="15" customHeight="1" x14ac:dyDescent="0.4"/>
    <row r="108" spans="2:49" ht="15" customHeight="1" x14ac:dyDescent="0.4"/>
    <row r="109" spans="2:49" ht="15" customHeight="1" x14ac:dyDescent="0.4"/>
    <row r="110" spans="2:49" ht="15" customHeight="1" x14ac:dyDescent="0.4"/>
    <row r="111" spans="2:49" ht="15" customHeight="1" x14ac:dyDescent="0.4"/>
    <row r="112" spans="2:49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</sheetData>
  <mergeCells count="2">
    <mergeCell ref="B2:Y3"/>
    <mergeCell ref="Z2:AW3"/>
  </mergeCells>
  <phoneticPr fontId="3"/>
  <hyperlinks>
    <hyperlink ref="A1" location="menu!A1" display="menu" xr:uid="{00000000-0004-0000-0200-000000000000}"/>
  </hyperlinks>
  <printOptions horizontalCentered="1"/>
  <pageMargins left="0.78740157480314965" right="0.39370078740157483" top="0.59055118110236227" bottom="0.59055118110236227" header="0.31496062992125984" footer="0.11811023622047245"/>
  <pageSetup paperSize="9" scale="65" orientation="portrait" r:id="rId1"/>
  <headerFooter>
    <oddFooter>&amp;C&amp;P</oddFooter>
  </headerFooter>
  <rowBreaks count="1" manualBreakCount="1">
    <brk id="78" min="1" max="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B2:N40"/>
  <sheetViews>
    <sheetView showGridLines="0" showZeros="0" view="pageBreakPreview" zoomScale="70" zoomScaleNormal="100" zoomScaleSheetLayoutView="70" workbookViewId="0">
      <selection activeCell="M9" sqref="M9"/>
    </sheetView>
  </sheetViews>
  <sheetFormatPr defaultRowHeight="18.75" x14ac:dyDescent="0.4"/>
  <cols>
    <col min="2" max="5" width="13.625" customWidth="1"/>
    <col min="6" max="7" width="5.625" customWidth="1"/>
    <col min="8" max="9" width="12.625" customWidth="1"/>
    <col min="10" max="10" width="13.625" customWidth="1"/>
    <col min="11" max="11" width="14.375" customWidth="1"/>
    <col min="12" max="12" width="10.75" customWidth="1"/>
    <col min="13" max="13" width="19.375" customWidth="1"/>
    <col min="14" max="14" width="11.375" bestFit="1" customWidth="1"/>
  </cols>
  <sheetData>
    <row r="2" spans="2:14" x14ac:dyDescent="0.4">
      <c r="B2" s="16"/>
      <c r="C2" s="416" t="s">
        <v>476</v>
      </c>
      <c r="D2" s="416"/>
      <c r="E2" s="416"/>
      <c r="F2" s="416"/>
      <c r="G2" s="416"/>
      <c r="H2" s="416"/>
      <c r="I2" s="416"/>
      <c r="J2" s="286"/>
    </row>
    <row r="3" spans="2:14" x14ac:dyDescent="0.4">
      <c r="B3" s="19"/>
      <c r="C3" s="424"/>
      <c r="D3" s="424"/>
      <c r="E3" s="424"/>
      <c r="F3" s="424"/>
      <c r="G3" s="424"/>
      <c r="H3" s="424"/>
      <c r="I3" s="424"/>
      <c r="J3" s="287" t="s">
        <v>113</v>
      </c>
    </row>
    <row r="4" spans="2:14" x14ac:dyDescent="0.4">
      <c r="B4" s="421" t="s">
        <v>477</v>
      </c>
      <c r="C4" s="421" t="s">
        <v>85</v>
      </c>
      <c r="D4" s="421" t="s">
        <v>478</v>
      </c>
      <c r="E4" s="421" t="s">
        <v>479</v>
      </c>
      <c r="F4" s="421" t="s">
        <v>2</v>
      </c>
      <c r="G4" s="421" t="s">
        <v>3</v>
      </c>
      <c r="H4" s="421" t="s">
        <v>480</v>
      </c>
      <c r="I4" s="421" t="s">
        <v>481</v>
      </c>
      <c r="J4" s="421" t="s">
        <v>8</v>
      </c>
      <c r="K4" s="422"/>
      <c r="L4" s="423"/>
      <c r="M4" s="423"/>
    </row>
    <row r="5" spans="2:14" x14ac:dyDescent="0.4">
      <c r="B5" s="421"/>
      <c r="C5" s="421"/>
      <c r="D5" s="421"/>
      <c r="E5" s="421"/>
      <c r="F5" s="421"/>
      <c r="G5" s="421"/>
      <c r="H5" s="421"/>
      <c r="I5" s="421"/>
      <c r="J5" s="421"/>
      <c r="K5" s="422"/>
      <c r="L5" s="423"/>
      <c r="M5" s="423"/>
    </row>
    <row r="6" spans="2:14" x14ac:dyDescent="0.4">
      <c r="B6" s="288" t="s">
        <v>482</v>
      </c>
      <c r="C6" s="288"/>
      <c r="D6" s="288"/>
      <c r="E6" s="288"/>
      <c r="F6" s="289"/>
      <c r="G6" s="289"/>
      <c r="H6" s="289"/>
      <c r="I6" s="289"/>
      <c r="J6" s="290"/>
      <c r="K6" s="118"/>
    </row>
    <row r="7" spans="2:14" x14ac:dyDescent="0.4">
      <c r="B7" s="291"/>
      <c r="C7" s="291"/>
      <c r="D7" s="291"/>
      <c r="E7" s="291"/>
      <c r="F7" s="291"/>
      <c r="G7" s="291"/>
      <c r="H7" s="291"/>
      <c r="I7" s="291"/>
      <c r="J7" s="6"/>
      <c r="K7" s="118"/>
    </row>
    <row r="8" spans="2:14" x14ac:dyDescent="0.4">
      <c r="B8" s="288"/>
      <c r="C8" s="288" t="s">
        <v>165</v>
      </c>
      <c r="D8" s="288" t="s">
        <v>145</v>
      </c>
      <c r="E8" s="288"/>
      <c r="F8" s="292">
        <v>1</v>
      </c>
      <c r="G8" s="293" t="s">
        <v>118</v>
      </c>
      <c r="H8" s="289"/>
      <c r="I8" s="294"/>
      <c r="J8" s="290"/>
      <c r="K8" s="276"/>
      <c r="N8" s="36"/>
    </row>
    <row r="9" spans="2:14" x14ac:dyDescent="0.4">
      <c r="B9" s="291"/>
      <c r="C9" s="291"/>
      <c r="D9" s="291"/>
      <c r="E9" s="291"/>
      <c r="F9" s="383"/>
      <c r="G9" s="291"/>
      <c r="H9" s="291"/>
      <c r="I9" s="296"/>
      <c r="J9" s="6"/>
      <c r="K9" s="297"/>
      <c r="N9" s="36"/>
    </row>
    <row r="10" spans="2:14" hidden="1" x14ac:dyDescent="0.4">
      <c r="B10" s="288"/>
      <c r="C10" s="288"/>
      <c r="D10" s="288"/>
      <c r="E10" s="288"/>
      <c r="F10" s="292"/>
      <c r="G10" s="293"/>
      <c r="H10" s="289"/>
      <c r="I10" s="298"/>
      <c r="J10" s="290"/>
      <c r="K10" s="276"/>
    </row>
    <row r="11" spans="2:14" hidden="1" x14ac:dyDescent="0.4">
      <c r="B11" s="291"/>
      <c r="C11" s="291"/>
      <c r="D11" s="291"/>
      <c r="E11" s="291"/>
      <c r="F11" s="295"/>
      <c r="G11" s="291"/>
      <c r="H11" s="291"/>
      <c r="I11" s="299"/>
      <c r="J11" s="6"/>
      <c r="K11" s="297"/>
      <c r="M11" s="120"/>
      <c r="N11" s="300"/>
    </row>
    <row r="12" spans="2:14" x14ac:dyDescent="0.4">
      <c r="B12" s="288"/>
      <c r="C12" s="288"/>
      <c r="D12" s="288" t="s">
        <v>483</v>
      </c>
      <c r="E12" s="288"/>
      <c r="F12" s="292">
        <v>1</v>
      </c>
      <c r="G12" s="293" t="s">
        <v>118</v>
      </c>
      <c r="H12" s="289"/>
      <c r="I12" s="294"/>
      <c r="J12" s="290"/>
      <c r="K12" s="276"/>
      <c r="M12" s="120"/>
    </row>
    <row r="13" spans="2:14" x14ac:dyDescent="0.4">
      <c r="B13" s="291"/>
      <c r="C13" s="291"/>
      <c r="D13" s="291"/>
      <c r="E13" s="291"/>
      <c r="F13" s="383"/>
      <c r="G13" s="291"/>
      <c r="H13" s="291"/>
      <c r="I13" s="301"/>
      <c r="J13" s="6"/>
      <c r="K13" s="297"/>
      <c r="M13" s="120"/>
    </row>
    <row r="14" spans="2:14" x14ac:dyDescent="0.4">
      <c r="B14" s="288"/>
      <c r="C14" s="288"/>
      <c r="D14" s="288" t="s">
        <v>366</v>
      </c>
      <c r="E14" s="288"/>
      <c r="F14" s="292">
        <v>10</v>
      </c>
      <c r="G14" s="293" t="s">
        <v>484</v>
      </c>
      <c r="H14" s="294"/>
      <c r="I14" s="302"/>
      <c r="J14" s="290"/>
      <c r="K14" s="276"/>
    </row>
    <row r="15" spans="2:14" x14ac:dyDescent="0.4">
      <c r="B15" s="291"/>
      <c r="C15" s="291"/>
      <c r="D15" s="291"/>
      <c r="E15" s="291"/>
      <c r="F15" s="383"/>
      <c r="G15" s="291"/>
      <c r="H15" s="303"/>
      <c r="I15" s="304"/>
      <c r="J15" s="6"/>
      <c r="K15" s="118"/>
    </row>
    <row r="16" spans="2:14" x14ac:dyDescent="0.4">
      <c r="B16" s="288"/>
      <c r="C16" s="288"/>
      <c r="D16" s="288" t="s">
        <v>367</v>
      </c>
      <c r="E16" s="288"/>
      <c r="F16" s="292">
        <v>1</v>
      </c>
      <c r="G16" s="293" t="s">
        <v>118</v>
      </c>
      <c r="H16" s="289"/>
      <c r="I16" s="305"/>
      <c r="J16" s="290"/>
      <c r="K16" s="276"/>
    </row>
    <row r="17" spans="2:14" x14ac:dyDescent="0.4">
      <c r="B17" s="291"/>
      <c r="C17" s="291"/>
      <c r="D17" s="291"/>
      <c r="E17" s="291"/>
      <c r="F17" s="383"/>
      <c r="G17" s="291"/>
      <c r="H17" s="291"/>
      <c r="I17" s="296"/>
      <c r="J17" s="6"/>
      <c r="K17" s="297"/>
    </row>
    <row r="18" spans="2:14" x14ac:dyDescent="0.4">
      <c r="B18" s="288"/>
      <c r="C18" s="288" t="s">
        <v>167</v>
      </c>
      <c r="D18" s="288" t="s">
        <v>145</v>
      </c>
      <c r="E18" s="288"/>
      <c r="F18" s="292">
        <v>1</v>
      </c>
      <c r="G18" s="293" t="s">
        <v>118</v>
      </c>
      <c r="H18" s="289"/>
      <c r="I18" s="294"/>
      <c r="J18" s="290"/>
      <c r="K18" s="276"/>
      <c r="N18" s="36"/>
    </row>
    <row r="19" spans="2:14" x14ac:dyDescent="0.4">
      <c r="B19" s="291"/>
      <c r="C19" s="291"/>
      <c r="D19" s="291"/>
      <c r="E19" s="291"/>
      <c r="F19" s="383"/>
      <c r="G19" s="291"/>
      <c r="H19" s="291"/>
      <c r="I19" s="296"/>
      <c r="J19" s="6"/>
      <c r="K19" s="297"/>
      <c r="N19" s="36"/>
    </row>
    <row r="20" spans="2:14" hidden="1" x14ac:dyDescent="0.4">
      <c r="B20" s="288"/>
      <c r="C20" s="288"/>
      <c r="D20" s="288"/>
      <c r="E20" s="288"/>
      <c r="F20" s="292"/>
      <c r="G20" s="293"/>
      <c r="H20" s="289"/>
      <c r="I20" s="298"/>
      <c r="J20" s="290"/>
      <c r="K20" s="276"/>
    </row>
    <row r="21" spans="2:14" hidden="1" x14ac:dyDescent="0.4">
      <c r="B21" s="291"/>
      <c r="C21" s="291"/>
      <c r="D21" s="291"/>
      <c r="E21" s="291"/>
      <c r="F21" s="295"/>
      <c r="G21" s="291"/>
      <c r="H21" s="291"/>
      <c r="I21" s="299"/>
      <c r="J21" s="6"/>
      <c r="K21" s="297"/>
      <c r="M21" s="120"/>
      <c r="N21" s="300"/>
    </row>
    <row r="22" spans="2:14" x14ac:dyDescent="0.4">
      <c r="B22" s="288"/>
      <c r="C22" s="288"/>
      <c r="D22" s="288" t="s">
        <v>483</v>
      </c>
      <c r="E22" s="288"/>
      <c r="F22" s="292">
        <v>1</v>
      </c>
      <c r="G22" s="293" t="s">
        <v>118</v>
      </c>
      <c r="H22" s="289"/>
      <c r="I22" s="294"/>
      <c r="J22" s="290"/>
      <c r="K22" s="276"/>
      <c r="M22" s="120"/>
    </row>
    <row r="23" spans="2:14" x14ac:dyDescent="0.4">
      <c r="B23" s="291"/>
      <c r="C23" s="291"/>
      <c r="D23" s="291"/>
      <c r="E23" s="291"/>
      <c r="F23" s="383"/>
      <c r="G23" s="291"/>
      <c r="H23" s="291"/>
      <c r="I23" s="301"/>
      <c r="J23" s="6"/>
      <c r="K23" s="297"/>
      <c r="M23" s="120"/>
    </row>
    <row r="24" spans="2:14" x14ac:dyDescent="0.4">
      <c r="B24" s="288"/>
      <c r="C24" s="288"/>
      <c r="D24" s="288" t="s">
        <v>366</v>
      </c>
      <c r="E24" s="288"/>
      <c r="F24" s="292">
        <v>10</v>
      </c>
      <c r="G24" s="293" t="s">
        <v>484</v>
      </c>
      <c r="H24" s="294"/>
      <c r="I24" s="302"/>
      <c r="J24" s="290"/>
      <c r="K24" s="276"/>
    </row>
    <row r="25" spans="2:14" x14ac:dyDescent="0.4">
      <c r="B25" s="291"/>
      <c r="C25" s="291"/>
      <c r="D25" s="291"/>
      <c r="E25" s="291"/>
      <c r="F25" s="383"/>
      <c r="G25" s="291"/>
      <c r="H25" s="303"/>
      <c r="I25" s="304"/>
      <c r="J25" s="6"/>
      <c r="K25" s="118"/>
    </row>
    <row r="26" spans="2:14" x14ac:dyDescent="0.4">
      <c r="B26" s="288"/>
      <c r="C26" s="288"/>
      <c r="D26" s="288" t="s">
        <v>367</v>
      </c>
      <c r="E26" s="288"/>
      <c r="F26" s="292">
        <v>1</v>
      </c>
      <c r="G26" s="293" t="s">
        <v>118</v>
      </c>
      <c r="H26" s="289"/>
      <c r="I26" s="305"/>
      <c r="J26" s="290"/>
      <c r="K26" s="276"/>
    </row>
    <row r="27" spans="2:14" x14ac:dyDescent="0.4">
      <c r="B27" s="291"/>
      <c r="C27" s="291"/>
      <c r="D27" s="291"/>
      <c r="E27" s="291"/>
      <c r="F27" s="383"/>
      <c r="G27" s="291"/>
      <c r="H27" s="291"/>
      <c r="I27" s="296"/>
      <c r="J27" s="6"/>
      <c r="K27" s="297"/>
    </row>
    <row r="28" spans="2:14" x14ac:dyDescent="0.4">
      <c r="B28" s="288"/>
      <c r="C28" s="288" t="s">
        <v>119</v>
      </c>
      <c r="D28" s="288"/>
      <c r="E28" s="288"/>
      <c r="F28" s="289"/>
      <c r="G28" s="289"/>
      <c r="H28" s="289"/>
      <c r="I28" s="294"/>
      <c r="J28" s="290"/>
      <c r="K28" s="276"/>
    </row>
    <row r="29" spans="2:14" x14ac:dyDescent="0.4">
      <c r="B29" s="291"/>
      <c r="C29" s="291"/>
      <c r="D29" s="291"/>
      <c r="E29" s="291"/>
      <c r="F29" s="291"/>
      <c r="G29" s="291"/>
      <c r="H29" s="291"/>
      <c r="I29" s="296"/>
      <c r="J29" s="6"/>
      <c r="K29" s="297"/>
    </row>
    <row r="30" spans="2:14" x14ac:dyDescent="0.4">
      <c r="B30" s="306"/>
      <c r="C30" s="306"/>
      <c r="D30" s="306"/>
      <c r="E30" s="306"/>
      <c r="F30" s="306"/>
      <c r="G30" s="306"/>
      <c r="H30" s="306"/>
      <c r="I30" s="306"/>
      <c r="J30" s="307"/>
      <c r="K30" s="118"/>
    </row>
    <row r="31" spans="2:14" x14ac:dyDescent="0.4">
      <c r="B31" s="288"/>
      <c r="C31" s="288"/>
      <c r="D31" s="288" t="s">
        <v>368</v>
      </c>
      <c r="E31" s="288"/>
      <c r="F31" s="289"/>
      <c r="G31" s="289"/>
      <c r="H31" s="289"/>
      <c r="I31" s="294"/>
      <c r="J31" s="290"/>
      <c r="K31" s="276"/>
    </row>
    <row r="32" spans="2:14" x14ac:dyDescent="0.4">
      <c r="B32" s="291"/>
      <c r="C32" s="291"/>
      <c r="D32" s="291"/>
      <c r="E32" s="291"/>
      <c r="F32" s="291"/>
      <c r="G32" s="291"/>
      <c r="H32" s="291"/>
      <c r="I32" s="296"/>
      <c r="J32" s="6"/>
      <c r="K32" s="297"/>
    </row>
    <row r="33" spans="2:11" x14ac:dyDescent="0.4">
      <c r="B33" s="288"/>
      <c r="C33" s="288"/>
      <c r="D33" s="288" t="s">
        <v>366</v>
      </c>
      <c r="E33" s="288"/>
      <c r="F33" s="292">
        <v>10</v>
      </c>
      <c r="G33" s="293" t="s">
        <v>485</v>
      </c>
      <c r="H33" s="289"/>
      <c r="I33" s="302"/>
      <c r="J33" s="290"/>
      <c r="K33" s="276"/>
    </row>
    <row r="34" spans="2:11" x14ac:dyDescent="0.4">
      <c r="B34" s="291"/>
      <c r="C34" s="291"/>
      <c r="D34" s="291"/>
      <c r="E34" s="291"/>
      <c r="F34" s="295"/>
      <c r="G34" s="291"/>
      <c r="H34" s="291"/>
      <c r="I34" s="304"/>
      <c r="J34" s="6"/>
      <c r="K34" s="118"/>
    </row>
    <row r="35" spans="2:11" x14ac:dyDescent="0.4">
      <c r="B35" s="288"/>
      <c r="C35" s="288"/>
      <c r="D35" s="288" t="s">
        <v>475</v>
      </c>
      <c r="E35" s="288"/>
      <c r="F35" s="289"/>
      <c r="G35" s="289"/>
      <c r="H35" s="289"/>
      <c r="I35" s="305"/>
      <c r="J35" s="290"/>
      <c r="K35" s="276"/>
    </row>
    <row r="36" spans="2:11" x14ac:dyDescent="0.4">
      <c r="B36" s="291"/>
      <c r="C36" s="291"/>
      <c r="D36" s="291"/>
      <c r="E36" s="291"/>
      <c r="F36" s="291"/>
      <c r="G36" s="291"/>
      <c r="H36" s="291"/>
      <c r="I36" s="296"/>
      <c r="J36" s="6"/>
      <c r="K36" s="297"/>
    </row>
    <row r="37" spans="2:11" x14ac:dyDescent="0.4">
      <c r="B37" s="308"/>
      <c r="C37" s="308"/>
      <c r="D37" s="308"/>
      <c r="E37" s="308"/>
      <c r="F37" s="308"/>
      <c r="G37" s="308"/>
      <c r="H37" s="308"/>
      <c r="I37" s="308"/>
      <c r="J37" s="308"/>
    </row>
    <row r="38" spans="2:11" x14ac:dyDescent="0.4">
      <c r="B38" s="308"/>
      <c r="C38" s="308"/>
      <c r="D38" s="308"/>
      <c r="E38" s="308"/>
      <c r="F38" s="308"/>
      <c r="G38" s="308"/>
      <c r="H38" s="308"/>
      <c r="I38" s="308"/>
      <c r="J38" s="308"/>
    </row>
    <row r="39" spans="2:11" x14ac:dyDescent="0.4">
      <c r="B39" s="308"/>
      <c r="C39" s="308"/>
      <c r="D39" s="308"/>
      <c r="E39" s="308"/>
      <c r="F39" s="308"/>
      <c r="G39" s="308"/>
      <c r="H39" s="308"/>
      <c r="I39" s="308"/>
      <c r="J39" s="308"/>
    </row>
    <row r="40" spans="2:11" x14ac:dyDescent="0.4">
      <c r="B40" s="308"/>
      <c r="C40" s="308"/>
      <c r="D40" s="308"/>
      <c r="E40" s="308"/>
      <c r="F40" s="308"/>
      <c r="G40" s="308"/>
      <c r="H40" s="308"/>
      <c r="I40" s="308"/>
      <c r="J40" s="308"/>
    </row>
  </sheetData>
  <mergeCells count="13">
    <mergeCell ref="B4:B5"/>
    <mergeCell ref="C4:C5"/>
    <mergeCell ref="D4:D5"/>
    <mergeCell ref="E4:E5"/>
    <mergeCell ref="F4:F5"/>
    <mergeCell ref="J4:J5"/>
    <mergeCell ref="K4:K5"/>
    <mergeCell ref="L4:L5"/>
    <mergeCell ref="M4:M5"/>
    <mergeCell ref="C2:I3"/>
    <mergeCell ref="G4:G5"/>
    <mergeCell ref="H4:H5"/>
    <mergeCell ref="I4:I5"/>
  </mergeCells>
  <phoneticPr fontId="3"/>
  <pageMargins left="0.78740157480314965" right="0.39370078740157483" top="0.74803149606299213" bottom="0.74803149606299213" header="0.31496062992125984" footer="0.31496062992125984"/>
  <pageSetup paperSize="9" scale="79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B1:AK93"/>
  <sheetViews>
    <sheetView showGridLines="0" showZeros="0" view="pageBreakPreview" zoomScale="55" zoomScaleNormal="70" zoomScaleSheetLayoutView="55" workbookViewId="0">
      <selection activeCell="AG17" sqref="AG17"/>
    </sheetView>
  </sheetViews>
  <sheetFormatPr defaultRowHeight="18.75" x14ac:dyDescent="0.4"/>
  <cols>
    <col min="3" max="4" width="12.625" customWidth="1"/>
    <col min="5" max="5" width="7.625" customWidth="1"/>
    <col min="6" max="6" width="13.625" customWidth="1"/>
    <col min="7" max="7" width="7.625" hidden="1" customWidth="1"/>
    <col min="8" max="8" width="13.625" hidden="1" customWidth="1"/>
    <col min="9" max="9" width="7.625" hidden="1" customWidth="1"/>
    <col min="10" max="10" width="13.625" hidden="1" customWidth="1"/>
    <col min="11" max="11" width="7.625" hidden="1" customWidth="1"/>
    <col min="12" max="12" width="13.625" hidden="1" customWidth="1"/>
    <col min="13" max="13" width="7.625" hidden="1" customWidth="1"/>
    <col min="14" max="14" width="13.625" hidden="1" customWidth="1"/>
    <col min="15" max="15" width="7.625" hidden="1" customWidth="1"/>
    <col min="16" max="16" width="13.625" hidden="1" customWidth="1"/>
    <col min="17" max="17" width="7.625" hidden="1" customWidth="1"/>
    <col min="18" max="18" width="13.625" hidden="1" customWidth="1"/>
    <col min="19" max="19" width="7.625" hidden="1" customWidth="1"/>
    <col min="20" max="20" width="13.625" hidden="1" customWidth="1"/>
    <col min="21" max="21" width="7.625" hidden="1" customWidth="1"/>
    <col min="22" max="22" width="13.625" hidden="1" customWidth="1"/>
    <col min="23" max="23" width="7.625" customWidth="1"/>
    <col min="24" max="24" width="13.625" customWidth="1"/>
    <col min="25" max="25" width="7.625" customWidth="1"/>
    <col min="26" max="26" width="13.625" customWidth="1"/>
    <col min="27" max="27" width="7.625" customWidth="1"/>
    <col min="28" max="28" width="13.625" customWidth="1"/>
    <col min="29" max="29" width="15.625" customWidth="1"/>
    <col min="30" max="30" width="11.375" bestFit="1" customWidth="1"/>
    <col min="33" max="33" width="12.5" bestFit="1" customWidth="1"/>
    <col min="34" max="34" width="16.625" bestFit="1" customWidth="1"/>
    <col min="35" max="35" width="11.75" bestFit="1" customWidth="1"/>
    <col min="36" max="36" width="11.375" bestFit="1" customWidth="1"/>
  </cols>
  <sheetData>
    <row r="1" spans="2:37" x14ac:dyDescent="0.4">
      <c r="F1">
        <v>1</v>
      </c>
      <c r="H1">
        <v>1</v>
      </c>
      <c r="J1">
        <v>1</v>
      </c>
      <c r="L1">
        <v>1</v>
      </c>
      <c r="N1">
        <v>2</v>
      </c>
      <c r="X1">
        <v>1</v>
      </c>
    </row>
    <row r="2" spans="2:37" ht="50.1" customHeight="1" x14ac:dyDescent="0.2">
      <c r="D2" s="472" t="s">
        <v>469</v>
      </c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C2" s="309" t="s">
        <v>113</v>
      </c>
    </row>
    <row r="3" spans="2:37" ht="18.75" customHeight="1" x14ac:dyDescent="0.4">
      <c r="B3" s="473"/>
      <c r="C3" s="474"/>
      <c r="D3" s="475"/>
      <c r="E3" s="462" t="s">
        <v>632</v>
      </c>
      <c r="F3" s="463"/>
      <c r="G3" s="462"/>
      <c r="H3" s="463"/>
      <c r="I3" s="462"/>
      <c r="J3" s="463"/>
      <c r="K3" s="462"/>
      <c r="L3" s="463"/>
      <c r="M3" s="462"/>
      <c r="N3" s="463"/>
      <c r="O3" s="462"/>
      <c r="P3" s="463"/>
      <c r="Q3" s="462"/>
      <c r="R3" s="463"/>
      <c r="S3" s="462"/>
      <c r="T3" s="463"/>
      <c r="U3" s="462"/>
      <c r="V3" s="463"/>
      <c r="W3" s="462" t="s">
        <v>632</v>
      </c>
      <c r="X3" s="463"/>
      <c r="Y3" s="462"/>
      <c r="Z3" s="463"/>
      <c r="AA3" s="466" t="s">
        <v>11</v>
      </c>
      <c r="AB3" s="467"/>
      <c r="AC3" s="457" t="s">
        <v>364</v>
      </c>
    </row>
    <row r="4" spans="2:37" x14ac:dyDescent="0.4">
      <c r="B4" s="476"/>
      <c r="C4" s="477"/>
      <c r="D4" s="478"/>
      <c r="E4" s="464"/>
      <c r="F4" s="465"/>
      <c r="G4" s="464"/>
      <c r="H4" s="465"/>
      <c r="I4" s="464"/>
      <c r="J4" s="465"/>
      <c r="K4" s="464"/>
      <c r="L4" s="465"/>
      <c r="M4" s="464"/>
      <c r="N4" s="465"/>
      <c r="O4" s="464"/>
      <c r="P4" s="465"/>
      <c r="Q4" s="464"/>
      <c r="R4" s="465"/>
      <c r="S4" s="464"/>
      <c r="T4" s="465"/>
      <c r="U4" s="464"/>
      <c r="V4" s="465"/>
      <c r="W4" s="464"/>
      <c r="X4" s="465"/>
      <c r="Y4" s="464"/>
      <c r="Z4" s="465"/>
      <c r="AA4" s="468"/>
      <c r="AB4" s="469"/>
      <c r="AC4" s="458"/>
    </row>
    <row r="5" spans="2:37" ht="24.95" customHeight="1" x14ac:dyDescent="0.4">
      <c r="B5" s="476"/>
      <c r="C5" s="477"/>
      <c r="D5" s="478"/>
      <c r="E5" s="310" t="s">
        <v>470</v>
      </c>
      <c r="F5" s="311" t="s">
        <v>471</v>
      </c>
      <c r="G5" s="312"/>
      <c r="H5" s="311"/>
      <c r="I5" s="312"/>
      <c r="J5" s="311"/>
      <c r="K5" s="312"/>
      <c r="L5" s="311"/>
      <c r="M5" s="312"/>
      <c r="N5" s="311"/>
      <c r="O5" s="312" t="s">
        <v>470</v>
      </c>
      <c r="P5" s="311" t="s">
        <v>471</v>
      </c>
      <c r="Q5" s="312" t="s">
        <v>470</v>
      </c>
      <c r="R5" s="311" t="s">
        <v>471</v>
      </c>
      <c r="S5" s="312" t="s">
        <v>470</v>
      </c>
      <c r="T5" s="311" t="s">
        <v>471</v>
      </c>
      <c r="U5" s="312" t="s">
        <v>470</v>
      </c>
      <c r="V5" s="311" t="s">
        <v>471</v>
      </c>
      <c r="W5" s="310" t="s">
        <v>470</v>
      </c>
      <c r="X5" s="311" t="s">
        <v>471</v>
      </c>
      <c r="Y5" s="312" t="s">
        <v>470</v>
      </c>
      <c r="Z5" s="311" t="s">
        <v>471</v>
      </c>
      <c r="AA5" s="468"/>
      <c r="AB5" s="469"/>
      <c r="AC5" s="458"/>
    </row>
    <row r="6" spans="2:37" ht="24.95" customHeight="1" x14ac:dyDescent="0.4">
      <c r="B6" s="479"/>
      <c r="C6" s="480"/>
      <c r="D6" s="481"/>
      <c r="E6" s="421" t="s">
        <v>543</v>
      </c>
      <c r="F6" s="421"/>
      <c r="G6" s="421"/>
      <c r="H6" s="421"/>
      <c r="I6" s="421"/>
      <c r="J6" s="421"/>
      <c r="K6" s="421"/>
      <c r="L6" s="421"/>
      <c r="M6" s="421"/>
      <c r="N6" s="421"/>
      <c r="O6" s="421" t="str">
        <f>+IF(P1=1,"補助対象",IF(P1=2,"単独対象",""))</f>
        <v/>
      </c>
      <c r="P6" s="421"/>
      <c r="Q6" s="421" t="str">
        <f>+IF(R1=1,"補助対象",IF(R1=2,"単独対象",""))</f>
        <v/>
      </c>
      <c r="R6" s="421"/>
      <c r="S6" s="421" t="str">
        <f>+IF(T1=1,"補助対象",IF(T1=2,"単独対象",""))</f>
        <v/>
      </c>
      <c r="T6" s="421"/>
      <c r="U6" s="421" t="str">
        <f>+IF(V1=1,"補助対象",IF(V1=2,"単独対象",""))</f>
        <v/>
      </c>
      <c r="V6" s="421"/>
      <c r="W6" s="460" t="str">
        <f>+IF(X1=1,"補助対象",IF(X1=2,"単独対象",""))</f>
        <v>補助対象</v>
      </c>
      <c r="X6" s="461"/>
      <c r="Y6" s="460" t="s">
        <v>533</v>
      </c>
      <c r="Z6" s="461"/>
      <c r="AA6" s="470"/>
      <c r="AB6" s="471"/>
      <c r="AC6" s="459"/>
    </row>
    <row r="7" spans="2:37" ht="24.95" customHeight="1" x14ac:dyDescent="0.4">
      <c r="B7" s="313"/>
      <c r="C7" s="313"/>
      <c r="D7" s="313"/>
      <c r="E7" s="314"/>
      <c r="F7" s="315"/>
      <c r="G7" s="314"/>
      <c r="H7" s="315"/>
      <c r="I7" s="314"/>
      <c r="J7" s="315"/>
      <c r="K7" s="314"/>
      <c r="L7" s="315"/>
      <c r="M7" s="314"/>
      <c r="N7" s="315"/>
      <c r="O7" s="314"/>
      <c r="P7" s="315"/>
      <c r="Q7" s="314"/>
      <c r="R7" s="315"/>
      <c r="S7" s="314"/>
      <c r="T7" s="315"/>
      <c r="U7" s="314"/>
      <c r="V7" s="315"/>
      <c r="W7" s="314"/>
      <c r="X7" s="315"/>
      <c r="Y7" s="314"/>
      <c r="Z7" s="315"/>
      <c r="AA7" s="316"/>
      <c r="AB7" s="316"/>
      <c r="AC7" s="317"/>
    </row>
    <row r="8" spans="2:37" ht="24.95" customHeight="1" x14ac:dyDescent="0.4">
      <c r="B8" s="318" t="s">
        <v>145</v>
      </c>
      <c r="C8" s="448" t="s">
        <v>165</v>
      </c>
      <c r="D8" s="451" t="s">
        <v>10</v>
      </c>
      <c r="E8" s="333"/>
      <c r="F8" s="294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24">
        <v>1</v>
      </c>
      <c r="X8" s="294"/>
      <c r="Y8" s="324"/>
      <c r="Z8" s="294"/>
      <c r="AA8" s="319"/>
      <c r="AB8" s="294"/>
      <c r="AC8" s="2"/>
      <c r="AD8" s="328">
        <f t="shared" ref="AD8:AD19" si="0">X8+Z8</f>
        <v>0</v>
      </c>
      <c r="AE8" t="str">
        <f t="shared" ref="AE8:AE19" si="1">+IF(AB8&gt;0,IF(AB8=AD8,"〇","×"),"")</f>
        <v/>
      </c>
    </row>
    <row r="9" spans="2:37" ht="24.95" customHeight="1" x14ac:dyDescent="0.4">
      <c r="B9" s="320"/>
      <c r="C9" s="449"/>
      <c r="D9" s="452"/>
      <c r="E9" s="384"/>
      <c r="F9" s="296"/>
      <c r="G9" s="321"/>
      <c r="H9" s="296"/>
      <c r="I9" s="321"/>
      <c r="J9" s="296"/>
      <c r="K9" s="321"/>
      <c r="L9" s="296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38"/>
      <c r="X9" s="296"/>
      <c r="Y9" s="338"/>
      <c r="Z9" s="296"/>
      <c r="AA9" s="321"/>
      <c r="AB9" s="304"/>
      <c r="AC9" s="323"/>
      <c r="AD9" s="328">
        <f t="shared" si="0"/>
        <v>0</v>
      </c>
      <c r="AE9" t="str">
        <f t="shared" si="1"/>
        <v/>
      </c>
    </row>
    <row r="10" spans="2:37" ht="24.95" customHeight="1" x14ac:dyDescent="0.4">
      <c r="B10" s="320"/>
      <c r="C10" s="449"/>
      <c r="D10" s="451" t="s">
        <v>121</v>
      </c>
      <c r="E10" s="324"/>
      <c r="F10" s="294"/>
      <c r="G10" s="324"/>
      <c r="H10" s="319"/>
      <c r="I10" s="324"/>
      <c r="J10" s="319"/>
      <c r="K10" s="324"/>
      <c r="L10" s="319"/>
      <c r="M10" s="324"/>
      <c r="N10" s="319"/>
      <c r="O10" s="324">
        <f>+IF(P10&gt;0,P10/$AB10,0)</f>
        <v>0</v>
      </c>
      <c r="P10" s="319"/>
      <c r="Q10" s="324">
        <f>+IF(R10&gt;0,R10/$AB10,0)</f>
        <v>0</v>
      </c>
      <c r="R10" s="319"/>
      <c r="S10" s="324">
        <f>+IF(T10&gt;0,T10/$AB10,0)</f>
        <v>0</v>
      </c>
      <c r="T10" s="319"/>
      <c r="U10" s="324">
        <f>+IF(V10&gt;0,V10/$AB10,0)</f>
        <v>0</v>
      </c>
      <c r="V10" s="319"/>
      <c r="W10" s="324">
        <v>1</v>
      </c>
      <c r="X10" s="294"/>
      <c r="Y10" s="324"/>
      <c r="Z10" s="294"/>
      <c r="AA10" s="324"/>
      <c r="AB10" s="294"/>
      <c r="AC10" s="2"/>
      <c r="AD10" s="328">
        <f t="shared" si="0"/>
        <v>0</v>
      </c>
      <c r="AE10" t="str">
        <f t="shared" si="1"/>
        <v/>
      </c>
    </row>
    <row r="11" spans="2:37" ht="24.95" customHeight="1" x14ac:dyDescent="0.4">
      <c r="B11" s="320"/>
      <c r="C11" s="449"/>
      <c r="D11" s="452"/>
      <c r="E11" s="338"/>
      <c r="F11" s="296"/>
      <c r="G11" s="325"/>
      <c r="H11" s="296"/>
      <c r="I11" s="325"/>
      <c r="J11" s="296"/>
      <c r="K11" s="325"/>
      <c r="L11" s="296"/>
      <c r="M11" s="325"/>
      <c r="N11" s="296"/>
      <c r="O11" s="325">
        <f>+IF(P11&gt;0,P11/$AB11,0)</f>
        <v>0</v>
      </c>
      <c r="P11" s="321"/>
      <c r="Q11" s="325">
        <f>+IF(R11&gt;0,R11/$AB11,0)</f>
        <v>0</v>
      </c>
      <c r="R11" s="321"/>
      <c r="S11" s="325">
        <f>+IF(T11&gt;0,T11/$AB11,0)</f>
        <v>0</v>
      </c>
      <c r="T11" s="321"/>
      <c r="U11" s="325">
        <f>+IF(V11&gt;0,V11/$AB11,0)</f>
        <v>0</v>
      </c>
      <c r="V11" s="321"/>
      <c r="W11" s="338"/>
      <c r="X11" s="296"/>
      <c r="Y11" s="338"/>
      <c r="Z11" s="296"/>
      <c r="AA11" s="325"/>
      <c r="AB11" s="304"/>
      <c r="AC11" s="323"/>
      <c r="AD11" s="328">
        <f t="shared" si="0"/>
        <v>0</v>
      </c>
      <c r="AE11" t="str">
        <f t="shared" si="1"/>
        <v/>
      </c>
      <c r="AG11" s="36"/>
    </row>
    <row r="12" spans="2:37" ht="24.95" customHeight="1" x14ac:dyDescent="0.4">
      <c r="B12" s="118"/>
      <c r="C12" s="449"/>
      <c r="D12" s="453" t="s">
        <v>472</v>
      </c>
      <c r="E12" s="326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>
        <f>+IF(P10&gt;0,ROUND($AB12*O10,-3),0)</f>
        <v>0</v>
      </c>
      <c r="Q12" s="327"/>
      <c r="R12" s="327">
        <f>+IF(R10&gt;0,ROUND($AB12*Q10,-3),0)</f>
        <v>0</v>
      </c>
      <c r="S12" s="327"/>
      <c r="T12" s="327">
        <f>+IF(T10&gt;0,ROUND($AB12*S10,-3),0)</f>
        <v>0</v>
      </c>
      <c r="U12" s="327"/>
      <c r="V12" s="327">
        <f>+IF(V10&gt;0,ROUND($AB12*U10,-3),0)</f>
        <v>0</v>
      </c>
      <c r="W12" s="386">
        <v>1</v>
      </c>
      <c r="X12" s="327"/>
      <c r="Y12" s="387"/>
      <c r="Z12" s="298"/>
      <c r="AA12" s="327"/>
      <c r="AB12" s="327"/>
      <c r="AC12" s="284"/>
      <c r="AD12" s="328">
        <f t="shared" si="0"/>
        <v>0</v>
      </c>
      <c r="AE12" t="str">
        <f t="shared" si="1"/>
        <v/>
      </c>
      <c r="AF12" s="120"/>
      <c r="AG12" s="400"/>
      <c r="AI12" s="401"/>
      <c r="AJ12" s="300"/>
      <c r="AK12" s="50"/>
    </row>
    <row r="13" spans="2:37" ht="24.95" customHeight="1" x14ac:dyDescent="0.4">
      <c r="B13" s="118"/>
      <c r="C13" s="450"/>
      <c r="D13" s="454"/>
      <c r="E13" s="329"/>
      <c r="F13" s="330"/>
      <c r="G13" s="330"/>
      <c r="H13" s="330"/>
      <c r="I13" s="330"/>
      <c r="J13" s="330"/>
      <c r="K13" s="330"/>
      <c r="L13" s="330"/>
      <c r="M13" s="331"/>
      <c r="N13" s="330"/>
      <c r="O13" s="331"/>
      <c r="P13" s="331">
        <f>+IF(P11&gt;0,ROUND($AB13*O11,-3),0)</f>
        <v>0</v>
      </c>
      <c r="Q13" s="331"/>
      <c r="R13" s="331">
        <f>+IF(R11&gt;0,ROUND($AB13*Q11,-3),0)</f>
        <v>0</v>
      </c>
      <c r="S13" s="331"/>
      <c r="T13" s="331">
        <f>+IF(T11&gt;0,ROUND($AB13*S11,-3),0)</f>
        <v>0</v>
      </c>
      <c r="U13" s="331"/>
      <c r="V13" s="331">
        <f>+IF(V11&gt;0,ROUND($AB13*U11,-3),0)</f>
        <v>0</v>
      </c>
      <c r="W13" s="385"/>
      <c r="X13" s="330"/>
      <c r="Y13" s="382"/>
      <c r="Z13" s="330"/>
      <c r="AA13" s="331"/>
      <c r="AB13" s="330"/>
      <c r="AC13" s="332"/>
      <c r="AD13" s="328">
        <f t="shared" si="0"/>
        <v>0</v>
      </c>
      <c r="AE13" t="str">
        <f t="shared" si="1"/>
        <v/>
      </c>
      <c r="AG13" s="36"/>
      <c r="AH13" s="402"/>
      <c r="AI13" s="403"/>
      <c r="AJ13" s="423"/>
      <c r="AK13" s="423"/>
    </row>
    <row r="14" spans="2:37" ht="24.95" customHeight="1" x14ac:dyDescent="0.4">
      <c r="B14" s="320"/>
      <c r="C14" s="448" t="s">
        <v>167</v>
      </c>
      <c r="D14" s="451" t="s">
        <v>10</v>
      </c>
      <c r="E14" s="333"/>
      <c r="F14" s="294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33">
        <v>1</v>
      </c>
      <c r="X14" s="294"/>
      <c r="Y14" s="333"/>
      <c r="Z14" s="294"/>
      <c r="AA14" s="324"/>
      <c r="AB14" s="294"/>
      <c r="AC14" s="3"/>
      <c r="AD14" s="328">
        <f t="shared" si="0"/>
        <v>0</v>
      </c>
      <c r="AE14" t="str">
        <f t="shared" si="1"/>
        <v/>
      </c>
      <c r="AG14" s="36"/>
      <c r="AH14" s="402"/>
      <c r="AI14" s="403"/>
      <c r="AJ14" s="423"/>
      <c r="AK14" s="423"/>
    </row>
    <row r="15" spans="2:37" ht="24.95" customHeight="1" x14ac:dyDescent="0.4">
      <c r="B15" s="320"/>
      <c r="C15" s="449"/>
      <c r="D15" s="452"/>
      <c r="E15" s="381"/>
      <c r="F15" s="296"/>
      <c r="G15" s="321"/>
      <c r="H15" s="296"/>
      <c r="I15" s="321"/>
      <c r="J15" s="296"/>
      <c r="K15" s="321"/>
      <c r="L15" s="296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81"/>
      <c r="X15" s="296"/>
      <c r="Y15" s="381"/>
      <c r="Z15" s="296"/>
      <c r="AA15" s="338"/>
      <c r="AB15" s="296"/>
      <c r="AC15" s="1"/>
      <c r="AD15" s="328">
        <f t="shared" si="0"/>
        <v>0</v>
      </c>
      <c r="AE15" t="str">
        <f t="shared" si="1"/>
        <v/>
      </c>
    </row>
    <row r="16" spans="2:37" ht="24.95" customHeight="1" x14ac:dyDescent="0.4">
      <c r="B16" s="320"/>
      <c r="C16" s="449"/>
      <c r="D16" s="451" t="s">
        <v>121</v>
      </c>
      <c r="E16" s="333"/>
      <c r="F16" s="294"/>
      <c r="G16" s="333"/>
      <c r="H16" s="319"/>
      <c r="I16" s="333"/>
      <c r="J16" s="319"/>
      <c r="K16" s="333"/>
      <c r="L16" s="319"/>
      <c r="M16" s="333"/>
      <c r="N16" s="319"/>
      <c r="O16" s="333">
        <f>+IF(P16&gt;0,P16/$AB16,0)</f>
        <v>0</v>
      </c>
      <c r="P16" s="319"/>
      <c r="Q16" s="333">
        <f>+IF(R16&gt;0,R16/$AB16,0)</f>
        <v>0</v>
      </c>
      <c r="R16" s="319"/>
      <c r="S16" s="333">
        <f>+IF(T16&gt;0,T16/$AB16,0)</f>
        <v>0</v>
      </c>
      <c r="T16" s="319"/>
      <c r="U16" s="333">
        <f>+IF(V16&gt;0,V16/$AB16,0)</f>
        <v>0</v>
      </c>
      <c r="V16" s="319"/>
      <c r="W16" s="333">
        <v>1</v>
      </c>
      <c r="X16" s="294"/>
      <c r="Y16" s="333"/>
      <c r="Z16" s="294"/>
      <c r="AA16" s="324"/>
      <c r="AB16" s="294"/>
      <c r="AC16" s="3"/>
      <c r="AD16" s="328">
        <f t="shared" si="0"/>
        <v>0</v>
      </c>
      <c r="AE16" t="str">
        <f t="shared" si="1"/>
        <v/>
      </c>
    </row>
    <row r="17" spans="2:31" ht="24.95" customHeight="1" x14ac:dyDescent="0.4">
      <c r="B17" s="320"/>
      <c r="C17" s="449"/>
      <c r="D17" s="452"/>
      <c r="E17" s="381"/>
      <c r="F17" s="296"/>
      <c r="G17" s="334"/>
      <c r="H17" s="296"/>
      <c r="I17" s="334"/>
      <c r="J17" s="296"/>
      <c r="K17" s="334"/>
      <c r="L17" s="296"/>
      <c r="M17" s="334"/>
      <c r="N17" s="321"/>
      <c r="O17" s="334">
        <f>+IF(P17&gt;0,P17/$AB17,0)</f>
        <v>0</v>
      </c>
      <c r="P17" s="321"/>
      <c r="Q17" s="334">
        <f>+IF(R17&gt;0,R17/$AB17,0)</f>
        <v>0</v>
      </c>
      <c r="R17" s="321"/>
      <c r="S17" s="334">
        <f>+IF(T17&gt;0,T17/$AB17,0)</f>
        <v>0</v>
      </c>
      <c r="T17" s="321"/>
      <c r="U17" s="334">
        <f>+IF(V17&gt;0,V17/$AB17,0)</f>
        <v>0</v>
      </c>
      <c r="V17" s="321"/>
      <c r="W17" s="381"/>
      <c r="X17" s="296"/>
      <c r="Y17" s="381"/>
      <c r="Z17" s="296"/>
      <c r="AA17" s="325"/>
      <c r="AB17" s="304"/>
      <c r="AC17" s="1"/>
      <c r="AD17" s="328">
        <f t="shared" si="0"/>
        <v>0</v>
      </c>
      <c r="AE17" t="str">
        <f t="shared" si="1"/>
        <v/>
      </c>
    </row>
    <row r="18" spans="2:31" ht="24.95" customHeight="1" x14ac:dyDescent="0.4">
      <c r="B18" s="320"/>
      <c r="C18" s="449"/>
      <c r="D18" s="453" t="s">
        <v>472</v>
      </c>
      <c r="E18" s="326"/>
      <c r="F18" s="327"/>
      <c r="G18" s="298"/>
      <c r="H18" s="298"/>
      <c r="I18" s="298"/>
      <c r="J18" s="298"/>
      <c r="K18" s="298"/>
      <c r="L18" s="298"/>
      <c r="M18" s="298"/>
      <c r="N18" s="298"/>
      <c r="O18" s="298"/>
      <c r="P18" s="298">
        <f>+IF(P16&gt;0,ROUND($AB18*O16,-3),0)</f>
        <v>0</v>
      </c>
      <c r="Q18" s="298"/>
      <c r="R18" s="298">
        <f>+IF(R16&gt;0,ROUND($AB18*Q16,-3),0)</f>
        <v>0</v>
      </c>
      <c r="S18" s="298"/>
      <c r="T18" s="298">
        <f>+IF(T16&gt;0,ROUND($AB18*S16,-3),0)</f>
        <v>0</v>
      </c>
      <c r="U18" s="298"/>
      <c r="V18" s="298">
        <f>+IF(V16&gt;0,ROUND($AB18*U16,-3),0)</f>
        <v>0</v>
      </c>
      <c r="W18" s="386">
        <v>1</v>
      </c>
      <c r="X18" s="327"/>
      <c r="Y18" s="387"/>
      <c r="Z18" s="298"/>
      <c r="AA18" s="298"/>
      <c r="AB18" s="298"/>
      <c r="AC18" s="290"/>
      <c r="AD18" s="328">
        <f t="shared" si="0"/>
        <v>0</v>
      </c>
      <c r="AE18" t="str">
        <f t="shared" si="1"/>
        <v/>
      </c>
    </row>
    <row r="19" spans="2:31" ht="24.95" customHeight="1" x14ac:dyDescent="0.4">
      <c r="B19" s="320"/>
      <c r="C19" s="450"/>
      <c r="D19" s="454"/>
      <c r="E19" s="329"/>
      <c r="F19" s="330"/>
      <c r="G19" s="299"/>
      <c r="H19" s="299"/>
      <c r="I19" s="299"/>
      <c r="J19" s="299"/>
      <c r="K19" s="299"/>
      <c r="L19" s="299"/>
      <c r="M19" s="336"/>
      <c r="N19" s="336"/>
      <c r="O19" s="336"/>
      <c r="P19" s="336">
        <f>+IF(P17&gt;0,ROUND($AB19*O17,-3),0)</f>
        <v>0</v>
      </c>
      <c r="Q19" s="336"/>
      <c r="R19" s="336">
        <f>+IF(R17&gt;0,ROUND($AB19*Q17,-3),0)</f>
        <v>0</v>
      </c>
      <c r="S19" s="336"/>
      <c r="T19" s="336">
        <f>+IF(T17&gt;0,ROUND($AB19*S17,-3),0)</f>
        <v>0</v>
      </c>
      <c r="U19" s="336"/>
      <c r="V19" s="336">
        <f>+IF(V17&gt;0,ROUND($AB19*U17,-3),0)</f>
        <v>0</v>
      </c>
      <c r="W19" s="385"/>
      <c r="X19" s="330"/>
      <c r="Y19" s="382"/>
      <c r="Z19" s="330"/>
      <c r="AA19" s="336"/>
      <c r="AB19" s="299"/>
      <c r="AC19" s="6"/>
      <c r="AD19" s="328">
        <f t="shared" si="0"/>
        <v>0</v>
      </c>
      <c r="AE19" t="str">
        <f t="shared" si="1"/>
        <v/>
      </c>
    </row>
    <row r="20" spans="2:31" ht="24.95" customHeight="1" x14ac:dyDescent="0.4">
      <c r="B20" s="320"/>
      <c r="C20" s="448" t="s">
        <v>385</v>
      </c>
      <c r="D20" s="451"/>
      <c r="E20" s="288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3"/>
    </row>
    <row r="21" spans="2:31" ht="24.95" customHeight="1" x14ac:dyDescent="0.4">
      <c r="B21" s="320"/>
      <c r="C21" s="449"/>
      <c r="D21" s="452"/>
      <c r="E21" s="291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1"/>
    </row>
    <row r="22" spans="2:31" ht="24.95" customHeight="1" x14ac:dyDescent="0.4">
      <c r="B22" s="320"/>
      <c r="C22" s="449"/>
      <c r="D22" s="451" t="s">
        <v>121</v>
      </c>
      <c r="E22" s="324"/>
      <c r="F22" s="319"/>
      <c r="G22" s="324"/>
      <c r="H22" s="319"/>
      <c r="I22" s="324"/>
      <c r="J22" s="319"/>
      <c r="K22" s="324"/>
      <c r="L22" s="319"/>
      <c r="M22" s="324"/>
      <c r="N22" s="319"/>
      <c r="O22" s="324">
        <f>+IF(P22&gt;0,P22/$AB22,0)</f>
        <v>0</v>
      </c>
      <c r="P22" s="319"/>
      <c r="Q22" s="324">
        <f>+IF(R22&gt;0,R22/$AB22,0)</f>
        <v>0</v>
      </c>
      <c r="R22" s="319"/>
      <c r="S22" s="324">
        <f>+IF(T22&gt;0,T22/$AB22,0)</f>
        <v>0</v>
      </c>
      <c r="T22" s="319"/>
      <c r="U22" s="324">
        <f>+IF(V22&gt;0,V22/$AB22,0)</f>
        <v>0</v>
      </c>
      <c r="V22" s="319"/>
      <c r="W22" s="324">
        <f>+IF(X22&gt;0,X22/$AB22,0)</f>
        <v>0</v>
      </c>
      <c r="X22" s="319"/>
      <c r="Y22" s="324"/>
      <c r="Z22" s="319"/>
      <c r="AA22" s="324"/>
      <c r="AB22" s="294"/>
      <c r="AC22" s="3"/>
    </row>
    <row r="23" spans="2:31" ht="24.95" customHeight="1" x14ac:dyDescent="0.4">
      <c r="B23" s="320"/>
      <c r="C23" s="449"/>
      <c r="D23" s="452"/>
      <c r="E23" s="325"/>
      <c r="F23" s="296"/>
      <c r="G23" s="325"/>
      <c r="H23" s="296"/>
      <c r="I23" s="325"/>
      <c r="J23" s="296"/>
      <c r="K23" s="325"/>
      <c r="L23" s="296"/>
      <c r="M23" s="325"/>
      <c r="N23" s="321"/>
      <c r="O23" s="325">
        <f>+IF(P23&gt;0,P23/$AB23,0)</f>
        <v>0</v>
      </c>
      <c r="P23" s="321"/>
      <c r="Q23" s="325">
        <f>+IF(R23&gt;0,R23/$AB23,0)</f>
        <v>0</v>
      </c>
      <c r="R23" s="321"/>
      <c r="S23" s="325">
        <f>+IF(T23&gt;0,T23/$AB23,0)</f>
        <v>0</v>
      </c>
      <c r="T23" s="321"/>
      <c r="U23" s="325">
        <f>+IF(V23&gt;0,V23/$AB23,0)</f>
        <v>0</v>
      </c>
      <c r="V23" s="321"/>
      <c r="W23" s="325">
        <f>+IF(X23&gt;0,X23/$AB23,0)</f>
        <v>0</v>
      </c>
      <c r="X23" s="321"/>
      <c r="Y23" s="325"/>
      <c r="Z23" s="321"/>
      <c r="AA23" s="325"/>
      <c r="AB23" s="322"/>
      <c r="AC23" s="1"/>
    </row>
    <row r="24" spans="2:31" ht="24.95" customHeight="1" x14ac:dyDescent="0.4">
      <c r="B24" s="320"/>
      <c r="C24" s="449"/>
      <c r="D24" s="453" t="s">
        <v>472</v>
      </c>
      <c r="E24" s="326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>
        <f>+IF(P22&gt;0,ROUND($AB24*O22,-3),0)</f>
        <v>0</v>
      </c>
      <c r="Q24" s="298"/>
      <c r="R24" s="298">
        <f>+IF(R22&gt;0,ROUND($AB24*Q22,-3),0)</f>
        <v>0</v>
      </c>
      <c r="S24" s="298"/>
      <c r="T24" s="298">
        <f>+IF(T22&gt;0,ROUND($AB24*S22,-3),0)</f>
        <v>0</v>
      </c>
      <c r="U24" s="298"/>
      <c r="V24" s="298">
        <f>+IF(V22&gt;0,ROUND($AB24*U22,-3),0)</f>
        <v>0</v>
      </c>
      <c r="W24" s="298"/>
      <c r="X24" s="298"/>
      <c r="Y24" s="298"/>
      <c r="Z24" s="298"/>
      <c r="AA24" s="298"/>
      <c r="AB24" s="335"/>
      <c r="AC24" s="290"/>
      <c r="AD24" s="328">
        <f t="shared" ref="AD24" si="2">+SUM(F24,H24,J24,L24,N24,P24,R24,T24,V24,X24,Z24)</f>
        <v>0</v>
      </c>
      <c r="AE24" t="str">
        <f t="shared" ref="AE24:AE31" si="3">+IF(AB24&gt;0,IF(AB24=AD24,"〇","×"),"")</f>
        <v/>
      </c>
    </row>
    <row r="25" spans="2:31" ht="24.95" customHeight="1" x14ac:dyDescent="0.4">
      <c r="B25" s="320"/>
      <c r="C25" s="450"/>
      <c r="D25" s="454"/>
      <c r="E25" s="337"/>
      <c r="F25" s="299"/>
      <c r="G25" s="299"/>
      <c r="H25" s="299"/>
      <c r="I25" s="299"/>
      <c r="J25" s="299"/>
      <c r="K25" s="299"/>
      <c r="L25" s="299"/>
      <c r="M25" s="336"/>
      <c r="N25" s="336"/>
      <c r="O25" s="336"/>
      <c r="P25" s="336">
        <f>+IF(P23&gt;0,ROUND($AB25*O23,-3),0)</f>
        <v>0</v>
      </c>
      <c r="Q25" s="336"/>
      <c r="R25" s="336">
        <f>+IF(R23&gt;0,ROUND($AB25*Q23,-3),0)</f>
        <v>0</v>
      </c>
      <c r="S25" s="336"/>
      <c r="T25" s="336">
        <f>+IF(T23&gt;0,ROUND($AB25*S23,-3),0)</f>
        <v>0</v>
      </c>
      <c r="U25" s="336"/>
      <c r="V25" s="336">
        <f>+IF(V23&gt;0,ROUND($AB25*U23,-3),0)</f>
        <v>0</v>
      </c>
      <c r="W25" s="336"/>
      <c r="X25" s="336"/>
      <c r="Y25" s="336"/>
      <c r="Z25" s="336"/>
      <c r="AA25" s="336"/>
      <c r="AB25" s="299"/>
      <c r="AC25" s="6"/>
      <c r="AD25" s="328">
        <f>+SUM(F25,H25,J25,L25,N25,P25,R25,T25,V25,X25,Z25)</f>
        <v>0</v>
      </c>
      <c r="AE25" t="str">
        <f t="shared" si="3"/>
        <v/>
      </c>
    </row>
    <row r="26" spans="2:31" ht="24.95" customHeight="1" x14ac:dyDescent="0.4">
      <c r="B26" s="455" t="s">
        <v>365</v>
      </c>
      <c r="C26" s="428"/>
      <c r="D26" s="456"/>
      <c r="E26" s="333"/>
      <c r="F26" s="294"/>
      <c r="G26" s="333"/>
      <c r="H26" s="294"/>
      <c r="I26" s="333"/>
      <c r="J26" s="294"/>
      <c r="K26" s="333"/>
      <c r="L26" s="294"/>
      <c r="M26" s="333"/>
      <c r="N26" s="294"/>
      <c r="O26" s="333">
        <f>+IF(P26&gt;0,P26/$AB26,0)</f>
        <v>0</v>
      </c>
      <c r="P26" s="294">
        <f>+SUM(P12,P18,P24)</f>
        <v>0</v>
      </c>
      <c r="Q26" s="333">
        <f>+IF(R26&gt;0,R26/$AB26,0)</f>
        <v>0</v>
      </c>
      <c r="R26" s="294">
        <f>+SUM(R12,R18,R24)</f>
        <v>0</v>
      </c>
      <c r="S26" s="333">
        <f>+IF(T26&gt;0,T26/$AB26,0)</f>
        <v>0</v>
      </c>
      <c r="T26" s="294">
        <f>+SUM(T12,T18,T24)</f>
        <v>0</v>
      </c>
      <c r="U26" s="333">
        <f>+IF(V26&gt;0,V26/$AB26,0)</f>
        <v>0</v>
      </c>
      <c r="V26" s="294">
        <f>+SUM(V12,V18,V24)</f>
        <v>0</v>
      </c>
      <c r="W26" s="333"/>
      <c r="X26" s="294"/>
      <c r="Y26" s="333"/>
      <c r="Z26" s="294"/>
      <c r="AA26" s="324"/>
      <c r="AB26" s="294"/>
      <c r="AC26" s="3"/>
      <c r="AD26" s="328">
        <f t="shared" ref="AD26:AD31" si="4">X26+Z26</f>
        <v>0</v>
      </c>
      <c r="AE26" t="str">
        <f t="shared" si="3"/>
        <v/>
      </c>
    </row>
    <row r="27" spans="2:31" ht="24.95" customHeight="1" x14ac:dyDescent="0.4">
      <c r="B27" s="440"/>
      <c r="C27" s="441"/>
      <c r="D27" s="442"/>
      <c r="E27" s="338"/>
      <c r="F27" s="296"/>
      <c r="G27" s="338"/>
      <c r="H27" s="296"/>
      <c r="I27" s="338"/>
      <c r="J27" s="296"/>
      <c r="K27" s="338"/>
      <c r="L27" s="296"/>
      <c r="M27" s="338"/>
      <c r="N27" s="296"/>
      <c r="O27" s="325">
        <f>+IF(P27&gt;0,P27/$AB27,0)</f>
        <v>0</v>
      </c>
      <c r="P27" s="303">
        <f>+SUM(P13,P19,P25)</f>
        <v>0</v>
      </c>
      <c r="Q27" s="325">
        <f>+IF(R27&gt;0,R27/$AB27,0)</f>
        <v>0</v>
      </c>
      <c r="R27" s="303">
        <f>+SUM(R13,R19,R25)</f>
        <v>0</v>
      </c>
      <c r="S27" s="325">
        <f>+IF(T27&gt;0,T27/$AB27,0)</f>
        <v>0</v>
      </c>
      <c r="T27" s="303">
        <f>+SUM(T13,T19,T25)</f>
        <v>0</v>
      </c>
      <c r="U27" s="325">
        <f>+IF(V27&gt;0,V27/$AB27,0)</f>
        <v>0</v>
      </c>
      <c r="V27" s="303">
        <f>+SUM(V13,V19,V25)</f>
        <v>0</v>
      </c>
      <c r="W27" s="325"/>
      <c r="X27" s="296"/>
      <c r="Y27" s="325"/>
      <c r="Z27" s="296"/>
      <c r="AA27" s="325"/>
      <c r="AB27" s="296"/>
      <c r="AC27" s="1"/>
      <c r="AD27" s="328">
        <f t="shared" si="4"/>
        <v>0</v>
      </c>
      <c r="AE27" t="str">
        <f t="shared" si="3"/>
        <v/>
      </c>
    </row>
    <row r="28" spans="2:31" ht="24.95" customHeight="1" x14ac:dyDescent="0.4">
      <c r="B28" s="437" t="s">
        <v>366</v>
      </c>
      <c r="C28" s="443"/>
      <c r="D28" s="444"/>
      <c r="E28" s="333"/>
      <c r="F28" s="294"/>
      <c r="G28" s="333"/>
      <c r="H28" s="294"/>
      <c r="I28" s="294"/>
      <c r="J28" s="294"/>
      <c r="K28" s="294"/>
      <c r="L28" s="294"/>
      <c r="M28" s="294"/>
      <c r="N28" s="294"/>
      <c r="O28" s="294"/>
      <c r="P28" s="294">
        <f t="shared" ref="P28:V29" si="5">+IF(P26&gt;0,P26*10%,0)</f>
        <v>0</v>
      </c>
      <c r="Q28" s="294"/>
      <c r="R28" s="294">
        <f t="shared" si="5"/>
        <v>0</v>
      </c>
      <c r="S28" s="294"/>
      <c r="T28" s="294">
        <f t="shared" si="5"/>
        <v>0</v>
      </c>
      <c r="U28" s="294"/>
      <c r="V28" s="294">
        <f t="shared" si="5"/>
        <v>0</v>
      </c>
      <c r="W28" s="294"/>
      <c r="X28" s="294"/>
      <c r="Y28" s="294"/>
      <c r="Z28" s="294"/>
      <c r="AA28" s="294"/>
      <c r="AB28" s="294"/>
      <c r="AC28" s="3"/>
      <c r="AD28" s="328">
        <f t="shared" si="4"/>
        <v>0</v>
      </c>
      <c r="AE28" t="str">
        <f t="shared" si="3"/>
        <v/>
      </c>
    </row>
    <row r="29" spans="2:31" ht="24.95" customHeight="1" x14ac:dyDescent="0.4">
      <c r="B29" s="445"/>
      <c r="C29" s="446"/>
      <c r="D29" s="447"/>
      <c r="E29" s="325"/>
      <c r="F29" s="304"/>
      <c r="G29" s="338"/>
      <c r="H29" s="304"/>
      <c r="I29" s="304"/>
      <c r="J29" s="304"/>
      <c r="K29" s="304"/>
      <c r="L29" s="304"/>
      <c r="M29" s="322"/>
      <c r="N29" s="304"/>
      <c r="O29" s="322"/>
      <c r="P29" s="322">
        <f t="shared" si="5"/>
        <v>0</v>
      </c>
      <c r="Q29" s="322"/>
      <c r="R29" s="322">
        <f t="shared" si="5"/>
        <v>0</v>
      </c>
      <c r="S29" s="322"/>
      <c r="T29" s="322">
        <f t="shared" si="5"/>
        <v>0</v>
      </c>
      <c r="U29" s="322"/>
      <c r="V29" s="322">
        <f t="shared" si="5"/>
        <v>0</v>
      </c>
      <c r="W29" s="322"/>
      <c r="X29" s="304"/>
      <c r="Y29" s="322"/>
      <c r="Z29" s="304"/>
      <c r="AA29" s="322"/>
      <c r="AB29" s="304"/>
      <c r="AC29" s="1"/>
      <c r="AD29" s="328">
        <f t="shared" si="4"/>
        <v>0</v>
      </c>
      <c r="AE29" t="str">
        <f t="shared" si="3"/>
        <v/>
      </c>
    </row>
    <row r="30" spans="2:31" ht="24.95" customHeight="1" x14ac:dyDescent="0.4">
      <c r="B30" s="437" t="s">
        <v>367</v>
      </c>
      <c r="C30" s="443"/>
      <c r="D30" s="444"/>
      <c r="E30" s="333"/>
      <c r="F30" s="294"/>
      <c r="G30" s="333"/>
      <c r="H30" s="294"/>
      <c r="I30" s="294"/>
      <c r="J30" s="294"/>
      <c r="K30" s="294"/>
      <c r="L30" s="294"/>
      <c r="M30" s="294"/>
      <c r="N30" s="294"/>
      <c r="O30" s="294"/>
      <c r="P30" s="294">
        <f t="shared" ref="P30:V31" si="6">+SUM(P26,P28)</f>
        <v>0</v>
      </c>
      <c r="Q30" s="294"/>
      <c r="R30" s="294">
        <f t="shared" si="6"/>
        <v>0</v>
      </c>
      <c r="S30" s="294"/>
      <c r="T30" s="294">
        <f t="shared" si="6"/>
        <v>0</v>
      </c>
      <c r="U30" s="294"/>
      <c r="V30" s="294">
        <f t="shared" si="6"/>
        <v>0</v>
      </c>
      <c r="W30" s="294"/>
      <c r="X30" s="294"/>
      <c r="Y30" s="294"/>
      <c r="Z30" s="294"/>
      <c r="AA30" s="294"/>
      <c r="AB30" s="294"/>
      <c r="AC30" s="3"/>
      <c r="AD30" s="328">
        <f t="shared" si="4"/>
        <v>0</v>
      </c>
      <c r="AE30" t="str">
        <f t="shared" si="3"/>
        <v/>
      </c>
    </row>
    <row r="31" spans="2:31" ht="24.95" customHeight="1" x14ac:dyDescent="0.4">
      <c r="B31" s="445"/>
      <c r="C31" s="446"/>
      <c r="D31" s="447"/>
      <c r="E31" s="325"/>
      <c r="F31" s="304"/>
      <c r="G31" s="338"/>
      <c r="H31" s="304"/>
      <c r="I31" s="304"/>
      <c r="J31" s="304"/>
      <c r="K31" s="304"/>
      <c r="L31" s="304"/>
      <c r="M31" s="322"/>
      <c r="N31" s="304"/>
      <c r="O31" s="322"/>
      <c r="P31" s="322">
        <f t="shared" si="6"/>
        <v>0</v>
      </c>
      <c r="Q31" s="322"/>
      <c r="R31" s="322">
        <f t="shared" si="6"/>
        <v>0</v>
      </c>
      <c r="S31" s="322"/>
      <c r="T31" s="322">
        <f t="shared" si="6"/>
        <v>0</v>
      </c>
      <c r="U31" s="322"/>
      <c r="V31" s="322">
        <f t="shared" si="6"/>
        <v>0</v>
      </c>
      <c r="W31" s="322"/>
      <c r="X31" s="304"/>
      <c r="Y31" s="322"/>
      <c r="Z31" s="304"/>
      <c r="AA31" s="322"/>
      <c r="AB31" s="304"/>
      <c r="AC31" s="1"/>
      <c r="AD31" s="328">
        <f t="shared" si="4"/>
        <v>0</v>
      </c>
      <c r="AE31" t="str">
        <f t="shared" si="3"/>
        <v/>
      </c>
    </row>
    <row r="32" spans="2:31" ht="18.75" customHeight="1" x14ac:dyDescent="0.4">
      <c r="E32" s="339"/>
      <c r="F32" s="328"/>
      <c r="G32" s="339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D32" s="328"/>
    </row>
    <row r="33" spans="2:31" ht="24.95" customHeight="1" x14ac:dyDescent="0.4">
      <c r="B33" s="437" t="s">
        <v>473</v>
      </c>
      <c r="C33" s="443"/>
      <c r="D33" s="444"/>
      <c r="E33" s="333"/>
      <c r="F33" s="294"/>
      <c r="G33" s="333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3"/>
      <c r="AD33" s="328"/>
    </row>
    <row r="34" spans="2:31" ht="24.95" customHeight="1" x14ac:dyDescent="0.4">
      <c r="B34" s="445"/>
      <c r="C34" s="446"/>
      <c r="D34" s="447"/>
      <c r="E34" s="325"/>
      <c r="F34" s="304"/>
      <c r="G34" s="338"/>
      <c r="H34" s="304"/>
      <c r="I34" s="304"/>
      <c r="J34" s="304"/>
      <c r="K34" s="304"/>
      <c r="L34" s="304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04"/>
      <c r="Y34" s="322"/>
      <c r="Z34" s="322"/>
      <c r="AA34" s="322"/>
      <c r="AB34" s="304"/>
      <c r="AC34" s="1"/>
      <c r="AD34" s="328"/>
    </row>
    <row r="35" spans="2:31" ht="24.95" customHeight="1" x14ac:dyDescent="0.4">
      <c r="B35" s="437" t="s">
        <v>474</v>
      </c>
      <c r="C35" s="443"/>
      <c r="D35" s="444"/>
      <c r="E35" s="333"/>
      <c r="F35" s="294"/>
      <c r="G35" s="333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3"/>
      <c r="AD35" s="328"/>
    </row>
    <row r="36" spans="2:31" ht="24.95" customHeight="1" x14ac:dyDescent="0.4">
      <c r="B36" s="445"/>
      <c r="C36" s="446"/>
      <c r="D36" s="447"/>
      <c r="E36" s="325"/>
      <c r="F36" s="322"/>
      <c r="G36" s="325"/>
      <c r="H36" s="322"/>
      <c r="I36" s="322"/>
      <c r="J36" s="322"/>
      <c r="K36" s="322"/>
      <c r="L36" s="322"/>
      <c r="M36" s="322"/>
      <c r="N36" s="304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04"/>
      <c r="AA36" s="322"/>
      <c r="AB36" s="304"/>
      <c r="AC36" s="1"/>
      <c r="AD36" s="328"/>
    </row>
    <row r="37" spans="2:31" ht="24.95" customHeight="1" x14ac:dyDescent="0.4">
      <c r="E37" s="339"/>
      <c r="F37" s="328"/>
      <c r="G37" s="339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435" t="s">
        <v>11</v>
      </c>
      <c r="AB37" s="294"/>
      <c r="AC37" s="3"/>
      <c r="AD37" s="328"/>
    </row>
    <row r="38" spans="2:31" ht="24.95" customHeight="1" x14ac:dyDescent="0.4">
      <c r="E38" s="339"/>
      <c r="F38" s="328"/>
      <c r="G38" s="339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436"/>
      <c r="AB38" s="304"/>
      <c r="AC38" s="1"/>
      <c r="AD38" s="328"/>
    </row>
    <row r="39" spans="2:31" ht="30" customHeight="1" x14ac:dyDescent="0.4"/>
    <row r="40" spans="2:31" ht="24.95" customHeight="1" x14ac:dyDescent="0.4">
      <c r="B40" s="437" t="s">
        <v>368</v>
      </c>
      <c r="C40" s="438"/>
      <c r="D40" s="439"/>
      <c r="E40" s="333"/>
      <c r="F40" s="294"/>
      <c r="G40" s="333"/>
      <c r="H40" s="294"/>
      <c r="I40" s="333"/>
      <c r="J40" s="294"/>
      <c r="K40" s="333"/>
      <c r="L40" s="294"/>
      <c r="M40" s="333"/>
      <c r="N40" s="294"/>
      <c r="O40" s="333"/>
      <c r="P40" s="294"/>
      <c r="Q40" s="333"/>
      <c r="R40" s="294"/>
      <c r="S40" s="333"/>
      <c r="T40" s="294"/>
      <c r="U40" s="333"/>
      <c r="V40" s="294"/>
      <c r="W40" s="333"/>
      <c r="X40" s="294"/>
      <c r="Y40" s="333"/>
      <c r="Z40" s="294"/>
      <c r="AA40" s="324">
        <f>+SUM(E40,G40,I40,K40,M40,O40,Q40,S40,U40,W40,Y40)</f>
        <v>0</v>
      </c>
      <c r="AB40" s="294"/>
      <c r="AC40" s="3"/>
      <c r="AD40" s="328">
        <f>X40+Z40</f>
        <v>0</v>
      </c>
      <c r="AE40" t="str">
        <f t="shared" ref="AE40:AE45" si="7">+IF(AB40&gt;0,IF(AB40=AD40,"〇","×"),"")</f>
        <v/>
      </c>
    </row>
    <row r="41" spans="2:31" ht="24.95" customHeight="1" x14ac:dyDescent="0.4">
      <c r="B41" s="440"/>
      <c r="C41" s="441"/>
      <c r="D41" s="442"/>
      <c r="E41" s="338"/>
      <c r="F41" s="304"/>
      <c r="G41" s="338"/>
      <c r="H41" s="304"/>
      <c r="I41" s="338"/>
      <c r="J41" s="304"/>
      <c r="K41" s="338"/>
      <c r="L41" s="304"/>
      <c r="M41" s="338"/>
      <c r="N41" s="304"/>
      <c r="O41" s="325"/>
      <c r="P41" s="322"/>
      <c r="Q41" s="325"/>
      <c r="R41" s="322"/>
      <c r="S41" s="325"/>
      <c r="T41" s="322"/>
      <c r="U41" s="325"/>
      <c r="V41" s="322"/>
      <c r="W41" s="325"/>
      <c r="X41" s="304"/>
      <c r="Y41" s="325"/>
      <c r="Z41" s="304"/>
      <c r="AA41" s="325">
        <f>+SUM(E41,G41,I41,K41,M41,O41,Q41,S41,U41,W41,Y41)</f>
        <v>0</v>
      </c>
      <c r="AB41" s="296"/>
      <c r="AC41" s="1"/>
      <c r="AD41" s="328">
        <f>X41+Z41</f>
        <v>0</v>
      </c>
      <c r="AE41" t="str">
        <f>+IF(AB41&gt;0,IF(AB41=AD41,"〇","×"),"")</f>
        <v/>
      </c>
    </row>
    <row r="42" spans="2:31" ht="24.95" customHeight="1" x14ac:dyDescent="0.4">
      <c r="B42" s="437" t="s">
        <v>366</v>
      </c>
      <c r="C42" s="443"/>
      <c r="D42" s="444"/>
      <c r="E42" s="333"/>
      <c r="F42" s="294"/>
      <c r="G42" s="333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3"/>
      <c r="AD42" s="328">
        <f t="shared" ref="AD42:AD44" si="8">X42+Z42</f>
        <v>0</v>
      </c>
      <c r="AE42" t="str">
        <f t="shared" si="7"/>
        <v/>
      </c>
    </row>
    <row r="43" spans="2:31" ht="24.95" customHeight="1" x14ac:dyDescent="0.4">
      <c r="B43" s="445"/>
      <c r="C43" s="446"/>
      <c r="D43" s="447"/>
      <c r="E43" s="325"/>
      <c r="F43" s="304"/>
      <c r="G43" s="338"/>
      <c r="H43" s="304"/>
      <c r="I43" s="304"/>
      <c r="J43" s="304"/>
      <c r="K43" s="304"/>
      <c r="L43" s="304"/>
      <c r="M43" s="322"/>
      <c r="N43" s="304"/>
      <c r="O43" s="322"/>
      <c r="P43" s="322"/>
      <c r="Q43" s="322"/>
      <c r="R43" s="322"/>
      <c r="S43" s="322"/>
      <c r="T43" s="322"/>
      <c r="U43" s="322"/>
      <c r="V43" s="322"/>
      <c r="W43" s="322"/>
      <c r="X43" s="304"/>
      <c r="Y43" s="304"/>
      <c r="Z43" s="304"/>
      <c r="AA43" s="322"/>
      <c r="AB43" s="304"/>
      <c r="AC43" s="1"/>
      <c r="AD43" s="328">
        <f t="shared" si="8"/>
        <v>0</v>
      </c>
      <c r="AE43" t="str">
        <f t="shared" si="7"/>
        <v/>
      </c>
    </row>
    <row r="44" spans="2:31" ht="24.95" customHeight="1" x14ac:dyDescent="0.4">
      <c r="B44" s="437" t="s">
        <v>475</v>
      </c>
      <c r="C44" s="443"/>
      <c r="D44" s="444"/>
      <c r="E44" s="333"/>
      <c r="F44" s="294"/>
      <c r="G44" s="333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3"/>
      <c r="AD44" s="328">
        <f t="shared" si="8"/>
        <v>0</v>
      </c>
      <c r="AE44" t="str">
        <f t="shared" si="7"/>
        <v/>
      </c>
    </row>
    <row r="45" spans="2:31" ht="24.95" customHeight="1" x14ac:dyDescent="0.4">
      <c r="B45" s="445"/>
      <c r="C45" s="446"/>
      <c r="D45" s="447"/>
      <c r="E45" s="325"/>
      <c r="F45" s="304"/>
      <c r="G45" s="338"/>
      <c r="H45" s="304"/>
      <c r="I45" s="304"/>
      <c r="J45" s="304"/>
      <c r="K45" s="304"/>
      <c r="L45" s="304"/>
      <c r="M45" s="322"/>
      <c r="N45" s="304"/>
      <c r="O45" s="322"/>
      <c r="P45" s="322"/>
      <c r="Q45" s="322"/>
      <c r="R45" s="322"/>
      <c r="S45" s="322"/>
      <c r="T45" s="322"/>
      <c r="U45" s="322"/>
      <c r="V45" s="322"/>
      <c r="W45" s="322"/>
      <c r="X45" s="304"/>
      <c r="Y45" s="304"/>
      <c r="Z45" s="304"/>
      <c r="AA45" s="322"/>
      <c r="AB45" s="304"/>
      <c r="AC45" s="1"/>
      <c r="AD45" s="328">
        <f>X45+Z45</f>
        <v>0</v>
      </c>
      <c r="AE45" t="str">
        <f t="shared" si="7"/>
        <v/>
      </c>
    </row>
    <row r="47" spans="2:31" ht="24.95" customHeight="1" x14ac:dyDescent="0.4">
      <c r="B47" s="437" t="s">
        <v>473</v>
      </c>
      <c r="C47" s="443"/>
      <c r="D47" s="444"/>
      <c r="E47" s="333"/>
      <c r="F47" s="294"/>
      <c r="G47" s="333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3"/>
    </row>
    <row r="48" spans="2:31" ht="24.95" customHeight="1" x14ac:dyDescent="0.4">
      <c r="B48" s="445"/>
      <c r="C48" s="446"/>
      <c r="D48" s="447"/>
      <c r="E48" s="325"/>
      <c r="F48" s="304"/>
      <c r="G48" s="338"/>
      <c r="H48" s="304"/>
      <c r="I48" s="304"/>
      <c r="J48" s="304"/>
      <c r="K48" s="304"/>
      <c r="L48" s="304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04"/>
      <c r="Y48" s="322"/>
      <c r="Z48" s="322"/>
      <c r="AA48" s="322"/>
      <c r="AB48" s="304"/>
      <c r="AC48" s="1"/>
    </row>
    <row r="49" spans="2:29" ht="24.95" customHeight="1" x14ac:dyDescent="0.4">
      <c r="B49" s="437" t="s">
        <v>474</v>
      </c>
      <c r="C49" s="443"/>
      <c r="D49" s="444"/>
      <c r="E49" s="333"/>
      <c r="F49" s="294"/>
      <c r="G49" s="333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3"/>
    </row>
    <row r="50" spans="2:29" ht="24.95" customHeight="1" x14ac:dyDescent="0.4">
      <c r="B50" s="445"/>
      <c r="C50" s="446"/>
      <c r="D50" s="447"/>
      <c r="E50" s="325"/>
      <c r="F50" s="304"/>
      <c r="G50" s="325"/>
      <c r="H50" s="322"/>
      <c r="I50" s="322"/>
      <c r="J50" s="322"/>
      <c r="K50" s="322"/>
      <c r="L50" s="304"/>
      <c r="M50" s="322"/>
      <c r="N50" s="304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04"/>
      <c r="AA50" s="322"/>
      <c r="AB50" s="304"/>
      <c r="AC50" s="1"/>
    </row>
    <row r="51" spans="2:29" ht="24.95" customHeight="1" x14ac:dyDescent="0.4">
      <c r="AA51" s="435" t="s">
        <v>11</v>
      </c>
      <c r="AB51" s="294"/>
      <c r="AC51" s="3"/>
    </row>
    <row r="52" spans="2:29" ht="24.95" customHeight="1" x14ac:dyDescent="0.4">
      <c r="AA52" s="436"/>
      <c r="AB52" s="304"/>
      <c r="AC52" s="1"/>
    </row>
    <row r="54" spans="2:29" ht="25.5" x14ac:dyDescent="0.2"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C54" s="309"/>
    </row>
    <row r="55" spans="2:29" ht="18.75" customHeight="1" x14ac:dyDescent="0.4">
      <c r="B55" s="434"/>
      <c r="C55" s="434"/>
      <c r="D55" s="434"/>
      <c r="E55" s="430"/>
      <c r="F55" s="431"/>
      <c r="G55" s="430"/>
      <c r="H55" s="431"/>
      <c r="I55" s="430"/>
      <c r="J55" s="431"/>
      <c r="K55" s="430"/>
      <c r="L55" s="431"/>
      <c r="M55" s="430"/>
      <c r="N55" s="431"/>
      <c r="O55" s="430"/>
      <c r="P55" s="431"/>
      <c r="Q55" s="430"/>
      <c r="R55" s="431"/>
      <c r="S55" s="430"/>
      <c r="T55" s="431"/>
      <c r="U55" s="430"/>
      <c r="V55" s="431"/>
      <c r="W55" s="430"/>
      <c r="X55" s="431"/>
      <c r="Y55" s="430"/>
      <c r="Z55" s="431"/>
      <c r="AA55" s="432"/>
      <c r="AB55" s="432"/>
      <c r="AC55" s="433"/>
    </row>
    <row r="56" spans="2:29" x14ac:dyDescent="0.4">
      <c r="B56" s="434"/>
      <c r="C56" s="434"/>
      <c r="D56" s="434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2"/>
      <c r="AB56" s="432"/>
      <c r="AC56" s="433"/>
    </row>
    <row r="57" spans="2:29" x14ac:dyDescent="0.4">
      <c r="B57" s="434"/>
      <c r="C57" s="434"/>
      <c r="D57" s="434"/>
      <c r="E57" s="406"/>
      <c r="F57" s="407"/>
      <c r="G57" s="406"/>
      <c r="H57" s="407"/>
      <c r="I57" s="406"/>
      <c r="J57" s="407"/>
      <c r="K57" s="406"/>
      <c r="L57" s="407"/>
      <c r="M57" s="406"/>
      <c r="N57" s="407"/>
      <c r="O57" s="406"/>
      <c r="P57" s="407"/>
      <c r="Q57" s="406"/>
      <c r="R57" s="407"/>
      <c r="S57" s="406"/>
      <c r="T57" s="407"/>
      <c r="U57" s="406"/>
      <c r="V57" s="407"/>
      <c r="W57" s="406"/>
      <c r="X57" s="407"/>
      <c r="Y57" s="406"/>
      <c r="Z57" s="407"/>
      <c r="AA57" s="432"/>
      <c r="AB57" s="432"/>
      <c r="AC57" s="433"/>
    </row>
    <row r="58" spans="2:29" x14ac:dyDescent="0.4"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2"/>
      <c r="AB58" s="432"/>
      <c r="AC58" s="433"/>
    </row>
    <row r="60" spans="2:29" x14ac:dyDescent="0.4">
      <c r="B60" s="427"/>
      <c r="C60" s="428"/>
      <c r="D60" s="428"/>
      <c r="E60" s="339"/>
      <c r="F60" s="328"/>
      <c r="G60" s="339"/>
      <c r="H60" s="328"/>
      <c r="I60" s="339"/>
      <c r="J60" s="328"/>
      <c r="K60" s="339"/>
      <c r="L60" s="328"/>
      <c r="M60" s="339"/>
      <c r="N60" s="328"/>
      <c r="O60" s="339"/>
      <c r="P60" s="328"/>
      <c r="Q60" s="339"/>
      <c r="R60" s="328"/>
      <c r="S60" s="339"/>
      <c r="T60" s="328"/>
      <c r="U60" s="339"/>
      <c r="V60" s="328"/>
      <c r="W60" s="339"/>
      <c r="X60" s="328"/>
      <c r="Y60" s="339"/>
      <c r="Z60" s="328"/>
      <c r="AA60" s="339"/>
      <c r="AB60" s="328"/>
    </row>
    <row r="61" spans="2:29" x14ac:dyDescent="0.4">
      <c r="B61" s="428"/>
      <c r="C61" s="428"/>
      <c r="D61" s="428"/>
      <c r="E61" s="408"/>
      <c r="F61" s="409"/>
      <c r="G61" s="408"/>
      <c r="H61" s="409"/>
      <c r="I61" s="408"/>
      <c r="J61" s="409"/>
      <c r="K61" s="408"/>
      <c r="L61" s="409"/>
      <c r="M61" s="408"/>
      <c r="N61" s="409"/>
      <c r="O61" s="408"/>
      <c r="P61" s="409"/>
      <c r="Q61" s="408"/>
      <c r="R61" s="409"/>
      <c r="S61" s="408"/>
      <c r="T61" s="409"/>
      <c r="U61" s="408"/>
      <c r="V61" s="409"/>
      <c r="W61" s="408"/>
      <c r="X61" s="409"/>
      <c r="Y61" s="408"/>
      <c r="Z61" s="409"/>
      <c r="AA61" s="408"/>
      <c r="AB61" s="409"/>
      <c r="AC61" s="300"/>
    </row>
    <row r="62" spans="2:29" x14ac:dyDescent="0.4">
      <c r="B62" s="427"/>
      <c r="C62" s="427"/>
      <c r="D62" s="427"/>
      <c r="E62" s="339"/>
      <c r="F62" s="328"/>
      <c r="G62" s="339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</row>
    <row r="63" spans="2:29" x14ac:dyDescent="0.4">
      <c r="B63" s="427"/>
      <c r="C63" s="427"/>
      <c r="D63" s="427"/>
      <c r="E63" s="408"/>
      <c r="F63" s="409"/>
      <c r="G63" s="408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300"/>
    </row>
    <row r="64" spans="2:29" x14ac:dyDescent="0.4">
      <c r="B64" s="427"/>
      <c r="C64" s="427"/>
      <c r="D64" s="427"/>
      <c r="E64" s="339"/>
      <c r="F64" s="328"/>
      <c r="G64" s="339"/>
      <c r="H64" s="328"/>
      <c r="I64" s="339"/>
      <c r="J64" s="328"/>
      <c r="K64" s="339"/>
      <c r="L64" s="328"/>
      <c r="M64" s="339"/>
      <c r="N64" s="328"/>
      <c r="O64" s="339"/>
      <c r="P64" s="328"/>
      <c r="Q64" s="339"/>
      <c r="R64" s="328"/>
      <c r="S64" s="339"/>
      <c r="T64" s="328"/>
      <c r="U64" s="339"/>
      <c r="V64" s="328"/>
      <c r="W64" s="339"/>
      <c r="X64" s="328"/>
      <c r="Y64" s="339"/>
      <c r="Z64" s="328"/>
      <c r="AA64" s="425"/>
      <c r="AB64" s="328"/>
    </row>
    <row r="65" spans="2:29" x14ac:dyDescent="0.4">
      <c r="B65" s="427"/>
      <c r="C65" s="427"/>
      <c r="D65" s="427"/>
      <c r="E65" s="408"/>
      <c r="F65" s="409"/>
      <c r="G65" s="408"/>
      <c r="H65" s="409"/>
      <c r="I65" s="408"/>
      <c r="J65" s="409"/>
      <c r="K65" s="408"/>
      <c r="L65" s="409"/>
      <c r="M65" s="408"/>
      <c r="N65" s="409"/>
      <c r="O65" s="408"/>
      <c r="P65" s="409"/>
      <c r="Q65" s="408"/>
      <c r="R65" s="409"/>
      <c r="S65" s="408"/>
      <c r="T65" s="409"/>
      <c r="U65" s="408"/>
      <c r="V65" s="409"/>
      <c r="W65" s="408"/>
      <c r="X65" s="409"/>
      <c r="Y65" s="408"/>
      <c r="Z65" s="409"/>
      <c r="AA65" s="425"/>
      <c r="AB65" s="409"/>
      <c r="AC65" s="300"/>
    </row>
    <row r="66" spans="2:29" x14ac:dyDescent="0.4">
      <c r="C66" s="427"/>
      <c r="D66" s="427"/>
      <c r="E66" s="339"/>
      <c r="F66" s="328"/>
      <c r="G66" s="339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</row>
    <row r="67" spans="2:29" x14ac:dyDescent="0.4">
      <c r="C67" s="427"/>
      <c r="D67" s="427"/>
      <c r="E67" s="408"/>
      <c r="F67" s="409"/>
      <c r="G67" s="408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120"/>
    </row>
    <row r="68" spans="2:29" x14ac:dyDescent="0.4">
      <c r="C68" s="427"/>
      <c r="D68" s="427"/>
      <c r="E68" s="339"/>
      <c r="F68" s="328"/>
      <c r="G68" s="339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</row>
    <row r="69" spans="2:29" x14ac:dyDescent="0.4">
      <c r="C69" s="427"/>
      <c r="D69" s="427"/>
      <c r="E69" s="408"/>
      <c r="F69" s="409"/>
      <c r="G69" s="408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300"/>
    </row>
    <row r="70" spans="2:29" x14ac:dyDescent="0.4">
      <c r="F70" s="36"/>
      <c r="H70" s="36"/>
      <c r="J70" s="36"/>
      <c r="L70" s="36"/>
      <c r="N70" s="36"/>
      <c r="P70" s="36"/>
      <c r="AA70" s="425"/>
      <c r="AB70" s="328"/>
    </row>
    <row r="71" spans="2:29" x14ac:dyDescent="0.4">
      <c r="AA71" s="425"/>
      <c r="AB71" s="409"/>
    </row>
    <row r="72" spans="2:29" x14ac:dyDescent="0.4">
      <c r="AC72" s="50"/>
    </row>
    <row r="73" spans="2:29" hidden="1" x14ac:dyDescent="0.4">
      <c r="B73" s="429"/>
      <c r="C73" s="427"/>
      <c r="D73" s="427"/>
      <c r="E73" s="339"/>
      <c r="F73" s="328"/>
      <c r="G73" s="339"/>
      <c r="H73" s="328"/>
      <c r="I73" s="339"/>
      <c r="J73" s="328"/>
      <c r="K73" s="339"/>
      <c r="L73" s="328"/>
      <c r="M73" s="339"/>
      <c r="N73" s="328"/>
      <c r="O73" s="339"/>
      <c r="P73" s="328"/>
      <c r="Q73" s="339"/>
      <c r="R73" s="328"/>
      <c r="S73" s="339"/>
      <c r="T73" s="328"/>
      <c r="U73" s="339"/>
      <c r="V73" s="328"/>
      <c r="W73" s="339"/>
      <c r="X73" s="328"/>
      <c r="Y73" s="339"/>
      <c r="Z73" s="328"/>
      <c r="AA73" s="328"/>
      <c r="AB73" s="328"/>
      <c r="AC73" s="36"/>
    </row>
    <row r="74" spans="2:29" hidden="1" x14ac:dyDescent="0.4">
      <c r="B74" s="427"/>
      <c r="C74" s="427"/>
      <c r="D74" s="427"/>
      <c r="E74" s="408"/>
      <c r="F74" s="409"/>
      <c r="G74" s="408"/>
      <c r="H74" s="409"/>
      <c r="I74" s="408"/>
      <c r="J74" s="409"/>
      <c r="K74" s="408"/>
      <c r="L74" s="409"/>
      <c r="M74" s="408"/>
      <c r="N74" s="409"/>
      <c r="O74" s="408"/>
      <c r="P74" s="409"/>
      <c r="Q74" s="408"/>
      <c r="R74" s="409"/>
      <c r="S74" s="408"/>
      <c r="T74" s="409"/>
      <c r="U74" s="408"/>
      <c r="V74" s="409"/>
      <c r="W74" s="408"/>
      <c r="X74" s="409"/>
      <c r="Y74" s="408"/>
      <c r="Z74" s="409"/>
      <c r="AA74" s="409"/>
      <c r="AB74" s="409"/>
      <c r="AC74" s="120"/>
    </row>
    <row r="75" spans="2:29" hidden="1" x14ac:dyDescent="0.4">
      <c r="C75" s="427"/>
      <c r="D75" s="427"/>
      <c r="E75" s="339"/>
      <c r="F75" s="328"/>
      <c r="G75" s="339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6"/>
    </row>
    <row r="76" spans="2:29" hidden="1" x14ac:dyDescent="0.4">
      <c r="C76" s="427"/>
      <c r="D76" s="427"/>
      <c r="E76" s="339"/>
      <c r="F76" s="409"/>
      <c r="G76" s="408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300"/>
    </row>
    <row r="77" spans="2:29" hidden="1" x14ac:dyDescent="0.4">
      <c r="C77" s="427"/>
      <c r="D77" s="427"/>
      <c r="E77" s="339"/>
      <c r="F77" s="328"/>
      <c r="G77" s="339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6"/>
    </row>
    <row r="78" spans="2:29" hidden="1" x14ac:dyDescent="0.4">
      <c r="C78" s="427"/>
      <c r="D78" s="427"/>
      <c r="E78" s="408"/>
      <c r="F78" s="409"/>
      <c r="G78" s="408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300"/>
    </row>
    <row r="79" spans="2:29" hidden="1" x14ac:dyDescent="0.4">
      <c r="AA79" s="425"/>
      <c r="AB79" s="328"/>
      <c r="AC79" s="36"/>
    </row>
    <row r="80" spans="2:29" hidden="1" x14ac:dyDescent="0.4">
      <c r="AA80" s="425"/>
      <c r="AB80" s="409"/>
    </row>
    <row r="81" spans="2:29" hidden="1" x14ac:dyDescent="0.4">
      <c r="AC81" s="50"/>
    </row>
    <row r="82" spans="2:29" x14ac:dyDescent="0.4">
      <c r="B82" s="427"/>
      <c r="C82" s="427"/>
      <c r="D82" s="427"/>
      <c r="E82" s="339"/>
      <c r="F82" s="328"/>
      <c r="G82" s="339"/>
      <c r="H82" s="328"/>
      <c r="I82" s="339"/>
      <c r="J82" s="328"/>
      <c r="K82" s="339"/>
      <c r="L82" s="328"/>
      <c r="M82" s="339"/>
      <c r="N82" s="328"/>
      <c r="O82" s="339"/>
      <c r="P82" s="328"/>
      <c r="Q82" s="339"/>
      <c r="R82" s="328"/>
      <c r="S82" s="339"/>
      <c r="T82" s="328"/>
      <c r="U82" s="339"/>
      <c r="V82" s="328"/>
      <c r="W82" s="339"/>
      <c r="X82" s="328"/>
      <c r="Y82" s="339"/>
      <c r="Z82" s="328"/>
      <c r="AA82" s="328"/>
      <c r="AB82" s="328"/>
      <c r="AC82" s="36"/>
    </row>
    <row r="83" spans="2:29" x14ac:dyDescent="0.4">
      <c r="B83" s="427"/>
      <c r="C83" s="427"/>
      <c r="D83" s="427"/>
      <c r="E83" s="408"/>
      <c r="F83" s="409"/>
      <c r="G83" s="408"/>
      <c r="H83" s="409"/>
      <c r="I83" s="408"/>
      <c r="J83" s="409"/>
      <c r="K83" s="408"/>
      <c r="L83" s="409"/>
      <c r="M83" s="408"/>
      <c r="N83" s="409"/>
      <c r="O83" s="408"/>
      <c r="P83" s="409"/>
      <c r="Q83" s="408"/>
      <c r="R83" s="409"/>
      <c r="S83" s="408"/>
      <c r="T83" s="409"/>
      <c r="U83" s="408"/>
      <c r="V83" s="409"/>
      <c r="W83" s="408"/>
      <c r="X83" s="409"/>
      <c r="Y83" s="408"/>
      <c r="Z83" s="409"/>
      <c r="AA83" s="328"/>
      <c r="AB83" s="409"/>
      <c r="AC83" s="120"/>
    </row>
    <row r="84" spans="2:29" x14ac:dyDescent="0.4">
      <c r="C84" s="427"/>
      <c r="D84" s="427"/>
      <c r="E84" s="339"/>
      <c r="F84" s="328"/>
      <c r="G84" s="339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  <c r="AB84" s="328"/>
      <c r="AC84" s="36"/>
    </row>
    <row r="85" spans="2:29" x14ac:dyDescent="0.4">
      <c r="C85" s="427"/>
      <c r="D85" s="427"/>
      <c r="E85" s="408"/>
      <c r="F85" s="409"/>
      <c r="G85" s="408"/>
      <c r="H85" s="409"/>
      <c r="I85" s="409"/>
      <c r="J85" s="409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  <c r="X85" s="409"/>
      <c r="Y85" s="409"/>
      <c r="Z85" s="409"/>
      <c r="AA85" s="409"/>
      <c r="AB85" s="409"/>
      <c r="AC85" s="300"/>
    </row>
    <row r="86" spans="2:29" x14ac:dyDescent="0.4">
      <c r="C86" s="427"/>
      <c r="D86" s="427"/>
      <c r="E86" s="339"/>
      <c r="F86" s="328"/>
      <c r="G86" s="339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6"/>
    </row>
    <row r="87" spans="2:29" x14ac:dyDescent="0.4">
      <c r="C87" s="427"/>
      <c r="D87" s="427"/>
      <c r="E87" s="408"/>
      <c r="F87" s="409"/>
      <c r="G87" s="408"/>
      <c r="H87" s="409"/>
      <c r="I87" s="409"/>
      <c r="J87" s="409"/>
      <c r="K87" s="409"/>
      <c r="L87" s="409"/>
      <c r="M87" s="409"/>
      <c r="N87" s="409"/>
      <c r="O87" s="409"/>
      <c r="P87" s="409"/>
      <c r="Q87" s="409"/>
      <c r="R87" s="409"/>
      <c r="S87" s="409"/>
      <c r="T87" s="409"/>
      <c r="U87" s="409"/>
      <c r="V87" s="409"/>
      <c r="W87" s="409"/>
      <c r="X87" s="409"/>
      <c r="Y87" s="409"/>
      <c r="Z87" s="409"/>
      <c r="AA87" s="409"/>
      <c r="AB87" s="409"/>
      <c r="AC87" s="300"/>
    </row>
    <row r="88" spans="2:29" x14ac:dyDescent="0.4">
      <c r="AA88" s="425"/>
      <c r="AB88" s="328"/>
      <c r="AC88" s="36"/>
    </row>
    <row r="89" spans="2:29" x14ac:dyDescent="0.4">
      <c r="AA89" s="425"/>
      <c r="AB89" s="409"/>
    </row>
    <row r="90" spans="2:29" x14ac:dyDescent="0.4">
      <c r="B90" s="426"/>
      <c r="C90" s="426"/>
      <c r="D90" s="426"/>
      <c r="E90" s="339"/>
      <c r="F90" s="328"/>
      <c r="G90" s="339"/>
      <c r="H90" s="328"/>
      <c r="I90" s="328"/>
      <c r="J90" s="328"/>
      <c r="K90" s="328"/>
      <c r="L90" s="328"/>
      <c r="M90" s="328"/>
      <c r="N90" s="328"/>
      <c r="O90" s="328"/>
      <c r="P90" s="328"/>
      <c r="Q90" s="328"/>
      <c r="R90" s="328"/>
      <c r="S90" s="328"/>
      <c r="T90" s="328"/>
      <c r="U90" s="328"/>
      <c r="V90" s="328"/>
      <c r="W90" s="328"/>
      <c r="X90" s="328"/>
      <c r="Y90" s="328"/>
      <c r="Z90" s="328"/>
      <c r="AA90" s="425"/>
      <c r="AB90" s="328"/>
      <c r="AC90" s="36"/>
    </row>
    <row r="91" spans="2:29" x14ac:dyDescent="0.4">
      <c r="B91" s="426"/>
      <c r="C91" s="426"/>
      <c r="D91" s="426"/>
      <c r="E91" s="408"/>
      <c r="F91" s="409"/>
      <c r="G91" s="408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  <c r="S91" s="409"/>
      <c r="T91" s="409"/>
      <c r="U91" s="409"/>
      <c r="V91" s="409"/>
      <c r="W91" s="409"/>
      <c r="X91" s="409"/>
      <c r="Y91" s="409"/>
      <c r="Z91" s="409"/>
      <c r="AA91" s="425"/>
      <c r="AB91" s="409"/>
      <c r="AC91" s="300"/>
    </row>
    <row r="92" spans="2:29" x14ac:dyDescent="0.4">
      <c r="B92" s="426"/>
      <c r="C92" s="426"/>
      <c r="D92" s="426"/>
      <c r="E92" s="339"/>
      <c r="F92" s="328"/>
      <c r="G92" s="339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8"/>
      <c r="X92" s="328"/>
      <c r="Y92" s="328"/>
      <c r="Z92" s="328"/>
      <c r="AA92" s="425"/>
      <c r="AB92" s="328"/>
      <c r="AC92" s="36"/>
    </row>
    <row r="93" spans="2:29" x14ac:dyDescent="0.4">
      <c r="B93" s="426"/>
      <c r="C93" s="426"/>
      <c r="D93" s="426"/>
      <c r="E93" s="408"/>
      <c r="F93" s="409"/>
      <c r="G93" s="408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  <c r="V93" s="409"/>
      <c r="W93" s="409"/>
      <c r="X93" s="409"/>
      <c r="Y93" s="409"/>
      <c r="Z93" s="409"/>
      <c r="AA93" s="425"/>
      <c r="AB93" s="409"/>
      <c r="AC93" s="300"/>
    </row>
  </sheetData>
  <mergeCells count="97">
    <mergeCell ref="D2:AA2"/>
    <mergeCell ref="B3:D6"/>
    <mergeCell ref="E3:F4"/>
    <mergeCell ref="G3:H4"/>
    <mergeCell ref="I3:J4"/>
    <mergeCell ref="K3:L4"/>
    <mergeCell ref="M3:N4"/>
    <mergeCell ref="O3:P4"/>
    <mergeCell ref="Q3:R4"/>
    <mergeCell ref="S3:T4"/>
    <mergeCell ref="AC3:AC6"/>
    <mergeCell ref="E6:F6"/>
    <mergeCell ref="G6:H6"/>
    <mergeCell ref="I6:J6"/>
    <mergeCell ref="K6:L6"/>
    <mergeCell ref="M6:N6"/>
    <mergeCell ref="Y6:Z6"/>
    <mergeCell ref="U3:V4"/>
    <mergeCell ref="W3:X4"/>
    <mergeCell ref="Y3:Z4"/>
    <mergeCell ref="AA3:AB6"/>
    <mergeCell ref="O6:P6"/>
    <mergeCell ref="Q6:R6"/>
    <mergeCell ref="S6:T6"/>
    <mergeCell ref="U6:V6"/>
    <mergeCell ref="W6:X6"/>
    <mergeCell ref="C8:C13"/>
    <mergeCell ref="D8:D9"/>
    <mergeCell ref="D10:D11"/>
    <mergeCell ref="D12:D13"/>
    <mergeCell ref="AJ13:AK14"/>
    <mergeCell ref="C14:C19"/>
    <mergeCell ref="D14:D15"/>
    <mergeCell ref="D16:D17"/>
    <mergeCell ref="D18:D19"/>
    <mergeCell ref="B42:D43"/>
    <mergeCell ref="C20:C25"/>
    <mergeCell ref="D20:D21"/>
    <mergeCell ref="D22:D23"/>
    <mergeCell ref="D24:D25"/>
    <mergeCell ref="B26:D27"/>
    <mergeCell ref="B28:D29"/>
    <mergeCell ref="B30:D31"/>
    <mergeCell ref="B33:D34"/>
    <mergeCell ref="B35:D36"/>
    <mergeCell ref="AA37:AA38"/>
    <mergeCell ref="B40:D41"/>
    <mergeCell ref="W55:X56"/>
    <mergeCell ref="B44:D45"/>
    <mergeCell ref="B47:D48"/>
    <mergeCell ref="B49:D50"/>
    <mergeCell ref="AA51:AA52"/>
    <mergeCell ref="D54:AA54"/>
    <mergeCell ref="B55:D58"/>
    <mergeCell ref="E55:F56"/>
    <mergeCell ref="G55:H56"/>
    <mergeCell ref="I55:J56"/>
    <mergeCell ref="K55:L56"/>
    <mergeCell ref="S58:T58"/>
    <mergeCell ref="U58:V58"/>
    <mergeCell ref="W58:X58"/>
    <mergeCell ref="Y55:Z56"/>
    <mergeCell ref="AA55:AB58"/>
    <mergeCell ref="AC55:AC58"/>
    <mergeCell ref="E58:F58"/>
    <mergeCell ref="G58:H58"/>
    <mergeCell ref="I58:J58"/>
    <mergeCell ref="K58:L58"/>
    <mergeCell ref="M58:N58"/>
    <mergeCell ref="O58:P58"/>
    <mergeCell ref="Q58:R58"/>
    <mergeCell ref="M55:N56"/>
    <mergeCell ref="O55:P56"/>
    <mergeCell ref="Q55:R56"/>
    <mergeCell ref="S55:T56"/>
    <mergeCell ref="U55:V56"/>
    <mergeCell ref="Y58:Z58"/>
    <mergeCell ref="B60:D61"/>
    <mergeCell ref="C86:D87"/>
    <mergeCell ref="B64:D65"/>
    <mergeCell ref="AA64:AA65"/>
    <mergeCell ref="C66:D67"/>
    <mergeCell ref="C68:D69"/>
    <mergeCell ref="AA70:AA71"/>
    <mergeCell ref="B73:D74"/>
    <mergeCell ref="C75:D76"/>
    <mergeCell ref="C77:D78"/>
    <mergeCell ref="AA79:AA80"/>
    <mergeCell ref="B82:D83"/>
    <mergeCell ref="C84:D85"/>
    <mergeCell ref="B62:D63"/>
    <mergeCell ref="AA88:AA89"/>
    <mergeCell ref="B90:C93"/>
    <mergeCell ref="D90:D91"/>
    <mergeCell ref="AA90:AA91"/>
    <mergeCell ref="D92:D93"/>
    <mergeCell ref="AA92:AA93"/>
  </mergeCells>
  <phoneticPr fontId="3"/>
  <pageMargins left="0.98425196850393704" right="0.19685039370078741" top="0.39370078740157483" bottom="0.39370078740157483" header="0.31496062992125984" footer="0.31496062992125984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K33"/>
  <sheetViews>
    <sheetView showGridLines="0" showZeros="0" view="pageBreakPreview" zoomScale="70" zoomScaleNormal="100" zoomScaleSheetLayoutView="70" workbookViewId="0">
      <selection activeCell="J14" sqref="J14"/>
    </sheetView>
  </sheetViews>
  <sheetFormatPr defaultRowHeight="18.75" x14ac:dyDescent="0.4"/>
  <cols>
    <col min="2" max="2" width="2.125" customWidth="1"/>
    <col min="3" max="3" width="15.625" customWidth="1"/>
    <col min="4" max="4" width="2.125" customWidth="1"/>
    <col min="5" max="7" width="20.625" customWidth="1"/>
    <col min="9" max="9" width="11.375" bestFit="1" customWidth="1"/>
  </cols>
  <sheetData>
    <row r="1" spans="1:7" x14ac:dyDescent="0.4">
      <c r="A1" s="283" t="s">
        <v>378</v>
      </c>
    </row>
    <row r="2" spans="1:7" x14ac:dyDescent="0.4">
      <c r="B2" s="16"/>
      <c r="C2" s="17"/>
      <c r="D2" s="17"/>
      <c r="E2" s="484" t="s">
        <v>532</v>
      </c>
      <c r="F2" s="485"/>
      <c r="G2" s="18"/>
    </row>
    <row r="3" spans="1:7" x14ac:dyDescent="0.4">
      <c r="B3" s="19"/>
      <c r="C3" s="20"/>
      <c r="D3" s="20"/>
      <c r="E3" s="486"/>
      <c r="F3" s="486"/>
      <c r="G3" s="103" t="s">
        <v>113</v>
      </c>
    </row>
    <row r="4" spans="1:7" ht="23.1" customHeight="1" x14ac:dyDescent="0.4">
      <c r="B4" s="16"/>
      <c r="C4" s="482" t="s">
        <v>362</v>
      </c>
      <c r="D4" s="18"/>
      <c r="E4" s="487" t="s">
        <v>363</v>
      </c>
      <c r="F4" s="488"/>
      <c r="G4" s="489" t="s">
        <v>364</v>
      </c>
    </row>
    <row r="5" spans="1:7" ht="23.1" customHeight="1" x14ac:dyDescent="0.4">
      <c r="B5" s="19"/>
      <c r="C5" s="483"/>
      <c r="D5" s="20"/>
      <c r="E5" s="154" t="s">
        <v>165</v>
      </c>
      <c r="F5" s="154" t="s">
        <v>167</v>
      </c>
      <c r="G5" s="490"/>
    </row>
    <row r="6" spans="1:7" ht="23.1" customHeight="1" x14ac:dyDescent="0.4">
      <c r="B6" s="16"/>
      <c r="C6" s="482" t="s">
        <v>10</v>
      </c>
      <c r="D6" s="18"/>
      <c r="E6" s="275"/>
      <c r="F6" s="106"/>
      <c r="G6" s="3"/>
    </row>
    <row r="7" spans="1:7" ht="23.1" customHeight="1" x14ac:dyDescent="0.4">
      <c r="B7" s="19"/>
      <c r="C7" s="483"/>
      <c r="D7" s="21"/>
      <c r="E7" s="380"/>
      <c r="F7" s="344"/>
      <c r="G7" s="1"/>
    </row>
    <row r="8" spans="1:7" ht="23.1" customHeight="1" x14ac:dyDescent="0.4">
      <c r="B8" s="16"/>
      <c r="C8" s="482" t="s">
        <v>121</v>
      </c>
      <c r="D8" s="18"/>
      <c r="E8" s="275"/>
      <c r="F8" s="106"/>
      <c r="G8" s="3"/>
    </row>
    <row r="9" spans="1:7" ht="23.1" customHeight="1" x14ac:dyDescent="0.4">
      <c r="B9" s="19"/>
      <c r="C9" s="483"/>
      <c r="D9" s="21"/>
      <c r="E9" s="380"/>
      <c r="F9" s="344"/>
      <c r="G9" s="1"/>
    </row>
    <row r="10" spans="1:7" ht="23.1" customHeight="1" x14ac:dyDescent="0.4">
      <c r="B10" s="16"/>
      <c r="C10" s="482" t="s">
        <v>122</v>
      </c>
      <c r="D10" s="18"/>
      <c r="E10" s="275"/>
      <c r="F10" s="343"/>
      <c r="G10" s="3"/>
    </row>
    <row r="11" spans="1:7" ht="23.1" customHeight="1" x14ac:dyDescent="0.4">
      <c r="B11" s="19"/>
      <c r="C11" s="483"/>
      <c r="D11" s="21"/>
      <c r="E11" s="380"/>
      <c r="F11" s="344"/>
      <c r="G11" s="1"/>
    </row>
    <row r="12" spans="1:7" ht="23.1" customHeight="1" x14ac:dyDescent="0.4">
      <c r="B12" s="16"/>
      <c r="C12" s="482" t="s">
        <v>135</v>
      </c>
      <c r="D12" s="18"/>
      <c r="E12" s="275"/>
      <c r="F12" s="106"/>
      <c r="G12" s="3"/>
    </row>
    <row r="13" spans="1:7" ht="23.1" customHeight="1" x14ac:dyDescent="0.4">
      <c r="B13" s="19"/>
      <c r="C13" s="483"/>
      <c r="D13" s="21"/>
      <c r="E13" s="380"/>
      <c r="F13" s="110"/>
      <c r="G13" s="1"/>
    </row>
    <row r="14" spans="1:7" ht="23.1" customHeight="1" x14ac:dyDescent="0.4">
      <c r="B14" s="16"/>
      <c r="C14" s="482" t="s">
        <v>137</v>
      </c>
      <c r="D14" s="18"/>
      <c r="E14" s="275"/>
      <c r="F14" s="106"/>
      <c r="G14" s="3"/>
    </row>
    <row r="15" spans="1:7" ht="23.1" customHeight="1" x14ac:dyDescent="0.4">
      <c r="B15" s="19"/>
      <c r="C15" s="483"/>
      <c r="D15" s="21"/>
      <c r="E15" s="380"/>
      <c r="F15" s="110"/>
      <c r="G15" s="1"/>
    </row>
    <row r="16" spans="1:7" ht="23.1" customHeight="1" x14ac:dyDescent="0.4">
      <c r="B16" s="16"/>
      <c r="C16" s="482" t="s">
        <v>139</v>
      </c>
      <c r="D16" s="18"/>
      <c r="E16" s="275"/>
      <c r="F16" s="106"/>
      <c r="G16" s="3"/>
    </row>
    <row r="17" spans="2:11" ht="23.1" customHeight="1" x14ac:dyDescent="0.4">
      <c r="B17" s="19"/>
      <c r="C17" s="483"/>
      <c r="D17" s="21"/>
      <c r="E17" s="380"/>
      <c r="F17" s="344"/>
      <c r="G17" s="1"/>
    </row>
    <row r="18" spans="2:11" ht="23.1" customHeight="1" x14ac:dyDescent="0.4">
      <c r="B18" s="16"/>
      <c r="C18" s="482" t="s">
        <v>141</v>
      </c>
      <c r="D18" s="18"/>
      <c r="E18" s="275"/>
      <c r="F18" s="106"/>
      <c r="G18" s="3"/>
    </row>
    <row r="19" spans="2:11" ht="23.1" customHeight="1" x14ac:dyDescent="0.4">
      <c r="B19" s="19"/>
      <c r="C19" s="483"/>
      <c r="D19" s="21"/>
      <c r="E19" s="380"/>
      <c r="F19" s="344"/>
      <c r="G19" s="1"/>
      <c r="I19" s="36">
        <f>E22*0.1</f>
        <v>0</v>
      </c>
    </row>
    <row r="20" spans="2:11" ht="23.1" customHeight="1" x14ac:dyDescent="0.4">
      <c r="B20" s="16"/>
      <c r="C20" s="482" t="s">
        <v>145</v>
      </c>
      <c r="D20" s="18"/>
      <c r="E20" s="275"/>
      <c r="F20" s="106"/>
      <c r="G20" s="3"/>
    </row>
    <row r="21" spans="2:11" ht="23.1" customHeight="1" x14ac:dyDescent="0.4">
      <c r="B21" s="19"/>
      <c r="C21" s="483"/>
      <c r="D21" s="21"/>
      <c r="E21" s="380"/>
      <c r="F21" s="344"/>
      <c r="G21" s="1"/>
    </row>
    <row r="22" spans="2:11" ht="23.1" customHeight="1" x14ac:dyDescent="0.4">
      <c r="B22" s="16"/>
      <c r="C22" s="482" t="s">
        <v>365</v>
      </c>
      <c r="D22" s="18"/>
      <c r="E22" s="491"/>
      <c r="F22" s="492"/>
      <c r="G22" s="3"/>
      <c r="I22" s="497"/>
      <c r="J22" s="497"/>
    </row>
    <row r="23" spans="2:11" ht="23.1" customHeight="1" x14ac:dyDescent="0.4">
      <c r="B23" s="19"/>
      <c r="C23" s="483"/>
      <c r="D23" s="21"/>
      <c r="E23" s="495"/>
      <c r="F23" s="496"/>
      <c r="G23" s="1"/>
    </row>
    <row r="24" spans="2:11" ht="23.1" customHeight="1" x14ac:dyDescent="0.4">
      <c r="B24" s="16"/>
      <c r="C24" s="482" t="s">
        <v>366</v>
      </c>
      <c r="D24" s="18"/>
      <c r="E24" s="491"/>
      <c r="F24" s="492"/>
      <c r="G24" s="3"/>
      <c r="J24" s="497"/>
      <c r="K24" s="497"/>
    </row>
    <row r="25" spans="2:11" ht="23.1" customHeight="1" x14ac:dyDescent="0.4">
      <c r="B25" s="19"/>
      <c r="C25" s="483"/>
      <c r="D25" s="21"/>
      <c r="E25" s="495"/>
      <c r="F25" s="496"/>
      <c r="G25" s="1"/>
    </row>
    <row r="26" spans="2:11" ht="23.1" customHeight="1" x14ac:dyDescent="0.4">
      <c r="B26" s="16"/>
      <c r="C26" s="482" t="s">
        <v>367</v>
      </c>
      <c r="D26" s="18"/>
      <c r="E26" s="491"/>
      <c r="F26" s="492"/>
      <c r="G26" s="3"/>
    </row>
    <row r="27" spans="2:11" ht="23.1" customHeight="1" x14ac:dyDescent="0.4">
      <c r="B27" s="19"/>
      <c r="C27" s="483"/>
      <c r="D27" s="21"/>
      <c r="E27" s="495"/>
      <c r="F27" s="496"/>
      <c r="G27" s="1"/>
    </row>
    <row r="28" spans="2:11" ht="23.1" customHeight="1" x14ac:dyDescent="0.4">
      <c r="B28" s="16"/>
      <c r="C28" s="482" t="s">
        <v>368</v>
      </c>
      <c r="D28" s="18"/>
      <c r="E28" s="491"/>
      <c r="F28" s="492"/>
      <c r="G28" s="3"/>
    </row>
    <row r="29" spans="2:11" ht="23.1" customHeight="1" x14ac:dyDescent="0.4">
      <c r="B29" s="19"/>
      <c r="C29" s="483"/>
      <c r="D29" s="21"/>
      <c r="E29" s="493"/>
      <c r="F29" s="494"/>
      <c r="G29" s="1"/>
    </row>
    <row r="30" spans="2:11" ht="23.1" customHeight="1" x14ac:dyDescent="0.4">
      <c r="B30" s="16"/>
      <c r="C30" s="482" t="s">
        <v>366</v>
      </c>
      <c r="D30" s="18"/>
      <c r="E30" s="491"/>
      <c r="F30" s="492"/>
      <c r="G30" s="3"/>
    </row>
    <row r="31" spans="2:11" ht="23.1" customHeight="1" x14ac:dyDescent="0.4">
      <c r="B31" s="19"/>
      <c r="C31" s="483"/>
      <c r="D31" s="21"/>
      <c r="E31" s="493"/>
      <c r="F31" s="494"/>
      <c r="G31" s="1"/>
    </row>
    <row r="32" spans="2:11" ht="23.1" customHeight="1" x14ac:dyDescent="0.4">
      <c r="B32" s="16"/>
      <c r="C32" s="482" t="s">
        <v>369</v>
      </c>
      <c r="D32" s="18"/>
      <c r="E32" s="491"/>
      <c r="F32" s="492"/>
      <c r="G32" s="3"/>
    </row>
    <row r="33" spans="2:7" ht="23.1" customHeight="1" x14ac:dyDescent="0.4">
      <c r="B33" s="19"/>
      <c r="C33" s="483"/>
      <c r="D33" s="21"/>
      <c r="E33" s="493"/>
      <c r="F33" s="494"/>
      <c r="G33" s="1"/>
    </row>
  </sheetData>
  <mergeCells count="32">
    <mergeCell ref="J24:K24"/>
    <mergeCell ref="I22:J22"/>
    <mergeCell ref="C30:C31"/>
    <mergeCell ref="E30:F30"/>
    <mergeCell ref="E31:F31"/>
    <mergeCell ref="C22:C23"/>
    <mergeCell ref="E22:F22"/>
    <mergeCell ref="E23:F23"/>
    <mergeCell ref="C24:C25"/>
    <mergeCell ref="E24:F24"/>
    <mergeCell ref="E25:F25"/>
    <mergeCell ref="C32:C33"/>
    <mergeCell ref="E32:F32"/>
    <mergeCell ref="E33:F33"/>
    <mergeCell ref="C26:C27"/>
    <mergeCell ref="E26:F26"/>
    <mergeCell ref="E27:F27"/>
    <mergeCell ref="C28:C29"/>
    <mergeCell ref="E28:F28"/>
    <mergeCell ref="E29:F29"/>
    <mergeCell ref="C20:C21"/>
    <mergeCell ref="E2:F3"/>
    <mergeCell ref="C4:C5"/>
    <mergeCell ref="E4:F4"/>
    <mergeCell ref="G4:G5"/>
    <mergeCell ref="C6:C7"/>
    <mergeCell ref="C8:C9"/>
    <mergeCell ref="C10:C11"/>
    <mergeCell ref="C12:C13"/>
    <mergeCell ref="C14:C15"/>
    <mergeCell ref="C16:C17"/>
    <mergeCell ref="C18:C19"/>
  </mergeCells>
  <phoneticPr fontId="3"/>
  <hyperlinks>
    <hyperlink ref="A1" location="menu!A1" display="menu" xr:uid="{00000000-0004-0000-0D00-000000000000}"/>
  </hyperlinks>
  <printOptions horizontalCentered="1"/>
  <pageMargins left="0.78740157480314965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I38"/>
  <sheetViews>
    <sheetView showGridLines="0" view="pageBreakPreview" zoomScaleNormal="100" zoomScaleSheetLayoutView="100" workbookViewId="0">
      <selection activeCell="L22" sqref="L22"/>
    </sheetView>
  </sheetViews>
  <sheetFormatPr defaultRowHeight="18.75" x14ac:dyDescent="0.4"/>
  <sheetData>
    <row r="1" spans="1:9" x14ac:dyDescent="0.4">
      <c r="A1" s="283" t="s">
        <v>379</v>
      </c>
    </row>
    <row r="7" spans="1:9" ht="18.75" customHeight="1" x14ac:dyDescent="0.4">
      <c r="B7" s="412" t="s">
        <v>680</v>
      </c>
      <c r="C7" s="412"/>
      <c r="D7" s="412"/>
    </row>
    <row r="8" spans="1:9" ht="18.75" customHeight="1" x14ac:dyDescent="0.4">
      <c r="B8" s="412"/>
      <c r="C8" s="412"/>
      <c r="D8" s="412"/>
    </row>
    <row r="9" spans="1:9" ht="18.75" customHeight="1" x14ac:dyDescent="0.4">
      <c r="B9" s="413" t="s">
        <v>672</v>
      </c>
      <c r="C9" s="413"/>
      <c r="D9" s="413"/>
      <c r="E9" s="413"/>
      <c r="F9" s="413"/>
      <c r="G9" s="413"/>
      <c r="H9" s="413"/>
      <c r="I9" s="413"/>
    </row>
    <row r="10" spans="1:9" ht="18.75" customHeight="1" x14ac:dyDescent="0.4">
      <c r="B10" s="413"/>
      <c r="C10" s="413"/>
      <c r="D10" s="413"/>
      <c r="E10" s="413"/>
      <c r="F10" s="413"/>
      <c r="G10" s="413"/>
      <c r="H10" s="413"/>
      <c r="I10" s="413"/>
    </row>
    <row r="11" spans="1:9" ht="18.75" customHeight="1" x14ac:dyDescent="0.4">
      <c r="B11" s="413" t="s">
        <v>675</v>
      </c>
      <c r="C11" s="413"/>
      <c r="D11" s="413"/>
      <c r="E11" s="413"/>
      <c r="F11" s="413"/>
      <c r="G11" s="413"/>
      <c r="H11" s="413"/>
      <c r="I11" s="413"/>
    </row>
    <row r="12" spans="1:9" ht="18.75" customHeight="1" x14ac:dyDescent="0.4">
      <c r="B12" s="413"/>
      <c r="C12" s="413"/>
      <c r="D12" s="413"/>
      <c r="E12" s="413"/>
      <c r="F12" s="413"/>
      <c r="G12" s="413"/>
      <c r="H12" s="413"/>
      <c r="I12" s="413"/>
    </row>
    <row r="14" spans="1:9" x14ac:dyDescent="0.4">
      <c r="B14" s="413" t="s">
        <v>165</v>
      </c>
      <c r="C14" s="413"/>
      <c r="D14" s="413"/>
      <c r="E14" s="413"/>
      <c r="F14" s="413"/>
      <c r="G14" s="413"/>
      <c r="H14" s="413"/>
      <c r="I14" s="413"/>
    </row>
    <row r="15" spans="1:9" x14ac:dyDescent="0.4">
      <c r="B15" s="413"/>
      <c r="C15" s="413"/>
      <c r="D15" s="413"/>
      <c r="E15" s="413"/>
      <c r="F15" s="413"/>
      <c r="G15" s="413"/>
      <c r="H15" s="413"/>
      <c r="I15" s="413"/>
    </row>
    <row r="16" spans="1:9" x14ac:dyDescent="0.4">
      <c r="B16" s="413" t="s">
        <v>166</v>
      </c>
      <c r="C16" s="413"/>
      <c r="D16" s="413"/>
      <c r="E16" s="413"/>
      <c r="F16" s="413"/>
      <c r="G16" s="413"/>
      <c r="H16" s="413"/>
      <c r="I16" s="413"/>
    </row>
    <row r="17" spans="2:9" x14ac:dyDescent="0.4">
      <c r="B17" s="413"/>
      <c r="C17" s="413"/>
      <c r="D17" s="413"/>
      <c r="E17" s="413"/>
      <c r="F17" s="413"/>
      <c r="G17" s="413"/>
      <c r="H17" s="413"/>
      <c r="I17" s="413"/>
    </row>
    <row r="20" spans="2:9" x14ac:dyDescent="0.4">
      <c r="B20" s="498" t="s">
        <v>676</v>
      </c>
      <c r="C20" s="498"/>
      <c r="D20" s="498"/>
      <c r="E20" s="498"/>
      <c r="F20" s="498"/>
      <c r="G20" s="498"/>
      <c r="H20" s="498"/>
      <c r="I20" s="498"/>
    </row>
    <row r="21" spans="2:9" x14ac:dyDescent="0.4">
      <c r="B21" s="498"/>
      <c r="C21" s="498"/>
      <c r="D21" s="498"/>
      <c r="E21" s="498"/>
      <c r="F21" s="498"/>
      <c r="G21" s="498"/>
      <c r="H21" s="498"/>
      <c r="I21" s="498"/>
    </row>
    <row r="24" spans="2:9" ht="18.75" customHeight="1" x14ac:dyDescent="0.4">
      <c r="D24" s="413"/>
      <c r="E24" s="414"/>
      <c r="F24" s="414"/>
      <c r="G24" s="414"/>
    </row>
    <row r="25" spans="2:9" ht="18.75" customHeight="1" x14ac:dyDescent="0.4">
      <c r="D25" s="414"/>
      <c r="E25" s="414"/>
      <c r="F25" s="414"/>
      <c r="G25" s="414"/>
    </row>
    <row r="35" spans="2:9" ht="18.75" customHeight="1" x14ac:dyDescent="0.4">
      <c r="B35" s="411" t="s">
        <v>674</v>
      </c>
      <c r="C35" s="411"/>
      <c r="D35" s="411"/>
      <c r="E35" s="411"/>
      <c r="F35" s="411"/>
      <c r="G35" s="411"/>
      <c r="H35" s="411"/>
      <c r="I35" s="411"/>
    </row>
    <row r="36" spans="2:9" ht="18.75" customHeight="1" x14ac:dyDescent="0.4">
      <c r="B36" s="411"/>
      <c r="C36" s="411"/>
      <c r="D36" s="411"/>
      <c r="E36" s="411"/>
      <c r="F36" s="411"/>
      <c r="G36" s="411"/>
      <c r="H36" s="411"/>
      <c r="I36" s="411"/>
    </row>
    <row r="37" spans="2:9" x14ac:dyDescent="0.4">
      <c r="B37" s="411" t="s">
        <v>164</v>
      </c>
      <c r="C37" s="411"/>
      <c r="D37" s="411"/>
      <c r="E37" s="411"/>
      <c r="F37" s="411"/>
      <c r="G37" s="411"/>
      <c r="H37" s="411"/>
      <c r="I37" s="411"/>
    </row>
    <row r="38" spans="2:9" x14ac:dyDescent="0.4">
      <c r="B38" s="411"/>
      <c r="C38" s="411"/>
      <c r="D38" s="411"/>
      <c r="E38" s="411"/>
      <c r="F38" s="411"/>
      <c r="G38" s="411"/>
      <c r="H38" s="411"/>
      <c r="I38" s="411"/>
    </row>
  </sheetData>
  <mergeCells count="9">
    <mergeCell ref="B37:I38"/>
    <mergeCell ref="B16:I17"/>
    <mergeCell ref="B20:I21"/>
    <mergeCell ref="B7:D8"/>
    <mergeCell ref="B9:I10"/>
    <mergeCell ref="B11:I12"/>
    <mergeCell ref="B14:I15"/>
    <mergeCell ref="B35:I36"/>
    <mergeCell ref="D24:G25"/>
  </mergeCells>
  <phoneticPr fontId="3"/>
  <hyperlinks>
    <hyperlink ref="A1" location="menu!A1" display="menu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AW141"/>
  <sheetViews>
    <sheetView showGridLines="0" view="pageBreakPreview" zoomScale="70" zoomScaleNormal="100" zoomScaleSheetLayoutView="70" workbookViewId="0">
      <selection activeCell="BD94" sqref="BD94"/>
    </sheetView>
  </sheetViews>
  <sheetFormatPr defaultRowHeight="18.75" x14ac:dyDescent="0.4"/>
  <cols>
    <col min="2" max="49" width="2.625" customWidth="1"/>
  </cols>
  <sheetData>
    <row r="1" spans="1:49" x14ac:dyDescent="0.4">
      <c r="A1" s="283" t="s">
        <v>378</v>
      </c>
    </row>
    <row r="2" spans="1:49" ht="15" customHeight="1" x14ac:dyDescent="0.4">
      <c r="B2" s="415" t="s">
        <v>370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7"/>
      <c r="Z2" s="415" t="s">
        <v>371</v>
      </c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7"/>
    </row>
    <row r="3" spans="1:49" ht="15" customHeight="1" thickBot="1" x14ac:dyDescent="0.45">
      <c r="A3" t="s">
        <v>372</v>
      </c>
      <c r="B3" s="418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20"/>
      <c r="Z3" s="418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20"/>
    </row>
    <row r="4" spans="1:49" ht="15" customHeight="1" thickTop="1" x14ac:dyDescent="0.4">
      <c r="B4" s="276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277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277"/>
    </row>
    <row r="5" spans="1:49" ht="15" customHeight="1" x14ac:dyDescent="0.4">
      <c r="B5" s="155" t="s">
        <v>563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9"/>
      <c r="Z5" s="155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9"/>
    </row>
    <row r="6" spans="1:49" ht="15" customHeight="1" x14ac:dyDescent="0.4">
      <c r="B6" s="155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9"/>
      <c r="Z6" s="155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9"/>
    </row>
    <row r="7" spans="1:49" ht="15" customHeight="1" x14ac:dyDescent="0.4">
      <c r="B7" s="155"/>
      <c r="C7" s="278" t="s">
        <v>373</v>
      </c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9"/>
      <c r="Z7" s="155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9"/>
    </row>
    <row r="8" spans="1:49" ht="15" customHeight="1" x14ac:dyDescent="0.4">
      <c r="B8" s="155"/>
      <c r="C8" s="278" t="s">
        <v>374</v>
      </c>
      <c r="D8" s="278"/>
      <c r="E8" s="278"/>
      <c r="F8" s="278"/>
      <c r="G8" s="278"/>
      <c r="H8" s="278"/>
      <c r="I8" s="278"/>
      <c r="J8" s="278"/>
      <c r="K8" s="278"/>
      <c r="L8" s="278" t="s">
        <v>387</v>
      </c>
      <c r="M8" s="278"/>
      <c r="N8" s="278"/>
      <c r="O8" s="278"/>
      <c r="P8" s="278"/>
      <c r="Q8" s="278"/>
      <c r="R8" s="278" t="s">
        <v>386</v>
      </c>
      <c r="S8" s="278"/>
      <c r="T8" s="278"/>
      <c r="U8" s="278"/>
      <c r="V8" s="278"/>
      <c r="W8" s="278"/>
      <c r="X8" s="278"/>
      <c r="Y8" s="279"/>
      <c r="Z8" s="155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9"/>
    </row>
    <row r="9" spans="1:49" ht="15" customHeight="1" x14ac:dyDescent="0.4">
      <c r="B9" s="155"/>
      <c r="C9" s="278"/>
      <c r="D9" s="278"/>
      <c r="E9" s="278" t="s">
        <v>545</v>
      </c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9"/>
      <c r="Z9" s="155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9"/>
    </row>
    <row r="10" spans="1:49" ht="15" customHeight="1" x14ac:dyDescent="0.4">
      <c r="B10" s="155"/>
      <c r="C10" s="278"/>
      <c r="D10" s="278"/>
      <c r="E10" s="278" t="s">
        <v>564</v>
      </c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9"/>
      <c r="Z10" s="155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9"/>
    </row>
    <row r="11" spans="1:49" ht="15" customHeight="1" x14ac:dyDescent="0.4">
      <c r="B11" s="155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9"/>
      <c r="Z11" s="155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9"/>
    </row>
    <row r="12" spans="1:49" ht="15" customHeight="1" x14ac:dyDescent="0.4">
      <c r="B12" s="155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9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9"/>
    </row>
    <row r="13" spans="1:49" ht="15" customHeight="1" x14ac:dyDescent="0.4">
      <c r="B13" s="155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9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9"/>
    </row>
    <row r="14" spans="1:49" ht="15" customHeight="1" x14ac:dyDescent="0.4">
      <c r="B14" s="155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9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9"/>
    </row>
    <row r="15" spans="1:49" ht="15" customHeight="1" x14ac:dyDescent="0.4">
      <c r="B15" s="155"/>
      <c r="C15" s="278"/>
      <c r="D15" s="278"/>
      <c r="E15" s="278"/>
      <c r="F15" s="278"/>
      <c r="G15" s="278"/>
      <c r="H15" s="278"/>
      <c r="I15" s="278"/>
      <c r="J15" s="278"/>
      <c r="K15" s="278"/>
      <c r="L15" s="278" t="s">
        <v>387</v>
      </c>
      <c r="M15" s="278"/>
      <c r="N15" s="278"/>
      <c r="O15" s="278"/>
      <c r="P15" s="278"/>
      <c r="Q15" s="278"/>
      <c r="R15" s="278" t="s">
        <v>386</v>
      </c>
      <c r="S15" s="278"/>
      <c r="T15" s="278"/>
      <c r="U15" s="278"/>
      <c r="V15" s="278"/>
      <c r="W15" s="278"/>
      <c r="X15" s="278"/>
      <c r="Y15" s="279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9"/>
    </row>
    <row r="16" spans="1:49" ht="15" customHeight="1" x14ac:dyDescent="0.4">
      <c r="B16" s="155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9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9"/>
    </row>
    <row r="17" spans="2:49" ht="15" customHeight="1" x14ac:dyDescent="0.4">
      <c r="B17" s="155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9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9"/>
    </row>
    <row r="18" spans="2:49" ht="15" customHeight="1" x14ac:dyDescent="0.4">
      <c r="B18" s="155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9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9"/>
    </row>
    <row r="19" spans="2:49" ht="15" customHeight="1" x14ac:dyDescent="0.4">
      <c r="B19" s="155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9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9"/>
    </row>
    <row r="20" spans="2:49" ht="15" customHeight="1" x14ac:dyDescent="0.4">
      <c r="B20" s="155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9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9"/>
    </row>
    <row r="21" spans="2:49" ht="15" customHeight="1" x14ac:dyDescent="0.4">
      <c r="B21" s="155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9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2:49" ht="15" customHeight="1" x14ac:dyDescent="0.4">
      <c r="B22" s="155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9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9"/>
    </row>
    <row r="23" spans="2:49" ht="15" customHeight="1" x14ac:dyDescent="0.4">
      <c r="B23" s="155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80"/>
      <c r="Y23" s="279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9"/>
    </row>
    <row r="24" spans="2:49" ht="15" customHeight="1" x14ac:dyDescent="0.4">
      <c r="B24" s="155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9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9"/>
    </row>
    <row r="25" spans="2:49" ht="15" customHeight="1" x14ac:dyDescent="0.4">
      <c r="B25" s="155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9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9"/>
    </row>
    <row r="26" spans="2:49" ht="15" customHeight="1" x14ac:dyDescent="0.4">
      <c r="B26" s="155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9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9"/>
    </row>
    <row r="27" spans="2:49" ht="15" customHeight="1" x14ac:dyDescent="0.4">
      <c r="B27" s="155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9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9"/>
    </row>
    <row r="28" spans="2:49" ht="15" customHeight="1" x14ac:dyDescent="0.4">
      <c r="B28" s="155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9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9"/>
    </row>
    <row r="29" spans="2:49" ht="15" customHeight="1" x14ac:dyDescent="0.4">
      <c r="B29" s="155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9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9"/>
    </row>
    <row r="30" spans="2:49" ht="15" customHeight="1" x14ac:dyDescent="0.4">
      <c r="B30" s="155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9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9"/>
    </row>
    <row r="31" spans="2:49" ht="15" customHeight="1" x14ac:dyDescent="0.4">
      <c r="B31" s="155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9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9"/>
    </row>
    <row r="32" spans="2:49" ht="15" customHeight="1" x14ac:dyDescent="0.4">
      <c r="B32" s="155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80"/>
      <c r="Y32" s="279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9"/>
    </row>
    <row r="33" spans="2:49" ht="15" customHeight="1" x14ac:dyDescent="0.4">
      <c r="B33" s="155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9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9"/>
    </row>
    <row r="34" spans="2:49" ht="15" customHeight="1" x14ac:dyDescent="0.4">
      <c r="B34" s="155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9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9"/>
    </row>
    <row r="35" spans="2:49" ht="15" customHeight="1" x14ac:dyDescent="0.4">
      <c r="B35" s="155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9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9"/>
    </row>
    <row r="36" spans="2:49" ht="15" customHeight="1" x14ac:dyDescent="0.4">
      <c r="B36" s="155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9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9"/>
    </row>
    <row r="37" spans="2:49" ht="15" customHeight="1" x14ac:dyDescent="0.4">
      <c r="B37" s="155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9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9"/>
    </row>
    <row r="38" spans="2:49" ht="15" customHeight="1" x14ac:dyDescent="0.4">
      <c r="B38" s="155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9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9"/>
    </row>
    <row r="39" spans="2:49" ht="15" customHeight="1" x14ac:dyDescent="0.4">
      <c r="B39" s="155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9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9"/>
    </row>
    <row r="40" spans="2:49" ht="15" customHeight="1" x14ac:dyDescent="0.4">
      <c r="B40" s="155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9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9"/>
    </row>
    <row r="41" spans="2:49" ht="15" customHeight="1" x14ac:dyDescent="0.4">
      <c r="B41" s="155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80"/>
      <c r="Y41" s="279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9"/>
    </row>
    <row r="42" spans="2:49" ht="15" customHeight="1" x14ac:dyDescent="0.4">
      <c r="B42" s="155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9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9"/>
    </row>
    <row r="43" spans="2:49" ht="15" customHeight="1" x14ac:dyDescent="0.4">
      <c r="B43" s="155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9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9"/>
    </row>
    <row r="44" spans="2:49" ht="15" customHeight="1" x14ac:dyDescent="0.4">
      <c r="B44" s="155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9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9"/>
    </row>
    <row r="45" spans="2:49" ht="15" customHeight="1" x14ac:dyDescent="0.4">
      <c r="B45" s="155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9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9"/>
    </row>
    <row r="46" spans="2:49" ht="15" customHeight="1" x14ac:dyDescent="0.4">
      <c r="B46" s="155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9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9"/>
    </row>
    <row r="47" spans="2:49" ht="15" customHeight="1" x14ac:dyDescent="0.4">
      <c r="B47" s="155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9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9"/>
    </row>
    <row r="48" spans="2:49" ht="15" customHeight="1" x14ac:dyDescent="0.4">
      <c r="B48" s="155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9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9"/>
    </row>
    <row r="49" spans="2:49" ht="15" customHeight="1" x14ac:dyDescent="0.4">
      <c r="B49" s="155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9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9"/>
    </row>
    <row r="50" spans="2:49" ht="15" customHeight="1" x14ac:dyDescent="0.4">
      <c r="B50" s="155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80"/>
      <c r="Y50" s="279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9"/>
    </row>
    <row r="51" spans="2:49" ht="15" customHeight="1" x14ac:dyDescent="0.4">
      <c r="B51" s="155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9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9"/>
    </row>
    <row r="52" spans="2:49" ht="15" customHeight="1" x14ac:dyDescent="0.4">
      <c r="B52" s="155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9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9"/>
    </row>
    <row r="53" spans="2:49" ht="15" customHeight="1" x14ac:dyDescent="0.4">
      <c r="B53" s="155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9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9"/>
    </row>
    <row r="54" spans="2:49" ht="15" customHeight="1" x14ac:dyDescent="0.4">
      <c r="B54" s="155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9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9"/>
    </row>
    <row r="55" spans="2:49" ht="15" customHeight="1" x14ac:dyDescent="0.4">
      <c r="B55" s="155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9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9"/>
    </row>
    <row r="56" spans="2:49" ht="15" customHeight="1" x14ac:dyDescent="0.4">
      <c r="B56" s="155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9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9"/>
    </row>
    <row r="57" spans="2:49" ht="15" customHeight="1" x14ac:dyDescent="0.4">
      <c r="B57" s="155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9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9"/>
    </row>
    <row r="58" spans="2:49" ht="15" customHeight="1" x14ac:dyDescent="0.4">
      <c r="B58" s="155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9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9"/>
    </row>
    <row r="59" spans="2:49" ht="15" customHeight="1" x14ac:dyDescent="0.4">
      <c r="B59" s="155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80"/>
      <c r="Y59" s="279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9"/>
    </row>
    <row r="60" spans="2:49" ht="15" customHeight="1" x14ac:dyDescent="0.4">
      <c r="B60" s="155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9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9"/>
    </row>
    <row r="61" spans="2:49" ht="15" customHeight="1" x14ac:dyDescent="0.4">
      <c r="B61" s="155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9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9"/>
    </row>
    <row r="62" spans="2:49" ht="15" customHeight="1" x14ac:dyDescent="0.4">
      <c r="B62" s="155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9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9"/>
    </row>
    <row r="63" spans="2:49" ht="15" customHeight="1" x14ac:dyDescent="0.4">
      <c r="B63" s="155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9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9"/>
    </row>
    <row r="64" spans="2:49" ht="15" customHeight="1" x14ac:dyDescent="0.4">
      <c r="B64" s="155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80"/>
      <c r="Y64" s="279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9"/>
    </row>
    <row r="65" spans="2:49" ht="15" customHeight="1" x14ac:dyDescent="0.4">
      <c r="B65" s="155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9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9"/>
    </row>
    <row r="66" spans="2:49" ht="15" customHeight="1" x14ac:dyDescent="0.4">
      <c r="B66" s="155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9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9"/>
    </row>
    <row r="67" spans="2:49" ht="15" customHeight="1" x14ac:dyDescent="0.4">
      <c r="B67" s="155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9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9"/>
    </row>
    <row r="68" spans="2:49" ht="15" customHeight="1" x14ac:dyDescent="0.4">
      <c r="B68" s="155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9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9"/>
    </row>
    <row r="69" spans="2:49" ht="15" customHeight="1" x14ac:dyDescent="0.4">
      <c r="B69" s="155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9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9"/>
    </row>
    <row r="70" spans="2:49" ht="15" customHeight="1" x14ac:dyDescent="0.4">
      <c r="B70" s="155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9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9"/>
    </row>
    <row r="71" spans="2:49" ht="15" customHeight="1" x14ac:dyDescent="0.4">
      <c r="B71" s="155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9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9"/>
    </row>
    <row r="72" spans="2:49" ht="15" customHeight="1" x14ac:dyDescent="0.4">
      <c r="B72" s="155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9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9"/>
    </row>
    <row r="73" spans="2:49" ht="15" customHeight="1" x14ac:dyDescent="0.4">
      <c r="B73" s="155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9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9"/>
    </row>
    <row r="74" spans="2:49" ht="15" customHeight="1" x14ac:dyDescent="0.4">
      <c r="B74" s="155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9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9"/>
    </row>
    <row r="75" spans="2:49" ht="15" customHeight="1" x14ac:dyDescent="0.4">
      <c r="B75" s="155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9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9"/>
    </row>
    <row r="76" spans="2:49" ht="15" customHeight="1" x14ac:dyDescent="0.4">
      <c r="B76" s="155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9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9"/>
    </row>
    <row r="77" spans="2:49" ht="15" customHeight="1" x14ac:dyDescent="0.4">
      <c r="B77" s="155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9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9"/>
    </row>
    <row r="78" spans="2:49" ht="15" customHeight="1" x14ac:dyDescent="0.4">
      <c r="B78" s="155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9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9"/>
    </row>
    <row r="79" spans="2:49" ht="15" customHeight="1" x14ac:dyDescent="0.4"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</row>
    <row r="80" spans="2:49" ht="15" customHeight="1" x14ac:dyDescent="0.4"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</row>
    <row r="81" spans="2:49" ht="15" customHeight="1" x14ac:dyDescent="0.4"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</row>
    <row r="82" spans="2:49" ht="15" customHeight="1" x14ac:dyDescent="0.4"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</row>
    <row r="83" spans="2:49" ht="15" customHeight="1" x14ac:dyDescent="0.4"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</row>
    <row r="84" spans="2:49" ht="15" customHeight="1" x14ac:dyDescent="0.4"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</row>
    <row r="85" spans="2:49" ht="15" customHeight="1" x14ac:dyDescent="0.4"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</row>
    <row r="86" spans="2:49" ht="15" customHeight="1" x14ac:dyDescent="0.4"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</row>
    <row r="87" spans="2:49" ht="15" customHeight="1" x14ac:dyDescent="0.4"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</row>
    <row r="88" spans="2:49" ht="15" customHeight="1" x14ac:dyDescent="0.4"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</row>
    <row r="89" spans="2:49" ht="15" customHeight="1" x14ac:dyDescent="0.4"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</row>
    <row r="90" spans="2:49" ht="15" customHeight="1" x14ac:dyDescent="0.4"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</row>
    <row r="91" spans="2:49" ht="15" customHeight="1" x14ac:dyDescent="0.4"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</row>
    <row r="92" spans="2:49" ht="15" customHeight="1" x14ac:dyDescent="0.4"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</row>
    <row r="93" spans="2:49" ht="15" customHeight="1" x14ac:dyDescent="0.4"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</row>
    <row r="94" spans="2:49" ht="15" customHeight="1" x14ac:dyDescent="0.4"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</row>
    <row r="95" spans="2:49" ht="15" customHeight="1" x14ac:dyDescent="0.4"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</row>
    <row r="96" spans="2:49" ht="15" customHeight="1" x14ac:dyDescent="0.4"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</row>
    <row r="97" spans="2:49" ht="15" customHeight="1" x14ac:dyDescent="0.4"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</row>
    <row r="98" spans="2:49" ht="15" customHeight="1" x14ac:dyDescent="0.4"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</row>
    <row r="99" spans="2:49" ht="15" customHeight="1" x14ac:dyDescent="0.4"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</row>
    <row r="100" spans="2:49" ht="15" customHeight="1" x14ac:dyDescent="0.4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</row>
    <row r="101" spans="2:49" ht="15" customHeight="1" x14ac:dyDescent="0.4"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</row>
    <row r="102" spans="2:49" ht="15" customHeight="1" x14ac:dyDescent="0.4"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</row>
    <row r="103" spans="2:49" ht="15" customHeight="1" x14ac:dyDescent="0.4"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</row>
    <row r="104" spans="2:49" ht="15" customHeight="1" x14ac:dyDescent="0.4"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</row>
    <row r="105" spans="2:49" ht="15" customHeight="1" x14ac:dyDescent="0.4"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</row>
    <row r="106" spans="2:49" ht="15" customHeight="1" x14ac:dyDescent="0.4"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</row>
    <row r="107" spans="2:49" ht="15" customHeight="1" x14ac:dyDescent="0.4"/>
    <row r="108" spans="2:49" ht="15" customHeight="1" x14ac:dyDescent="0.4"/>
    <row r="109" spans="2:49" ht="15" customHeight="1" x14ac:dyDescent="0.4"/>
    <row r="110" spans="2:49" ht="15" customHeight="1" x14ac:dyDescent="0.4"/>
    <row r="111" spans="2:49" ht="15" customHeight="1" x14ac:dyDescent="0.4"/>
    <row r="112" spans="2:49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</sheetData>
  <mergeCells count="2">
    <mergeCell ref="B2:Y3"/>
    <mergeCell ref="Z2:AW3"/>
  </mergeCells>
  <phoneticPr fontId="3"/>
  <hyperlinks>
    <hyperlink ref="A1" location="menu!A1" display="menu" xr:uid="{00000000-0004-0000-1000-000000000000}"/>
  </hyperlinks>
  <printOptions horizontalCentered="1"/>
  <pageMargins left="0.78740157480314965" right="0.39370078740157483" top="0.59055118110236227" bottom="0.59055118110236227" header="0.31496062992125984" footer="0.11811023622047245"/>
  <pageSetup paperSize="9" scale="65" orientation="portrait" r:id="rId1"/>
  <rowBreaks count="1" manualBreakCount="1">
    <brk id="78" min="1" max="4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S197"/>
  <sheetViews>
    <sheetView showGridLines="0" showZeros="0" view="pageBreakPreview" zoomScale="85" zoomScaleNormal="85" zoomScaleSheetLayoutView="85" workbookViewId="0">
      <selection activeCell="N9" sqref="N9"/>
    </sheetView>
  </sheetViews>
  <sheetFormatPr defaultRowHeight="18.75" x14ac:dyDescent="0.4"/>
  <cols>
    <col min="2" max="4" width="12.625" customWidth="1"/>
    <col min="5" max="5" width="23.625" customWidth="1"/>
    <col min="7" max="7" width="5.625" customWidth="1"/>
    <col min="8" max="9" width="12.625" customWidth="1"/>
    <col min="10" max="10" width="20.625" customWidth="1"/>
    <col min="12" max="12" width="12.375" customWidth="1"/>
    <col min="13" max="17" width="9" customWidth="1"/>
  </cols>
  <sheetData>
    <row r="1" spans="1:13" x14ac:dyDescent="0.4">
      <c r="A1" s="283" t="s">
        <v>380</v>
      </c>
    </row>
    <row r="2" spans="1:13" x14ac:dyDescent="0.4">
      <c r="B2" s="16"/>
      <c r="C2" s="17"/>
      <c r="D2" s="484" t="s">
        <v>112</v>
      </c>
      <c r="E2" s="485"/>
      <c r="F2" s="485"/>
      <c r="G2" s="485"/>
      <c r="H2" s="485"/>
      <c r="I2" s="485"/>
      <c r="J2" s="18"/>
    </row>
    <row r="3" spans="1:13" x14ac:dyDescent="0.4">
      <c r="B3" s="19"/>
      <c r="C3" s="20"/>
      <c r="D3" s="486"/>
      <c r="E3" s="486"/>
      <c r="F3" s="486"/>
      <c r="G3" s="486"/>
      <c r="H3" s="486"/>
      <c r="I3" s="486"/>
      <c r="J3" s="103" t="s">
        <v>113</v>
      </c>
    </row>
    <row r="4" spans="1:13" x14ac:dyDescent="0.4">
      <c r="B4" s="499" t="s">
        <v>114</v>
      </c>
      <c r="C4" s="499" t="s">
        <v>115</v>
      </c>
      <c r="D4" s="499" t="s">
        <v>116</v>
      </c>
      <c r="E4" s="499"/>
      <c r="F4" s="499" t="s">
        <v>2</v>
      </c>
      <c r="G4" s="499" t="s">
        <v>3</v>
      </c>
      <c r="H4" s="499" t="s">
        <v>6</v>
      </c>
      <c r="I4" s="499" t="s">
        <v>7</v>
      </c>
      <c r="J4" s="499" t="s">
        <v>8</v>
      </c>
    </row>
    <row r="5" spans="1:13" ht="19.5" thickBot="1" x14ac:dyDescent="0.45">
      <c r="B5" s="500"/>
      <c r="C5" s="500"/>
      <c r="D5" s="500"/>
      <c r="E5" s="500"/>
      <c r="F5" s="500"/>
      <c r="G5" s="500"/>
      <c r="H5" s="500"/>
      <c r="I5" s="500"/>
      <c r="J5" s="500"/>
    </row>
    <row r="6" spans="1:13" ht="19.5" thickTop="1" x14ac:dyDescent="0.4">
      <c r="B6" s="125" t="s">
        <v>234</v>
      </c>
      <c r="C6" s="125"/>
      <c r="D6" s="125"/>
      <c r="E6" s="125"/>
      <c r="F6" s="51"/>
      <c r="G6" s="51"/>
      <c r="H6" s="51"/>
      <c r="I6" s="51"/>
      <c r="J6" s="53"/>
    </row>
    <row r="7" spans="1:13" x14ac:dyDescent="0.4">
      <c r="B7" s="1"/>
      <c r="C7" s="1"/>
      <c r="D7" s="1"/>
      <c r="E7" s="1"/>
      <c r="F7" s="1"/>
      <c r="G7" s="1"/>
      <c r="H7" s="1"/>
      <c r="I7" s="1"/>
      <c r="J7" s="9"/>
    </row>
    <row r="8" spans="1:13" x14ac:dyDescent="0.4">
      <c r="B8" s="2"/>
      <c r="C8" s="2" t="s">
        <v>117</v>
      </c>
      <c r="D8" s="2"/>
      <c r="E8" s="2"/>
      <c r="F8" s="3"/>
      <c r="G8" s="3"/>
      <c r="H8" s="3"/>
      <c r="I8" s="3"/>
      <c r="J8" s="8"/>
    </row>
    <row r="9" spans="1:13" x14ac:dyDescent="0.4">
      <c r="B9" s="1"/>
      <c r="C9" s="1"/>
      <c r="D9" s="1"/>
      <c r="E9" s="1"/>
      <c r="F9" s="1"/>
      <c r="G9" s="1"/>
      <c r="H9" s="1"/>
      <c r="I9" s="1"/>
      <c r="J9" s="9"/>
    </row>
    <row r="10" spans="1:13" x14ac:dyDescent="0.4">
      <c r="B10" s="2"/>
      <c r="C10" s="2"/>
      <c r="D10" s="2" t="s">
        <v>10</v>
      </c>
      <c r="E10" s="2"/>
      <c r="F10" s="3"/>
      <c r="G10" s="3"/>
      <c r="H10" s="3"/>
      <c r="I10" s="3"/>
      <c r="J10" s="8"/>
    </row>
    <row r="11" spans="1:13" x14ac:dyDescent="0.4">
      <c r="B11" s="1"/>
      <c r="C11" s="1"/>
      <c r="D11" s="1"/>
      <c r="E11" s="1"/>
      <c r="F11" s="1"/>
      <c r="G11" s="1"/>
      <c r="H11" s="1"/>
      <c r="I11" s="1"/>
      <c r="J11" s="9"/>
    </row>
    <row r="12" spans="1:13" x14ac:dyDescent="0.4">
      <c r="B12" s="2"/>
      <c r="C12" s="2"/>
      <c r="D12" s="2"/>
      <c r="E12" s="2" t="s">
        <v>10</v>
      </c>
      <c r="F12" s="4">
        <v>1</v>
      </c>
      <c r="G12" s="105" t="s">
        <v>118</v>
      </c>
      <c r="H12" s="124"/>
      <c r="I12" s="106"/>
      <c r="J12" s="8" t="s">
        <v>149</v>
      </c>
      <c r="L12" s="107"/>
      <c r="M12" s="107">
        <f>+I13</f>
        <v>0</v>
      </c>
    </row>
    <row r="13" spans="1:13" x14ac:dyDescent="0.4">
      <c r="B13" s="1"/>
      <c r="C13" s="1"/>
      <c r="D13" s="1"/>
      <c r="E13" s="6"/>
      <c r="F13" s="370">
        <f>+IF(H13&gt;0,1,0)</f>
        <v>0</v>
      </c>
      <c r="G13" s="371"/>
      <c r="H13" s="372"/>
      <c r="I13" s="344"/>
      <c r="J13" s="9"/>
      <c r="L13" s="111"/>
      <c r="M13" s="111"/>
    </row>
    <row r="14" spans="1:13" x14ac:dyDescent="0.4">
      <c r="B14" s="2"/>
      <c r="C14" s="2"/>
      <c r="D14" s="2"/>
      <c r="E14" s="2" t="s">
        <v>119</v>
      </c>
      <c r="F14" s="4">
        <v>1</v>
      </c>
      <c r="G14" s="105" t="s">
        <v>118</v>
      </c>
      <c r="H14" s="4"/>
      <c r="I14" s="106"/>
      <c r="J14" s="8" t="s">
        <v>120</v>
      </c>
      <c r="L14" s="112"/>
      <c r="M14" s="112">
        <f>+SUM(M12:M13)</f>
        <v>0</v>
      </c>
    </row>
    <row r="15" spans="1:13" x14ac:dyDescent="0.4">
      <c r="B15" s="1"/>
      <c r="C15" s="1"/>
      <c r="D15" s="1"/>
      <c r="E15" s="6"/>
      <c r="F15" s="370">
        <f>+IF(I15&gt;0,1,0)</f>
        <v>0</v>
      </c>
      <c r="G15" s="371"/>
      <c r="H15" s="340"/>
      <c r="I15" s="344"/>
      <c r="J15" s="9"/>
      <c r="L15" s="36"/>
    </row>
    <row r="16" spans="1:13" x14ac:dyDescent="0.4">
      <c r="B16" s="2"/>
      <c r="C16" s="2"/>
      <c r="D16" s="2" t="s">
        <v>121</v>
      </c>
      <c r="E16" s="2"/>
      <c r="F16" s="3"/>
      <c r="G16" s="3"/>
      <c r="H16" s="3"/>
      <c r="I16" s="3"/>
      <c r="J16" s="8"/>
    </row>
    <row r="17" spans="2:19" x14ac:dyDescent="0.4">
      <c r="B17" s="1"/>
      <c r="C17" s="1"/>
      <c r="D17" s="1"/>
      <c r="E17" s="1"/>
      <c r="F17" s="1"/>
      <c r="G17" s="1"/>
      <c r="H17" s="1"/>
      <c r="I17" s="1"/>
      <c r="J17" s="9"/>
    </row>
    <row r="18" spans="2:19" x14ac:dyDescent="0.4">
      <c r="B18" s="2"/>
      <c r="C18" s="2"/>
      <c r="D18" s="2"/>
      <c r="E18" s="2" t="s">
        <v>147</v>
      </c>
      <c r="F18" s="4">
        <v>1</v>
      </c>
      <c r="G18" s="105" t="s">
        <v>118</v>
      </c>
      <c r="H18" s="124"/>
      <c r="I18" s="106"/>
      <c r="J18" s="8" t="s">
        <v>150</v>
      </c>
      <c r="L18" s="107"/>
      <c r="M18" s="107">
        <f>+I19</f>
        <v>0</v>
      </c>
      <c r="N18" s="113"/>
      <c r="O18" s="113"/>
    </row>
    <row r="19" spans="2:19" x14ac:dyDescent="0.4">
      <c r="B19" s="1"/>
      <c r="C19" s="1"/>
      <c r="D19" s="1"/>
      <c r="E19" s="6" t="s">
        <v>148</v>
      </c>
      <c r="F19" s="370">
        <f>+IF(H19&gt;0,1,0)</f>
        <v>0</v>
      </c>
      <c r="G19" s="371"/>
      <c r="H19" s="372"/>
      <c r="I19" s="344"/>
      <c r="J19" s="9"/>
      <c r="L19" s="111"/>
      <c r="M19" s="111"/>
    </row>
    <row r="20" spans="2:19" x14ac:dyDescent="0.4">
      <c r="B20" s="2"/>
      <c r="C20" s="2"/>
      <c r="D20" s="2"/>
      <c r="E20" s="2" t="s">
        <v>147</v>
      </c>
      <c r="F20" s="4">
        <v>1</v>
      </c>
      <c r="G20" s="105" t="s">
        <v>118</v>
      </c>
      <c r="H20" s="124"/>
      <c r="I20" s="106"/>
      <c r="J20" s="8" t="s">
        <v>151</v>
      </c>
      <c r="L20" s="107"/>
      <c r="M20" s="107">
        <f t="shared" ref="M20" si="0">+I21</f>
        <v>0</v>
      </c>
      <c r="N20" s="36"/>
      <c r="P20" s="113"/>
      <c r="Q20" s="113"/>
    </row>
    <row r="21" spans="2:19" x14ac:dyDescent="0.4">
      <c r="B21" s="1"/>
      <c r="C21" s="1"/>
      <c r="D21" s="1"/>
      <c r="E21" s="6" t="s">
        <v>22</v>
      </c>
      <c r="F21" s="370">
        <f>+IF(H21&gt;0,1,0)</f>
        <v>0</v>
      </c>
      <c r="G21" s="371"/>
      <c r="H21" s="372"/>
      <c r="I21" s="344"/>
      <c r="J21" s="9"/>
      <c r="L21" s="111"/>
      <c r="M21" s="111"/>
      <c r="N21" s="36"/>
    </row>
    <row r="22" spans="2:19" x14ac:dyDescent="0.4">
      <c r="B22" s="2"/>
      <c r="C22" s="2"/>
      <c r="D22" s="2"/>
      <c r="E22" s="2" t="s">
        <v>152</v>
      </c>
      <c r="F22" s="114"/>
      <c r="G22" s="105" t="s">
        <v>153</v>
      </c>
      <c r="H22" s="124"/>
      <c r="I22" s="106"/>
      <c r="J22" s="8"/>
      <c r="L22" s="107"/>
      <c r="M22" s="107">
        <f t="shared" ref="M22" si="1">+I23</f>
        <v>0</v>
      </c>
      <c r="O22" s="36"/>
      <c r="R22" s="113"/>
      <c r="S22" s="113"/>
    </row>
    <row r="23" spans="2:19" x14ac:dyDescent="0.4">
      <c r="B23" s="1"/>
      <c r="C23" s="1"/>
      <c r="D23" s="1"/>
      <c r="E23" s="6"/>
      <c r="F23" s="373">
        <f>+IF(H23&gt;0,4,0)</f>
        <v>0</v>
      </c>
      <c r="G23" s="371"/>
      <c r="H23" s="372"/>
      <c r="I23" s="344"/>
      <c r="J23" s="115"/>
      <c r="L23" s="111"/>
      <c r="M23" s="111"/>
      <c r="O23" s="36"/>
    </row>
    <row r="24" spans="2:19" x14ac:dyDescent="0.4">
      <c r="B24" s="2"/>
      <c r="C24" s="2"/>
      <c r="D24" s="2"/>
      <c r="E24" s="126" t="s">
        <v>159</v>
      </c>
      <c r="F24" s="4">
        <v>1</v>
      </c>
      <c r="G24" s="105" t="s">
        <v>118</v>
      </c>
      <c r="H24" s="4"/>
      <c r="I24" s="106"/>
      <c r="J24" s="8"/>
      <c r="L24" s="112"/>
      <c r="M24" s="112">
        <f>+SUM(M18:M23)</f>
        <v>0</v>
      </c>
      <c r="N24" s="113"/>
      <c r="O24" s="113"/>
    </row>
    <row r="25" spans="2:19" x14ac:dyDescent="0.4">
      <c r="B25" s="1"/>
      <c r="C25" s="1"/>
      <c r="D25" s="1"/>
      <c r="E25" s="6"/>
      <c r="F25" s="340">
        <f>+IF(I25&gt;0,1,0)</f>
        <v>0</v>
      </c>
      <c r="G25" s="371"/>
      <c r="H25" s="340"/>
      <c r="I25" s="344"/>
      <c r="J25" s="9"/>
      <c r="L25" s="36"/>
    </row>
    <row r="26" spans="2:19" x14ac:dyDescent="0.4">
      <c r="B26" s="2"/>
      <c r="C26" s="2"/>
      <c r="D26" s="2"/>
      <c r="E26" s="2" t="s">
        <v>154</v>
      </c>
      <c r="F26" s="4">
        <v>1</v>
      </c>
      <c r="G26" s="105" t="s">
        <v>118</v>
      </c>
      <c r="H26" s="124"/>
      <c r="I26" s="106"/>
      <c r="J26" s="8" t="s">
        <v>155</v>
      </c>
      <c r="L26" s="36"/>
    </row>
    <row r="27" spans="2:19" x14ac:dyDescent="0.4">
      <c r="B27" s="1"/>
      <c r="C27" s="1"/>
      <c r="D27" s="1"/>
      <c r="E27" s="6" t="s">
        <v>24</v>
      </c>
      <c r="F27" s="370">
        <f>+IF(H27&gt;0,1,0)</f>
        <v>0</v>
      </c>
      <c r="G27" s="371"/>
      <c r="H27" s="372"/>
      <c r="I27" s="344"/>
      <c r="J27" s="9"/>
      <c r="L27" s="36"/>
    </row>
    <row r="28" spans="2:19" x14ac:dyDescent="0.4">
      <c r="B28" s="2"/>
      <c r="C28" s="2"/>
      <c r="D28" s="2"/>
      <c r="E28" s="2" t="s">
        <v>154</v>
      </c>
      <c r="F28" s="4">
        <v>1</v>
      </c>
      <c r="G28" s="105" t="s">
        <v>118</v>
      </c>
      <c r="H28" s="124"/>
      <c r="I28" s="106"/>
      <c r="J28" s="8" t="s">
        <v>156</v>
      </c>
      <c r="L28" s="36"/>
    </row>
    <row r="29" spans="2:19" x14ac:dyDescent="0.4">
      <c r="B29" s="1"/>
      <c r="C29" s="1"/>
      <c r="D29" s="1"/>
      <c r="E29" s="6" t="s">
        <v>30</v>
      </c>
      <c r="F29" s="344">
        <f>+IF(H29&gt;0,1,0)</f>
        <v>0</v>
      </c>
      <c r="G29" s="371"/>
      <c r="H29" s="372"/>
      <c r="I29" s="344"/>
      <c r="J29" s="9"/>
      <c r="L29" s="36"/>
    </row>
    <row r="30" spans="2:19" x14ac:dyDescent="0.4">
      <c r="B30" s="2"/>
      <c r="C30" s="2"/>
      <c r="D30" s="2"/>
      <c r="E30" s="126" t="s">
        <v>160</v>
      </c>
      <c r="F30" s="4">
        <v>1</v>
      </c>
      <c r="G30" s="105" t="s">
        <v>118</v>
      </c>
      <c r="H30" s="4"/>
      <c r="I30" s="106"/>
      <c r="J30" s="341"/>
      <c r="L30" s="36"/>
    </row>
    <row r="31" spans="2:19" x14ac:dyDescent="0.4">
      <c r="B31" s="1"/>
      <c r="C31" s="1"/>
      <c r="D31" s="1"/>
      <c r="E31" s="6"/>
      <c r="F31" s="340">
        <f>+IF(I31&gt;0,1,0)</f>
        <v>0</v>
      </c>
      <c r="G31" s="371"/>
      <c r="H31" s="340"/>
      <c r="I31" s="344"/>
      <c r="J31" s="117"/>
      <c r="K31" s="118"/>
      <c r="L31" s="36"/>
    </row>
    <row r="32" spans="2:19" x14ac:dyDescent="0.4">
      <c r="B32" s="2"/>
      <c r="C32" s="2"/>
      <c r="D32" s="2"/>
      <c r="E32" s="2" t="s">
        <v>157</v>
      </c>
      <c r="F32" s="114"/>
      <c r="G32" s="105" t="s">
        <v>124</v>
      </c>
      <c r="H32" s="4"/>
      <c r="I32" s="106"/>
      <c r="J32" s="45"/>
      <c r="L32" s="36"/>
    </row>
    <row r="33" spans="2:12" x14ac:dyDescent="0.4">
      <c r="B33" s="1"/>
      <c r="C33" s="1"/>
      <c r="D33" s="1"/>
      <c r="E33" s="6" t="s">
        <v>158</v>
      </c>
      <c r="F33" s="373">
        <f>+IF(H33&gt;0,2,0)</f>
        <v>0</v>
      </c>
      <c r="G33" s="371"/>
      <c r="H33" s="340"/>
      <c r="I33" s="344"/>
      <c r="J33" s="115"/>
      <c r="L33" s="36"/>
    </row>
    <row r="34" spans="2:12" x14ac:dyDescent="0.4">
      <c r="B34" s="2"/>
      <c r="C34" s="2"/>
      <c r="D34" s="2"/>
      <c r="E34" s="126" t="s">
        <v>161</v>
      </c>
      <c r="F34" s="4">
        <v>1</v>
      </c>
      <c r="G34" s="105" t="s">
        <v>118</v>
      </c>
      <c r="H34" s="4"/>
      <c r="I34" s="106"/>
      <c r="J34" s="8"/>
      <c r="L34" s="36"/>
    </row>
    <row r="35" spans="2:12" x14ac:dyDescent="0.4">
      <c r="B35" s="1"/>
      <c r="C35" s="1"/>
      <c r="D35" s="1"/>
      <c r="E35" s="6"/>
      <c r="F35" s="340">
        <f>+IF(I35&gt;0,1,0)</f>
        <v>0</v>
      </c>
      <c r="G35" s="371"/>
      <c r="H35" s="340"/>
      <c r="I35" s="344"/>
      <c r="J35" s="388"/>
      <c r="K35" s="118"/>
      <c r="L35" s="36"/>
    </row>
    <row r="36" spans="2:12" x14ac:dyDescent="0.4">
      <c r="B36" s="2"/>
      <c r="C36" s="2"/>
      <c r="D36" s="2"/>
      <c r="E36" s="2" t="s">
        <v>32</v>
      </c>
      <c r="F36" s="4">
        <v>1</v>
      </c>
      <c r="G36" s="105" t="s">
        <v>118</v>
      </c>
      <c r="H36" s="4"/>
      <c r="I36" s="106"/>
      <c r="J36" s="8" t="s">
        <v>562</v>
      </c>
      <c r="L36" s="36"/>
    </row>
    <row r="37" spans="2:12" x14ac:dyDescent="0.4">
      <c r="B37" s="1"/>
      <c r="C37" s="1"/>
      <c r="D37" s="1"/>
      <c r="E37" s="6"/>
      <c r="F37" s="370">
        <f>+IF(H37&gt;0,1,0)</f>
        <v>0</v>
      </c>
      <c r="G37" s="371"/>
      <c r="H37" s="340"/>
      <c r="I37" s="344"/>
      <c r="J37" s="9"/>
      <c r="L37" s="36"/>
    </row>
    <row r="38" spans="2:12" x14ac:dyDescent="0.4">
      <c r="B38" s="2"/>
      <c r="C38" s="2"/>
      <c r="D38" s="2"/>
      <c r="E38" s="2" t="s">
        <v>42</v>
      </c>
      <c r="F38" s="4">
        <v>1</v>
      </c>
      <c r="G38" s="105" t="s">
        <v>118</v>
      </c>
      <c r="H38" s="4"/>
      <c r="I38" s="106"/>
      <c r="J38" s="8" t="s">
        <v>671</v>
      </c>
      <c r="L38" s="36"/>
    </row>
    <row r="39" spans="2:12" x14ac:dyDescent="0.4">
      <c r="B39" s="1"/>
      <c r="C39" s="1"/>
      <c r="D39" s="1"/>
      <c r="E39" s="6"/>
      <c r="F39" s="370">
        <f>+IF(H39&gt;0,1,0)</f>
        <v>0</v>
      </c>
      <c r="G39" s="371"/>
      <c r="H39" s="340"/>
      <c r="I39" s="344"/>
      <c r="J39" s="9"/>
      <c r="L39" s="36"/>
    </row>
    <row r="40" spans="2:12" x14ac:dyDescent="0.4">
      <c r="B40" s="2"/>
      <c r="C40" s="2"/>
      <c r="D40" s="2"/>
      <c r="E40" s="126" t="s">
        <v>162</v>
      </c>
      <c r="F40" s="4">
        <v>1</v>
      </c>
      <c r="G40" s="105" t="s">
        <v>118</v>
      </c>
      <c r="H40" s="4"/>
      <c r="I40" s="106"/>
      <c r="J40" s="8"/>
      <c r="L40" s="36"/>
    </row>
    <row r="41" spans="2:12" x14ac:dyDescent="0.4">
      <c r="B41" s="1"/>
      <c r="C41" s="1"/>
      <c r="D41" s="1"/>
      <c r="E41" s="6"/>
      <c r="F41" s="340"/>
      <c r="G41" s="371"/>
      <c r="H41" s="340"/>
      <c r="I41" s="344"/>
      <c r="J41" s="9"/>
      <c r="L41" s="36"/>
    </row>
    <row r="42" spans="2:12" x14ac:dyDescent="0.4">
      <c r="B42" s="2"/>
      <c r="C42" s="2"/>
      <c r="D42" s="2"/>
      <c r="E42" s="2" t="s">
        <v>119</v>
      </c>
      <c r="F42" s="4">
        <v>1</v>
      </c>
      <c r="G42" s="105" t="s">
        <v>118</v>
      </c>
      <c r="H42" s="4"/>
      <c r="I42" s="106"/>
      <c r="J42" s="8" t="s">
        <v>163</v>
      </c>
      <c r="L42" s="36"/>
    </row>
    <row r="43" spans="2:12" x14ac:dyDescent="0.4">
      <c r="B43" s="1"/>
      <c r="C43" s="1"/>
      <c r="D43" s="1"/>
      <c r="E43" s="6"/>
      <c r="F43" s="340">
        <f>+IF(I43&gt;0,1,0)</f>
        <v>0</v>
      </c>
      <c r="G43" s="371"/>
      <c r="H43" s="340"/>
      <c r="I43" s="344"/>
      <c r="J43" s="9"/>
      <c r="L43" s="36"/>
    </row>
    <row r="44" spans="2:12" x14ac:dyDescent="0.4">
      <c r="B44" s="2"/>
      <c r="C44" s="2"/>
      <c r="D44" s="2" t="s">
        <v>122</v>
      </c>
      <c r="E44" s="2"/>
      <c r="F44" s="4"/>
      <c r="G44" s="105"/>
      <c r="H44" s="4"/>
      <c r="I44" s="4"/>
      <c r="J44" s="45"/>
    </row>
    <row r="45" spans="2:12" x14ac:dyDescent="0.4">
      <c r="B45" s="1"/>
      <c r="C45" s="1"/>
      <c r="D45" s="1"/>
      <c r="E45" s="6"/>
      <c r="F45" s="5"/>
      <c r="G45" s="109"/>
      <c r="H45" s="5"/>
      <c r="I45" s="5"/>
      <c r="J45" s="9"/>
    </row>
    <row r="46" spans="2:12" x14ac:dyDescent="0.4">
      <c r="B46" s="2"/>
      <c r="C46" s="2"/>
      <c r="D46" s="2"/>
      <c r="E46" s="2" t="s">
        <v>123</v>
      </c>
      <c r="F46" s="114"/>
      <c r="G46" s="105" t="s">
        <v>124</v>
      </c>
      <c r="H46" s="4"/>
      <c r="I46" s="4"/>
      <c r="J46" s="45" t="s">
        <v>125</v>
      </c>
      <c r="L46" s="36"/>
    </row>
    <row r="47" spans="2:12" x14ac:dyDescent="0.4">
      <c r="B47" s="1"/>
      <c r="C47" s="1"/>
      <c r="D47" s="1"/>
      <c r="E47" s="6"/>
      <c r="F47" s="373"/>
      <c r="G47" s="371"/>
      <c r="H47" s="340"/>
      <c r="I47" s="340"/>
      <c r="J47" s="9"/>
    </row>
    <row r="48" spans="2:12" x14ac:dyDescent="0.4">
      <c r="B48" s="2"/>
      <c r="C48" s="2"/>
      <c r="D48" s="2"/>
      <c r="E48" s="2" t="s">
        <v>44</v>
      </c>
      <c r="F48" s="104">
        <v>1</v>
      </c>
      <c r="G48" s="105" t="s">
        <v>118</v>
      </c>
      <c r="H48" s="104"/>
      <c r="I48" s="106"/>
      <c r="J48" s="8" t="s">
        <v>528</v>
      </c>
    </row>
    <row r="49" spans="2:12" x14ac:dyDescent="0.4">
      <c r="B49" s="1"/>
      <c r="C49" s="1"/>
      <c r="D49" s="1"/>
      <c r="E49" s="6"/>
      <c r="F49" s="345"/>
      <c r="G49" s="371"/>
      <c r="H49" s="345"/>
      <c r="I49" s="344"/>
      <c r="J49" s="9"/>
    </row>
    <row r="50" spans="2:12" x14ac:dyDescent="0.4">
      <c r="B50" s="2"/>
      <c r="C50" s="2"/>
      <c r="D50" s="2"/>
      <c r="E50" s="2" t="s">
        <v>126</v>
      </c>
      <c r="F50" s="104"/>
      <c r="G50" s="105" t="s">
        <v>118</v>
      </c>
      <c r="H50" s="104"/>
      <c r="I50" s="106"/>
      <c r="J50" s="45"/>
    </row>
    <row r="51" spans="2:12" x14ac:dyDescent="0.4">
      <c r="B51" s="1"/>
      <c r="C51" s="1"/>
      <c r="D51" s="1"/>
      <c r="E51" s="6"/>
      <c r="F51" s="108"/>
      <c r="G51" s="109"/>
      <c r="H51" s="108"/>
      <c r="I51" s="110"/>
      <c r="J51" s="9"/>
    </row>
    <row r="52" spans="2:12" x14ac:dyDescent="0.4">
      <c r="B52" s="2"/>
      <c r="C52" s="2"/>
      <c r="D52" s="2"/>
      <c r="E52" s="2" t="s">
        <v>127</v>
      </c>
      <c r="F52" s="4"/>
      <c r="G52" s="105"/>
      <c r="H52" s="4"/>
      <c r="I52" s="4"/>
      <c r="J52" s="45"/>
    </row>
    <row r="53" spans="2:12" x14ac:dyDescent="0.4">
      <c r="B53" s="1"/>
      <c r="C53" s="1"/>
      <c r="D53" s="1"/>
      <c r="E53" s="6"/>
      <c r="F53" s="340"/>
      <c r="G53" s="371"/>
      <c r="H53" s="340"/>
      <c r="I53" s="340"/>
      <c r="J53" s="9"/>
    </row>
    <row r="54" spans="2:12" x14ac:dyDescent="0.4">
      <c r="B54" s="2"/>
      <c r="C54" s="2"/>
      <c r="D54" s="2"/>
      <c r="E54" s="2" t="s">
        <v>128</v>
      </c>
      <c r="F54" s="114"/>
      <c r="G54" s="105" t="s">
        <v>129</v>
      </c>
      <c r="H54" s="4"/>
      <c r="I54" s="343"/>
      <c r="J54" s="45" t="s">
        <v>125</v>
      </c>
      <c r="L54" s="36"/>
    </row>
    <row r="55" spans="2:12" x14ac:dyDescent="0.4">
      <c r="B55" s="1"/>
      <c r="C55" s="1"/>
      <c r="D55" s="1"/>
      <c r="E55" s="6"/>
      <c r="F55" s="373"/>
      <c r="G55" s="371"/>
      <c r="H55" s="340"/>
      <c r="I55" s="344"/>
      <c r="J55" s="9"/>
    </row>
    <row r="56" spans="2:12" x14ac:dyDescent="0.4">
      <c r="B56" s="2"/>
      <c r="C56" s="2"/>
      <c r="D56" s="2"/>
      <c r="E56" s="2" t="s">
        <v>130</v>
      </c>
      <c r="F56" s="4"/>
      <c r="G56" s="105"/>
      <c r="H56" s="4"/>
      <c r="I56" s="4"/>
      <c r="J56" s="45"/>
    </row>
    <row r="57" spans="2:12" x14ac:dyDescent="0.4">
      <c r="B57" s="1"/>
      <c r="C57" s="1"/>
      <c r="D57" s="1"/>
      <c r="E57" s="6"/>
      <c r="F57" s="5"/>
      <c r="G57" s="109"/>
      <c r="H57" s="5"/>
      <c r="I57" s="340"/>
      <c r="J57" s="9"/>
    </row>
    <row r="58" spans="2:12" x14ac:dyDescent="0.4">
      <c r="B58" s="2"/>
      <c r="C58" s="2"/>
      <c r="D58" s="2"/>
      <c r="E58" s="2" t="s">
        <v>131</v>
      </c>
      <c r="F58" s="4">
        <f>+IF(H58&gt;0,90,0)</f>
        <v>0</v>
      </c>
      <c r="G58" s="105" t="s">
        <v>124</v>
      </c>
      <c r="H58" s="104"/>
      <c r="I58" s="106"/>
      <c r="J58" s="45" t="s">
        <v>132</v>
      </c>
    </row>
    <row r="59" spans="2:12" x14ac:dyDescent="0.4">
      <c r="B59" s="1"/>
      <c r="C59" s="1"/>
      <c r="D59" s="1"/>
      <c r="E59" s="6"/>
      <c r="F59" s="340"/>
      <c r="G59" s="371"/>
      <c r="H59" s="345"/>
      <c r="I59" s="344"/>
      <c r="J59" s="115"/>
    </row>
    <row r="60" spans="2:12" x14ac:dyDescent="0.4">
      <c r="B60" s="2"/>
      <c r="C60" s="2"/>
      <c r="D60" s="2"/>
      <c r="E60" s="2" t="s">
        <v>133</v>
      </c>
      <c r="F60" s="4"/>
      <c r="G60" s="105"/>
      <c r="H60" s="4"/>
      <c r="I60" s="4"/>
      <c r="J60" s="45"/>
    </row>
    <row r="61" spans="2:12" x14ac:dyDescent="0.4">
      <c r="B61" s="1"/>
      <c r="C61" s="1"/>
      <c r="D61" s="1"/>
      <c r="E61" s="6"/>
      <c r="F61" s="5"/>
      <c r="G61" s="109"/>
      <c r="H61" s="5"/>
      <c r="I61" s="340"/>
      <c r="J61" s="9"/>
    </row>
    <row r="62" spans="2:12" x14ac:dyDescent="0.4">
      <c r="B62" s="2"/>
      <c r="C62" s="2"/>
      <c r="D62" s="2"/>
      <c r="E62" s="2" t="s">
        <v>119</v>
      </c>
      <c r="F62" s="4"/>
      <c r="G62" s="105"/>
      <c r="H62" s="4"/>
      <c r="I62" s="4"/>
      <c r="J62" s="45" t="s">
        <v>134</v>
      </c>
    </row>
    <row r="63" spans="2:12" x14ac:dyDescent="0.4">
      <c r="B63" s="1"/>
      <c r="C63" s="1"/>
      <c r="D63" s="1"/>
      <c r="E63" s="6"/>
      <c r="F63" s="5"/>
      <c r="G63" s="109"/>
      <c r="H63" s="5"/>
      <c r="I63" s="340"/>
      <c r="J63" s="9"/>
    </row>
    <row r="64" spans="2:12" x14ac:dyDescent="0.4">
      <c r="B64" s="2"/>
      <c r="C64" s="2"/>
      <c r="D64" s="2" t="s">
        <v>135</v>
      </c>
      <c r="E64" s="2"/>
      <c r="F64" s="4"/>
      <c r="G64" s="105"/>
      <c r="H64" s="4"/>
      <c r="I64" s="106"/>
      <c r="J64" s="45" t="s">
        <v>136</v>
      </c>
    </row>
    <row r="65" spans="2:12" x14ac:dyDescent="0.4">
      <c r="B65" s="1"/>
      <c r="C65" s="1"/>
      <c r="D65" s="1"/>
      <c r="E65" s="6"/>
      <c r="F65" s="5"/>
      <c r="G65" s="109"/>
      <c r="H65" s="5"/>
      <c r="I65" s="344"/>
      <c r="J65" s="115"/>
    </row>
    <row r="66" spans="2:12" x14ac:dyDescent="0.4">
      <c r="B66" s="2"/>
      <c r="C66" s="2"/>
      <c r="D66" s="2" t="s">
        <v>137</v>
      </c>
      <c r="E66" s="2"/>
      <c r="F66" s="4"/>
      <c r="G66" s="105"/>
      <c r="H66" s="4"/>
      <c r="I66" s="4"/>
      <c r="J66" s="45"/>
    </row>
    <row r="67" spans="2:12" x14ac:dyDescent="0.4">
      <c r="B67" s="1"/>
      <c r="C67" s="1"/>
      <c r="D67" s="1"/>
      <c r="E67" s="6"/>
      <c r="F67" s="5"/>
      <c r="G67" s="109"/>
      <c r="H67" s="5"/>
      <c r="I67" s="5"/>
      <c r="J67" s="9"/>
    </row>
    <row r="68" spans="2:12" x14ac:dyDescent="0.4">
      <c r="B68" s="2"/>
      <c r="C68" s="2"/>
      <c r="D68" s="2"/>
      <c r="E68" s="2" t="s">
        <v>137</v>
      </c>
      <c r="F68" s="114"/>
      <c r="G68" s="105" t="s">
        <v>124</v>
      </c>
      <c r="H68" s="4"/>
      <c r="I68" s="343"/>
      <c r="J68" s="45" t="s">
        <v>125</v>
      </c>
    </row>
    <row r="69" spans="2:12" x14ac:dyDescent="0.4">
      <c r="B69" s="1"/>
      <c r="C69" s="1"/>
      <c r="D69" s="1"/>
      <c r="E69" s="6"/>
      <c r="F69" s="373">
        <f>+K151</f>
        <v>0</v>
      </c>
      <c r="G69" s="371"/>
      <c r="H69" s="340"/>
      <c r="I69" s="344"/>
      <c r="J69" s="9"/>
    </row>
    <row r="70" spans="2:12" x14ac:dyDescent="0.4">
      <c r="B70" s="2"/>
      <c r="C70" s="2"/>
      <c r="D70" s="2"/>
      <c r="E70" s="2" t="s">
        <v>119</v>
      </c>
      <c r="F70" s="4"/>
      <c r="G70" s="105"/>
      <c r="H70" s="4"/>
      <c r="I70" s="4"/>
      <c r="J70" s="45" t="s">
        <v>138</v>
      </c>
    </row>
    <row r="71" spans="2:12" x14ac:dyDescent="0.4">
      <c r="B71" s="1"/>
      <c r="C71" s="1"/>
      <c r="D71" s="1"/>
      <c r="E71" s="6"/>
      <c r="F71" s="5"/>
      <c r="G71" s="109"/>
      <c r="H71" s="5"/>
      <c r="I71" s="340"/>
      <c r="J71" s="9"/>
    </row>
    <row r="72" spans="2:12" x14ac:dyDescent="0.4">
      <c r="B72" s="2"/>
      <c r="C72" s="2"/>
      <c r="D72" s="2" t="s">
        <v>139</v>
      </c>
      <c r="E72" s="2"/>
      <c r="F72" s="4"/>
      <c r="G72" s="105"/>
      <c r="H72" s="4"/>
      <c r="I72" s="106"/>
      <c r="J72" s="45" t="s">
        <v>140</v>
      </c>
    </row>
    <row r="73" spans="2:12" x14ac:dyDescent="0.4">
      <c r="B73" s="1"/>
      <c r="C73" s="1"/>
      <c r="D73" s="1"/>
      <c r="E73" s="6"/>
      <c r="F73" s="5"/>
      <c r="G73" s="109"/>
      <c r="H73" s="5"/>
      <c r="I73" s="344"/>
      <c r="J73" s="9"/>
    </row>
    <row r="74" spans="2:12" x14ac:dyDescent="0.4">
      <c r="B74" s="2"/>
      <c r="C74" s="2"/>
      <c r="D74" s="2" t="s">
        <v>141</v>
      </c>
      <c r="E74" s="2"/>
      <c r="F74" s="4"/>
      <c r="G74" s="105"/>
      <c r="H74" s="4"/>
      <c r="I74" s="4"/>
      <c r="J74" s="8"/>
    </row>
    <row r="75" spans="2:12" x14ac:dyDescent="0.4">
      <c r="B75" s="1"/>
      <c r="C75" s="1"/>
      <c r="D75" s="1"/>
      <c r="E75" s="6"/>
      <c r="F75" s="5"/>
      <c r="G75" s="109"/>
      <c r="H75" s="5"/>
      <c r="I75" s="5"/>
      <c r="J75" s="9"/>
    </row>
    <row r="76" spans="2:12" x14ac:dyDescent="0.4">
      <c r="B76" s="2"/>
      <c r="C76" s="2"/>
      <c r="D76" s="2"/>
      <c r="E76" s="2" t="s">
        <v>142</v>
      </c>
      <c r="F76" s="114"/>
      <c r="G76" s="105" t="s">
        <v>124</v>
      </c>
      <c r="H76" s="4"/>
      <c r="I76" s="4"/>
      <c r="J76" s="7"/>
      <c r="L76" s="116">
        <f>+ROUND(H76*F76%,0)</f>
        <v>0</v>
      </c>
    </row>
    <row r="77" spans="2:12" x14ac:dyDescent="0.4">
      <c r="B77" s="1"/>
      <c r="C77" s="1"/>
      <c r="D77" s="1"/>
      <c r="E77" s="6"/>
      <c r="F77" s="373">
        <f>+L197</f>
        <v>0</v>
      </c>
      <c r="G77" s="371"/>
      <c r="H77" s="340"/>
      <c r="I77" s="340"/>
      <c r="J77" s="117" t="str">
        <f>+IF(H77&gt;0,"（"&amp;FIXED(L77,0)&amp;"）","")</f>
        <v/>
      </c>
      <c r="L77" s="116">
        <f>+ROUND(H77*F77%,0)</f>
        <v>0</v>
      </c>
    </row>
    <row r="78" spans="2:12" x14ac:dyDescent="0.4">
      <c r="B78" s="2"/>
      <c r="C78" s="2"/>
      <c r="D78" s="2"/>
      <c r="E78" s="2" t="s">
        <v>143</v>
      </c>
      <c r="F78" s="114">
        <f>+IF(H78&gt;0,0.04,0)</f>
        <v>0</v>
      </c>
      <c r="G78" s="105" t="s">
        <v>124</v>
      </c>
      <c r="H78" s="4"/>
      <c r="I78" s="4"/>
      <c r="J78" s="8"/>
    </row>
    <row r="79" spans="2:12" x14ac:dyDescent="0.4">
      <c r="B79" s="1"/>
      <c r="C79" s="1"/>
      <c r="D79" s="1"/>
      <c r="E79" s="6"/>
      <c r="F79" s="373">
        <f>+IF(H79&gt;0,0.04,0)</f>
        <v>0</v>
      </c>
      <c r="G79" s="371"/>
      <c r="H79" s="340"/>
      <c r="I79" s="340"/>
      <c r="J79" s="9"/>
    </row>
    <row r="80" spans="2:12" x14ac:dyDescent="0.4">
      <c r="B80" s="2"/>
      <c r="C80" s="2"/>
      <c r="D80" s="2"/>
      <c r="E80" s="2" t="s">
        <v>11</v>
      </c>
      <c r="F80" s="4">
        <v>1</v>
      </c>
      <c r="G80" s="105" t="s">
        <v>118</v>
      </c>
      <c r="H80" s="4"/>
      <c r="I80" s="4"/>
      <c r="J80" s="8" t="s">
        <v>144</v>
      </c>
      <c r="L80" s="342">
        <f>+I72+L76+I78</f>
        <v>0</v>
      </c>
    </row>
    <row r="81" spans="2:12" x14ac:dyDescent="0.4">
      <c r="B81" s="1"/>
      <c r="C81" s="1"/>
      <c r="D81" s="1"/>
      <c r="E81" s="6"/>
      <c r="F81" s="340"/>
      <c r="G81" s="371"/>
      <c r="H81" s="340"/>
      <c r="I81" s="340"/>
      <c r="J81" s="9"/>
      <c r="L81" s="116">
        <f>+I73+L77+I79</f>
        <v>0</v>
      </c>
    </row>
    <row r="82" spans="2:12" x14ac:dyDescent="0.4">
      <c r="B82" s="2"/>
      <c r="C82" s="2" t="s">
        <v>145</v>
      </c>
      <c r="D82" s="2"/>
      <c r="E82" s="2"/>
      <c r="F82" s="4"/>
      <c r="G82" s="105"/>
      <c r="H82" s="4"/>
      <c r="I82" s="343"/>
      <c r="J82" s="45" t="s">
        <v>146</v>
      </c>
      <c r="L82" s="116">
        <f>+L80-I82</f>
        <v>0</v>
      </c>
    </row>
    <row r="83" spans="2:12" x14ac:dyDescent="0.4">
      <c r="B83" s="1"/>
      <c r="C83" s="1"/>
      <c r="D83" s="1"/>
      <c r="E83" s="6"/>
      <c r="F83" s="5"/>
      <c r="G83" s="109"/>
      <c r="H83" s="5"/>
      <c r="I83" s="344"/>
      <c r="J83" s="9"/>
      <c r="L83" s="116">
        <f>+L81-I83</f>
        <v>0</v>
      </c>
    </row>
    <row r="84" spans="2:12" x14ac:dyDescent="0.4">
      <c r="B84" s="2"/>
      <c r="C84" s="2"/>
      <c r="D84" s="2"/>
      <c r="E84" s="2"/>
      <c r="F84" s="4"/>
      <c r="G84" s="105"/>
      <c r="H84" s="4"/>
      <c r="I84" s="4"/>
      <c r="J84" s="45"/>
    </row>
    <row r="85" spans="2:12" x14ac:dyDescent="0.4">
      <c r="B85" s="1"/>
      <c r="C85" s="1"/>
      <c r="D85" s="1"/>
      <c r="E85" s="6"/>
      <c r="F85" s="5"/>
      <c r="G85" s="109"/>
      <c r="H85" s="5"/>
      <c r="I85" s="5"/>
      <c r="J85" s="9"/>
    </row>
    <row r="86" spans="2:12" x14ac:dyDescent="0.4">
      <c r="B86" s="2"/>
      <c r="C86" s="2"/>
      <c r="D86" s="2"/>
      <c r="E86" s="2"/>
      <c r="F86" s="4"/>
      <c r="G86" s="105"/>
      <c r="H86" s="4"/>
      <c r="I86" s="4"/>
      <c r="J86" s="45"/>
    </row>
    <row r="87" spans="2:12" x14ac:dyDescent="0.4">
      <c r="B87" s="1"/>
      <c r="C87" s="1"/>
      <c r="D87" s="1"/>
      <c r="E87" s="6"/>
      <c r="F87" s="5"/>
      <c r="G87" s="109"/>
      <c r="H87" s="5"/>
      <c r="I87" s="5"/>
      <c r="J87" s="9"/>
    </row>
    <row r="88" spans="2:12" x14ac:dyDescent="0.4">
      <c r="B88" s="2"/>
      <c r="C88" s="2"/>
      <c r="D88" s="2"/>
      <c r="E88" s="2"/>
      <c r="F88" s="4"/>
      <c r="G88" s="105"/>
      <c r="H88" s="4"/>
      <c r="I88" s="4"/>
      <c r="J88" s="45"/>
    </row>
    <row r="89" spans="2:12" x14ac:dyDescent="0.4">
      <c r="B89" s="1"/>
      <c r="C89" s="1"/>
      <c r="D89" s="1"/>
      <c r="E89" s="6"/>
      <c r="F89" s="5"/>
      <c r="G89" s="109"/>
      <c r="H89" s="5"/>
      <c r="I89" s="5"/>
      <c r="J89" s="9"/>
    </row>
    <row r="90" spans="2:12" x14ac:dyDescent="0.4">
      <c r="B90" s="2"/>
      <c r="C90" s="2"/>
      <c r="D90" s="2"/>
      <c r="E90" s="2"/>
      <c r="F90" s="4"/>
      <c r="G90" s="105"/>
      <c r="H90" s="4"/>
      <c r="I90" s="4"/>
      <c r="J90" s="45"/>
    </row>
    <row r="91" spans="2:12" x14ac:dyDescent="0.4">
      <c r="B91" s="1"/>
      <c r="C91" s="1"/>
      <c r="D91" s="1"/>
      <c r="E91" s="6"/>
      <c r="F91" s="5"/>
      <c r="G91" s="109"/>
      <c r="H91" s="5"/>
      <c r="I91" s="5"/>
      <c r="J91" s="9"/>
    </row>
    <row r="92" spans="2:12" x14ac:dyDescent="0.4">
      <c r="B92" s="2"/>
      <c r="C92" s="2"/>
      <c r="D92" s="2"/>
      <c r="E92" s="2"/>
      <c r="F92" s="4"/>
      <c r="G92" s="105"/>
      <c r="H92" s="4"/>
      <c r="I92" s="4"/>
      <c r="J92" s="45"/>
    </row>
    <row r="93" spans="2:12" x14ac:dyDescent="0.4">
      <c r="B93" s="1"/>
      <c r="C93" s="1"/>
      <c r="D93" s="1"/>
      <c r="E93" s="6"/>
      <c r="F93" s="5"/>
      <c r="G93" s="109"/>
      <c r="H93" s="5"/>
      <c r="I93" s="5"/>
      <c r="J93" s="9"/>
    </row>
    <row r="94" spans="2:12" x14ac:dyDescent="0.4">
      <c r="B94" s="2"/>
      <c r="C94" s="2"/>
      <c r="D94" s="2"/>
      <c r="E94" s="2"/>
      <c r="F94" s="4"/>
      <c r="G94" s="105"/>
      <c r="H94" s="4"/>
      <c r="I94" s="4"/>
      <c r="J94" s="45"/>
    </row>
    <row r="95" spans="2:12" x14ac:dyDescent="0.4">
      <c r="B95" s="1"/>
      <c r="C95" s="1"/>
      <c r="D95" s="1"/>
      <c r="E95" s="6"/>
      <c r="F95" s="5"/>
      <c r="G95" s="109"/>
      <c r="H95" s="5"/>
      <c r="I95" s="5"/>
      <c r="J95" s="9"/>
    </row>
    <row r="96" spans="2:12" x14ac:dyDescent="0.4">
      <c r="B96" s="2"/>
      <c r="C96" s="2"/>
      <c r="D96" s="2"/>
      <c r="E96" s="2"/>
      <c r="F96" s="4"/>
      <c r="G96" s="105"/>
      <c r="H96" s="4"/>
      <c r="I96" s="4"/>
      <c r="J96" s="45"/>
    </row>
    <row r="97" spans="2:10" x14ac:dyDescent="0.4">
      <c r="B97" s="1"/>
      <c r="C97" s="1"/>
      <c r="D97" s="1"/>
      <c r="E97" s="6"/>
      <c r="F97" s="5"/>
      <c r="G97" s="109"/>
      <c r="H97" s="5"/>
      <c r="I97" s="5"/>
      <c r="J97" s="9"/>
    </row>
    <row r="98" spans="2:10" x14ac:dyDescent="0.4">
      <c r="B98" s="2"/>
      <c r="C98" s="2"/>
      <c r="D98" s="2"/>
      <c r="E98" s="2"/>
      <c r="F98" s="4"/>
      <c r="G98" s="105"/>
      <c r="H98" s="4"/>
      <c r="I98" s="4"/>
      <c r="J98" s="45"/>
    </row>
    <row r="99" spans="2:10" x14ac:dyDescent="0.4">
      <c r="B99" s="1"/>
      <c r="C99" s="1"/>
      <c r="D99" s="1"/>
      <c r="E99" s="6"/>
      <c r="F99" s="5"/>
      <c r="G99" s="109"/>
      <c r="H99" s="5"/>
      <c r="I99" s="5"/>
      <c r="J99" s="9"/>
    </row>
    <row r="100" spans="2:10" x14ac:dyDescent="0.4">
      <c r="B100" s="2"/>
      <c r="C100" s="2"/>
      <c r="D100" s="2"/>
      <c r="E100" s="2"/>
      <c r="F100" s="4"/>
      <c r="G100" s="105"/>
      <c r="H100" s="4"/>
      <c r="I100" s="4"/>
      <c r="J100" s="45"/>
    </row>
    <row r="101" spans="2:10" x14ac:dyDescent="0.4">
      <c r="B101" s="1"/>
      <c r="C101" s="1"/>
      <c r="D101" s="1"/>
      <c r="E101" s="6"/>
      <c r="F101" s="5"/>
      <c r="G101" s="109"/>
      <c r="H101" s="5"/>
      <c r="I101" s="5"/>
      <c r="J101" s="9"/>
    </row>
    <row r="102" spans="2:10" x14ac:dyDescent="0.4">
      <c r="B102" s="17"/>
      <c r="C102" s="17"/>
      <c r="D102" s="17"/>
      <c r="E102" s="17"/>
      <c r="F102" s="17"/>
      <c r="G102" s="17"/>
      <c r="H102" s="17"/>
      <c r="I102" s="17"/>
      <c r="J102" s="17"/>
    </row>
    <row r="103" spans="2:10" x14ac:dyDescent="0.4">
      <c r="J103" s="81"/>
    </row>
    <row r="113" spans="3:14" x14ac:dyDescent="0.4">
      <c r="C113" s="82"/>
      <c r="D113" s="36"/>
    </row>
    <row r="114" spans="3:14" x14ac:dyDescent="0.4">
      <c r="D114" s="300"/>
    </row>
    <row r="115" spans="3:14" x14ac:dyDescent="0.4">
      <c r="L115" s="50"/>
      <c r="M115" s="50"/>
      <c r="N115" s="50"/>
    </row>
    <row r="116" spans="3:14" x14ac:dyDescent="0.4">
      <c r="C116" s="82"/>
    </row>
    <row r="117" spans="3:14" x14ac:dyDescent="0.4">
      <c r="D117" s="120"/>
      <c r="E117" s="120"/>
    </row>
    <row r="120" spans="3:14" x14ac:dyDescent="0.4">
      <c r="J120" s="81"/>
    </row>
    <row r="130" spans="3:14" x14ac:dyDescent="0.4">
      <c r="C130" s="82"/>
      <c r="D130" s="36"/>
    </row>
    <row r="131" spans="3:14" x14ac:dyDescent="0.4">
      <c r="D131" s="300"/>
    </row>
    <row r="132" spans="3:14" x14ac:dyDescent="0.4">
      <c r="L132" s="50"/>
      <c r="M132" s="50"/>
      <c r="N132" s="50"/>
    </row>
    <row r="133" spans="3:14" x14ac:dyDescent="0.4">
      <c r="C133" s="82"/>
    </row>
    <row r="134" spans="3:14" x14ac:dyDescent="0.4">
      <c r="D134" s="120"/>
      <c r="E134" s="120"/>
    </row>
    <row r="137" spans="3:14" x14ac:dyDescent="0.4">
      <c r="J137" s="81"/>
    </row>
    <row r="147" spans="3:14" x14ac:dyDescent="0.4">
      <c r="C147" s="82"/>
      <c r="D147" s="36"/>
    </row>
    <row r="148" spans="3:14" x14ac:dyDescent="0.4">
      <c r="D148" s="300"/>
    </row>
    <row r="149" spans="3:14" x14ac:dyDescent="0.4">
      <c r="L149" s="50"/>
      <c r="M149" s="50"/>
      <c r="N149" s="50"/>
    </row>
    <row r="150" spans="3:14" x14ac:dyDescent="0.4">
      <c r="C150" s="82"/>
    </row>
    <row r="151" spans="3:14" x14ac:dyDescent="0.4">
      <c r="D151" s="120"/>
    </row>
    <row r="161" spans="3:14" x14ac:dyDescent="0.4">
      <c r="J161" s="81"/>
    </row>
    <row r="168" spans="3:14" x14ac:dyDescent="0.4">
      <c r="F168" s="119"/>
    </row>
    <row r="169" spans="3:14" x14ac:dyDescent="0.4">
      <c r="F169" s="119"/>
    </row>
    <row r="171" spans="3:14" x14ac:dyDescent="0.4">
      <c r="C171" s="82"/>
      <c r="D171" s="36"/>
    </row>
    <row r="172" spans="3:14" x14ac:dyDescent="0.4">
      <c r="D172" s="300"/>
    </row>
    <row r="173" spans="3:14" x14ac:dyDescent="0.4">
      <c r="L173" s="50"/>
      <c r="M173" s="50"/>
      <c r="N173" s="50"/>
    </row>
    <row r="174" spans="3:14" x14ac:dyDescent="0.4">
      <c r="C174" s="82"/>
    </row>
    <row r="175" spans="3:14" x14ac:dyDescent="0.4">
      <c r="D175" s="120"/>
    </row>
    <row r="177" spans="3:14" x14ac:dyDescent="0.4">
      <c r="N177" s="119"/>
    </row>
    <row r="178" spans="3:14" x14ac:dyDescent="0.4">
      <c r="E178" s="120"/>
      <c r="F178" s="121"/>
      <c r="N178" s="119"/>
    </row>
    <row r="179" spans="3:14" x14ac:dyDescent="0.4">
      <c r="E179" s="122"/>
      <c r="F179" s="398"/>
      <c r="N179" s="119"/>
    </row>
    <row r="180" spans="3:14" x14ac:dyDescent="0.4">
      <c r="N180" s="119"/>
    </row>
    <row r="181" spans="3:14" x14ac:dyDescent="0.4">
      <c r="N181" s="119"/>
    </row>
    <row r="186" spans="3:14" x14ac:dyDescent="0.4">
      <c r="C186" s="82"/>
      <c r="L186" s="123"/>
    </row>
    <row r="187" spans="3:14" x14ac:dyDescent="0.4">
      <c r="D187" s="120"/>
      <c r="L187" s="123"/>
    </row>
    <row r="189" spans="3:14" x14ac:dyDescent="0.4">
      <c r="C189" s="82"/>
      <c r="L189" s="123"/>
    </row>
    <row r="190" spans="3:14" x14ac:dyDescent="0.4">
      <c r="D190" s="120"/>
      <c r="L190" s="123"/>
    </row>
    <row r="196" spans="3:12" x14ac:dyDescent="0.4">
      <c r="C196" s="82"/>
      <c r="L196" s="123"/>
    </row>
    <row r="197" spans="3:12" x14ac:dyDescent="0.4">
      <c r="D197" s="120"/>
      <c r="L197" s="123"/>
    </row>
  </sheetData>
  <mergeCells count="9">
    <mergeCell ref="J4:J5"/>
    <mergeCell ref="D2:I3"/>
    <mergeCell ref="B4:B5"/>
    <mergeCell ref="C4:C5"/>
    <mergeCell ref="D4:E5"/>
    <mergeCell ref="F4:F5"/>
    <mergeCell ref="G4:G5"/>
    <mergeCell ref="H4:H5"/>
    <mergeCell ref="I4:I5"/>
  </mergeCells>
  <phoneticPr fontId="3"/>
  <dataValidations disablePrompts="1" count="1">
    <dataValidation type="list" allowBlank="1" showInputMessage="1" showErrorMessage="1" sqref="E178:E179" xr:uid="{00000000-0002-0000-1100-000000000000}">
      <formula1>$L$177:$L$181</formula1>
    </dataValidation>
  </dataValidations>
  <hyperlinks>
    <hyperlink ref="A1" location="menu!A1" display="menu" xr:uid="{00000000-0004-0000-1100-000000000000}"/>
  </hyperlinks>
  <printOptions horizontalCentered="1"/>
  <pageMargins left="0.78740157480314965" right="0.39370078740157483" top="0.59055118110236227" bottom="0.59055118110236227" header="0.31496062992125984" footer="0.11811023622047245"/>
  <pageSetup paperSize="9" scale="63" orientation="portrait" r:id="rId1"/>
  <rowBreaks count="3" manualBreakCount="3">
    <brk id="43" min="1" max="9" man="1"/>
    <brk id="101" min="1" max="9" man="1"/>
    <brk id="159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CB49"/>
  <sheetViews>
    <sheetView showGridLines="0" showZeros="0" view="pageBreakPreview" zoomScale="55" zoomScaleNormal="100" zoomScaleSheetLayoutView="55" workbookViewId="0">
      <selection activeCell="N35" sqref="N35"/>
    </sheetView>
  </sheetViews>
  <sheetFormatPr defaultRowHeight="18.75" x14ac:dyDescent="0.4"/>
  <cols>
    <col min="2" max="2" width="20.625" customWidth="1"/>
    <col min="3" max="3" width="23.625" customWidth="1"/>
    <col min="4" max="4" width="8.625" customWidth="1"/>
    <col min="5" max="5" width="5.625" customWidth="1"/>
    <col min="6" max="7" width="12.625" customWidth="1"/>
    <col min="8" max="8" width="17.625" customWidth="1"/>
    <col min="9" max="9" width="2.625" customWidth="1"/>
    <col min="10" max="10" width="20.625" customWidth="1"/>
    <col min="11" max="11" width="23.625" customWidth="1"/>
    <col min="12" max="12" width="8.625" customWidth="1"/>
    <col min="13" max="13" width="5.625" customWidth="1"/>
    <col min="14" max="15" width="12.625" customWidth="1"/>
    <col min="16" max="16" width="17.625" customWidth="1"/>
    <col min="17" max="17" width="2.625" customWidth="1"/>
    <col min="18" max="18" width="20.625" customWidth="1"/>
    <col min="19" max="19" width="23.625" customWidth="1"/>
    <col min="20" max="20" width="8.625" customWidth="1"/>
    <col min="21" max="21" width="5.625" customWidth="1"/>
    <col min="22" max="23" width="12.625" customWidth="1"/>
    <col min="24" max="24" width="17.625" customWidth="1"/>
    <col min="25" max="25" width="2.625" customWidth="1"/>
    <col min="26" max="26" width="20.625" customWidth="1"/>
    <col min="27" max="27" width="23.625" customWidth="1"/>
    <col min="28" max="28" width="8.625" customWidth="1"/>
    <col min="29" max="29" width="5.625" customWidth="1"/>
    <col min="30" max="31" width="12.625" customWidth="1"/>
    <col min="32" max="32" width="17.625" customWidth="1"/>
    <col min="33" max="33" width="2.625" customWidth="1"/>
    <col min="34" max="34" width="20.625" customWidth="1"/>
    <col min="35" max="35" width="23.625" customWidth="1"/>
    <col min="36" max="36" width="8.625" customWidth="1"/>
    <col min="37" max="37" width="5.625" customWidth="1"/>
    <col min="38" max="39" width="12.625" customWidth="1"/>
    <col min="40" max="40" width="17.625" customWidth="1"/>
    <col min="41" max="41" width="2.625" customWidth="1"/>
    <col min="42" max="42" width="20.625" hidden="1" customWidth="1"/>
    <col min="43" max="43" width="23.625" hidden="1" customWidth="1"/>
    <col min="44" max="44" width="8.625" hidden="1" customWidth="1"/>
    <col min="45" max="45" width="5.625" hidden="1" customWidth="1"/>
    <col min="46" max="47" width="12.625" hidden="1" customWidth="1"/>
    <col min="48" max="48" width="17.625" hidden="1" customWidth="1"/>
    <col min="49" max="49" width="2.625" hidden="1" customWidth="1"/>
    <col min="50" max="50" width="20.625" customWidth="1"/>
    <col min="51" max="51" width="23.625" customWidth="1"/>
    <col min="52" max="52" width="8.625" customWidth="1"/>
    <col min="53" max="53" width="5.625" customWidth="1"/>
    <col min="54" max="55" width="12.625" customWidth="1"/>
    <col min="56" max="56" width="17.625" customWidth="1"/>
    <col min="57" max="57" width="2.625" customWidth="1"/>
    <col min="58" max="58" width="20.625" customWidth="1"/>
    <col min="59" max="59" width="23.625" customWidth="1"/>
    <col min="60" max="60" width="8.625" customWidth="1"/>
    <col min="61" max="61" width="5.625" customWidth="1"/>
    <col min="62" max="63" width="12.625" customWidth="1"/>
    <col min="64" max="64" width="17.625" customWidth="1"/>
    <col min="65" max="65" width="2.625" customWidth="1"/>
    <col min="66" max="66" width="20.625" customWidth="1"/>
    <col min="67" max="67" width="23.625" customWidth="1"/>
    <col min="68" max="68" width="8.625" customWidth="1"/>
    <col min="69" max="69" width="5.625" customWidth="1"/>
    <col min="70" max="71" width="12.625" customWidth="1"/>
    <col min="72" max="72" width="17.625" customWidth="1"/>
    <col min="73" max="73" width="2.625" customWidth="1"/>
    <col min="74" max="74" width="20.625" customWidth="1"/>
    <col min="75" max="75" width="23.625" customWidth="1"/>
    <col min="76" max="76" width="8.625" customWidth="1"/>
    <col min="77" max="77" width="5.625" customWidth="1"/>
    <col min="78" max="79" width="12.625" customWidth="1"/>
    <col min="80" max="80" width="17.625" customWidth="1"/>
  </cols>
  <sheetData>
    <row r="1" spans="1:80" x14ac:dyDescent="0.4">
      <c r="A1" s="283" t="s">
        <v>381</v>
      </c>
    </row>
    <row r="2" spans="1:80" ht="18.75" customHeight="1" x14ac:dyDescent="0.4">
      <c r="B2" s="512" t="s">
        <v>0</v>
      </c>
      <c r="C2" s="513"/>
      <c r="D2" s="516">
        <v>1</v>
      </c>
      <c r="E2" s="516"/>
      <c r="F2" s="513" t="s">
        <v>10</v>
      </c>
      <c r="G2" s="513"/>
      <c r="H2" s="518" t="s">
        <v>9</v>
      </c>
      <c r="J2" s="512" t="s">
        <v>0</v>
      </c>
      <c r="K2" s="513"/>
      <c r="L2" s="516">
        <v>2</v>
      </c>
      <c r="M2" s="516"/>
      <c r="N2" s="513" t="s">
        <v>19</v>
      </c>
      <c r="O2" s="513"/>
      <c r="P2" s="518" t="s">
        <v>9</v>
      </c>
      <c r="R2" s="512" t="s">
        <v>0</v>
      </c>
      <c r="S2" s="513"/>
      <c r="T2" s="516">
        <v>3</v>
      </c>
      <c r="U2" s="516"/>
      <c r="V2" s="513" t="s">
        <v>22</v>
      </c>
      <c r="W2" s="513"/>
      <c r="X2" s="518" t="s">
        <v>9</v>
      </c>
      <c r="Z2" s="512" t="s">
        <v>0</v>
      </c>
      <c r="AA2" s="513"/>
      <c r="AB2" s="516">
        <v>4</v>
      </c>
      <c r="AC2" s="516"/>
      <c r="AD2" s="513" t="s">
        <v>24</v>
      </c>
      <c r="AE2" s="513"/>
      <c r="AF2" s="518" t="s">
        <v>9</v>
      </c>
      <c r="AH2" s="512" t="s">
        <v>0</v>
      </c>
      <c r="AI2" s="513"/>
      <c r="AJ2" s="516">
        <v>5</v>
      </c>
      <c r="AK2" s="516"/>
      <c r="AL2" s="513" t="s">
        <v>30</v>
      </c>
      <c r="AM2" s="513"/>
      <c r="AN2" s="518" t="s">
        <v>9</v>
      </c>
      <c r="AP2" s="512" t="s">
        <v>0</v>
      </c>
      <c r="AQ2" s="513"/>
      <c r="AR2" s="516">
        <v>6</v>
      </c>
      <c r="AS2" s="516"/>
      <c r="AT2" s="513" t="s">
        <v>32</v>
      </c>
      <c r="AU2" s="513"/>
      <c r="AV2" s="518" t="s">
        <v>9</v>
      </c>
      <c r="AX2" s="512" t="s">
        <v>0</v>
      </c>
      <c r="AY2" s="513"/>
      <c r="AZ2" s="516">
        <v>7</v>
      </c>
      <c r="BA2" s="516"/>
      <c r="BB2" s="513" t="s">
        <v>42</v>
      </c>
      <c r="BC2" s="513"/>
      <c r="BD2" s="518" t="s">
        <v>9</v>
      </c>
      <c r="BF2" s="512" t="s">
        <v>0</v>
      </c>
      <c r="BG2" s="513"/>
      <c r="BH2" s="516">
        <v>8</v>
      </c>
      <c r="BI2" s="516"/>
      <c r="BJ2" s="513" t="s">
        <v>44</v>
      </c>
      <c r="BK2" s="513"/>
      <c r="BL2" s="518" t="s">
        <v>9</v>
      </c>
      <c r="BN2" s="512" t="s">
        <v>0</v>
      </c>
      <c r="BO2" s="513"/>
      <c r="BP2" s="516">
        <v>6</v>
      </c>
      <c r="BQ2" s="516"/>
      <c r="BR2" s="513" t="s">
        <v>32</v>
      </c>
      <c r="BS2" s="513"/>
      <c r="BT2" s="518" t="s">
        <v>9</v>
      </c>
      <c r="BV2" s="512" t="s">
        <v>0</v>
      </c>
      <c r="BW2" s="513"/>
      <c r="BX2" s="516" t="s">
        <v>529</v>
      </c>
      <c r="BY2" s="516"/>
      <c r="BZ2" s="525" t="s">
        <v>32</v>
      </c>
      <c r="CA2" s="525"/>
      <c r="CB2" s="518" t="s">
        <v>9</v>
      </c>
    </row>
    <row r="3" spans="1:80" ht="18.75" customHeight="1" x14ac:dyDescent="0.4">
      <c r="B3" s="514"/>
      <c r="C3" s="515"/>
      <c r="D3" s="517"/>
      <c r="E3" s="517"/>
      <c r="F3" s="515"/>
      <c r="G3" s="515"/>
      <c r="H3" s="519"/>
      <c r="J3" s="514"/>
      <c r="K3" s="515"/>
      <c r="L3" s="517"/>
      <c r="M3" s="517"/>
      <c r="N3" s="515"/>
      <c r="O3" s="515"/>
      <c r="P3" s="519"/>
      <c r="R3" s="514"/>
      <c r="S3" s="515"/>
      <c r="T3" s="517"/>
      <c r="U3" s="517"/>
      <c r="V3" s="515"/>
      <c r="W3" s="515"/>
      <c r="X3" s="519"/>
      <c r="Z3" s="514"/>
      <c r="AA3" s="515"/>
      <c r="AB3" s="517"/>
      <c r="AC3" s="517"/>
      <c r="AD3" s="515"/>
      <c r="AE3" s="515"/>
      <c r="AF3" s="519"/>
      <c r="AH3" s="514"/>
      <c r="AI3" s="515"/>
      <c r="AJ3" s="517"/>
      <c r="AK3" s="517"/>
      <c r="AL3" s="515"/>
      <c r="AM3" s="515"/>
      <c r="AN3" s="519"/>
      <c r="AP3" s="514"/>
      <c r="AQ3" s="515"/>
      <c r="AR3" s="517"/>
      <c r="AS3" s="517"/>
      <c r="AT3" s="515"/>
      <c r="AU3" s="515"/>
      <c r="AV3" s="519"/>
      <c r="AX3" s="514"/>
      <c r="AY3" s="515"/>
      <c r="AZ3" s="517"/>
      <c r="BA3" s="517"/>
      <c r="BB3" s="515"/>
      <c r="BC3" s="515"/>
      <c r="BD3" s="519"/>
      <c r="BF3" s="514"/>
      <c r="BG3" s="515"/>
      <c r="BH3" s="517"/>
      <c r="BI3" s="517"/>
      <c r="BJ3" s="515"/>
      <c r="BK3" s="515"/>
      <c r="BL3" s="519"/>
      <c r="BN3" s="514"/>
      <c r="BO3" s="515"/>
      <c r="BP3" s="517"/>
      <c r="BQ3" s="517"/>
      <c r="BR3" s="515"/>
      <c r="BS3" s="515"/>
      <c r="BT3" s="519"/>
      <c r="BV3" s="514"/>
      <c r="BW3" s="515"/>
      <c r="BX3" s="517"/>
      <c r="BY3" s="517"/>
      <c r="BZ3" s="526"/>
      <c r="CA3" s="526"/>
      <c r="CB3" s="519"/>
    </row>
    <row r="4" spans="1:80" ht="19.5" thickBot="1" x14ac:dyDescent="0.45">
      <c r="B4" s="24" t="s">
        <v>5</v>
      </c>
      <c r="C4" s="25" t="s">
        <v>1</v>
      </c>
      <c r="D4" s="25" t="s">
        <v>4</v>
      </c>
      <c r="E4" s="25" t="s">
        <v>3</v>
      </c>
      <c r="F4" s="25" t="s">
        <v>6</v>
      </c>
      <c r="G4" s="25" t="s">
        <v>7</v>
      </c>
      <c r="H4" s="25" t="s">
        <v>8</v>
      </c>
      <c r="J4" s="24" t="s">
        <v>5</v>
      </c>
      <c r="K4" s="25" t="s">
        <v>1</v>
      </c>
      <c r="L4" s="25" t="s">
        <v>4</v>
      </c>
      <c r="M4" s="25" t="s">
        <v>3</v>
      </c>
      <c r="N4" s="25" t="s">
        <v>6</v>
      </c>
      <c r="O4" s="25" t="s">
        <v>7</v>
      </c>
      <c r="P4" s="25" t="s">
        <v>8</v>
      </c>
      <c r="R4" s="24" t="s">
        <v>5</v>
      </c>
      <c r="S4" s="25" t="s">
        <v>1</v>
      </c>
      <c r="T4" s="25" t="s">
        <v>4</v>
      </c>
      <c r="U4" s="25" t="s">
        <v>3</v>
      </c>
      <c r="V4" s="25" t="s">
        <v>6</v>
      </c>
      <c r="W4" s="25" t="s">
        <v>7</v>
      </c>
      <c r="X4" s="25" t="s">
        <v>8</v>
      </c>
      <c r="Z4" s="24" t="s">
        <v>5</v>
      </c>
      <c r="AA4" s="25" t="s">
        <v>1</v>
      </c>
      <c r="AB4" s="25" t="s">
        <v>4</v>
      </c>
      <c r="AC4" s="25" t="s">
        <v>3</v>
      </c>
      <c r="AD4" s="25" t="s">
        <v>6</v>
      </c>
      <c r="AE4" s="25" t="s">
        <v>7</v>
      </c>
      <c r="AF4" s="25" t="s">
        <v>8</v>
      </c>
      <c r="AH4" s="24" t="s">
        <v>5</v>
      </c>
      <c r="AI4" s="25" t="s">
        <v>1</v>
      </c>
      <c r="AJ4" s="25" t="s">
        <v>4</v>
      </c>
      <c r="AK4" s="25" t="s">
        <v>3</v>
      </c>
      <c r="AL4" s="25" t="s">
        <v>6</v>
      </c>
      <c r="AM4" s="25" t="s">
        <v>7</v>
      </c>
      <c r="AN4" s="25" t="s">
        <v>8</v>
      </c>
      <c r="AP4" s="24" t="s">
        <v>5</v>
      </c>
      <c r="AQ4" s="25" t="s">
        <v>1</v>
      </c>
      <c r="AR4" s="25" t="s">
        <v>4</v>
      </c>
      <c r="AS4" s="25" t="s">
        <v>3</v>
      </c>
      <c r="AT4" s="25" t="s">
        <v>6</v>
      </c>
      <c r="AU4" s="25" t="s">
        <v>7</v>
      </c>
      <c r="AV4" s="25" t="s">
        <v>8</v>
      </c>
      <c r="AX4" s="24" t="s">
        <v>5</v>
      </c>
      <c r="AY4" s="25" t="s">
        <v>1</v>
      </c>
      <c r="AZ4" s="25" t="s">
        <v>4</v>
      </c>
      <c r="BA4" s="25" t="s">
        <v>3</v>
      </c>
      <c r="BB4" s="25" t="s">
        <v>6</v>
      </c>
      <c r="BC4" s="25" t="s">
        <v>7</v>
      </c>
      <c r="BD4" s="25" t="s">
        <v>8</v>
      </c>
      <c r="BF4" s="24" t="s">
        <v>5</v>
      </c>
      <c r="BG4" s="25" t="s">
        <v>1</v>
      </c>
      <c r="BH4" s="25" t="s">
        <v>4</v>
      </c>
      <c r="BI4" s="25" t="s">
        <v>3</v>
      </c>
      <c r="BJ4" s="25" t="s">
        <v>6</v>
      </c>
      <c r="BK4" s="25" t="s">
        <v>7</v>
      </c>
      <c r="BL4" s="25" t="s">
        <v>8</v>
      </c>
      <c r="BN4" s="24" t="s">
        <v>5</v>
      </c>
      <c r="BO4" s="25" t="s">
        <v>1</v>
      </c>
      <c r="BP4" s="25" t="s">
        <v>4</v>
      </c>
      <c r="BQ4" s="25" t="s">
        <v>3</v>
      </c>
      <c r="BR4" s="25" t="s">
        <v>6</v>
      </c>
      <c r="BS4" s="25" t="s">
        <v>7</v>
      </c>
      <c r="BT4" s="25" t="s">
        <v>8</v>
      </c>
      <c r="BV4" s="24" t="s">
        <v>5</v>
      </c>
      <c r="BW4" s="25" t="s">
        <v>1</v>
      </c>
      <c r="BX4" s="25" t="s">
        <v>4</v>
      </c>
      <c r="BY4" s="25" t="s">
        <v>3</v>
      </c>
      <c r="BZ4" s="25" t="s">
        <v>6</v>
      </c>
      <c r="CA4" s="25" t="s">
        <v>7</v>
      </c>
      <c r="CB4" s="25" t="s">
        <v>8</v>
      </c>
    </row>
    <row r="5" spans="1:80" ht="19.5" customHeight="1" thickTop="1" x14ac:dyDescent="0.4">
      <c r="B5" s="520" t="s">
        <v>12</v>
      </c>
      <c r="C5" s="524" t="s">
        <v>565</v>
      </c>
      <c r="D5" s="37">
        <v>2</v>
      </c>
      <c r="E5" s="30" t="s">
        <v>16</v>
      </c>
      <c r="F5" s="23"/>
      <c r="G5" s="23"/>
      <c r="H5" s="157"/>
      <c r="J5" s="520" t="s">
        <v>20</v>
      </c>
      <c r="K5" s="521" t="s">
        <v>570</v>
      </c>
      <c r="L5" s="37">
        <v>2</v>
      </c>
      <c r="M5" s="30" t="s">
        <v>21</v>
      </c>
      <c r="N5" s="23"/>
      <c r="O5" s="23"/>
      <c r="P5" s="157"/>
      <c r="R5" s="510" t="s">
        <v>574</v>
      </c>
      <c r="S5" s="511" t="s">
        <v>575</v>
      </c>
      <c r="T5" s="39">
        <v>1</v>
      </c>
      <c r="U5" s="32" t="s">
        <v>23</v>
      </c>
      <c r="V5" s="11"/>
      <c r="W5" s="23"/>
      <c r="X5" s="157"/>
      <c r="Z5" s="520" t="s">
        <v>25</v>
      </c>
      <c r="AA5" s="521"/>
      <c r="AB5" s="40"/>
      <c r="AC5" s="30" t="s">
        <v>28</v>
      </c>
      <c r="AD5" s="23"/>
      <c r="AE5" s="23"/>
      <c r="AF5" s="157" t="s">
        <v>29</v>
      </c>
      <c r="AH5" s="520" t="s">
        <v>31</v>
      </c>
      <c r="AI5" s="521"/>
      <c r="AJ5" s="40"/>
      <c r="AK5" s="30" t="s">
        <v>28</v>
      </c>
      <c r="AL5" s="23"/>
      <c r="AM5" s="23"/>
      <c r="AN5" s="157" t="s">
        <v>29</v>
      </c>
      <c r="AP5" s="510" t="s">
        <v>453</v>
      </c>
      <c r="AQ5" s="511" t="s">
        <v>455</v>
      </c>
      <c r="AR5" s="39"/>
      <c r="AS5" s="32" t="s">
        <v>21</v>
      </c>
      <c r="AT5" s="11">
        <v>6000</v>
      </c>
      <c r="AU5" s="23">
        <f t="shared" ref="AU5:AU6" si="0">+IF(AT5&gt;0,INT(AR5*AT5),0)</f>
        <v>0</v>
      </c>
      <c r="AV5" s="159" t="s">
        <v>491</v>
      </c>
      <c r="AX5" s="520" t="s">
        <v>43</v>
      </c>
      <c r="AY5" s="521"/>
      <c r="AZ5" s="37"/>
      <c r="BA5" s="30" t="s">
        <v>28</v>
      </c>
      <c r="BB5" s="23"/>
      <c r="BC5" s="23"/>
      <c r="BD5" s="43"/>
      <c r="BF5" s="520" t="s">
        <v>45</v>
      </c>
      <c r="BG5" s="521" t="s">
        <v>46</v>
      </c>
      <c r="BH5" s="37"/>
      <c r="BI5" s="30" t="s">
        <v>47</v>
      </c>
      <c r="BJ5" s="23"/>
      <c r="BK5" s="23"/>
      <c r="BL5" s="43"/>
      <c r="BN5" s="520" t="s">
        <v>33</v>
      </c>
      <c r="BO5" s="521" t="s">
        <v>34</v>
      </c>
      <c r="BP5" s="37">
        <v>0.52</v>
      </c>
      <c r="BQ5" s="30" t="s">
        <v>460</v>
      </c>
      <c r="BR5" s="23"/>
      <c r="BS5" s="23"/>
      <c r="BT5" s="43"/>
      <c r="BV5" s="520" t="s">
        <v>419</v>
      </c>
      <c r="BW5" s="521" t="s">
        <v>417</v>
      </c>
      <c r="BX5" s="37">
        <f>'数量(機械)補助'!BB9</f>
        <v>0.88</v>
      </c>
      <c r="BY5" s="30" t="s">
        <v>41</v>
      </c>
      <c r="BZ5" s="23"/>
      <c r="CA5" s="23"/>
      <c r="CB5" s="43"/>
    </row>
    <row r="6" spans="1:80" x14ac:dyDescent="0.4">
      <c r="B6" s="502"/>
      <c r="C6" s="523"/>
      <c r="D6" s="346"/>
      <c r="E6" s="361"/>
      <c r="F6" s="362"/>
      <c r="G6" s="363"/>
      <c r="H6" s="158"/>
      <c r="J6" s="502"/>
      <c r="K6" s="504"/>
      <c r="L6" s="346"/>
      <c r="M6" s="361"/>
      <c r="N6" s="362"/>
      <c r="O6" s="363"/>
      <c r="P6" s="158"/>
      <c r="R6" s="502"/>
      <c r="S6" s="504"/>
      <c r="T6" s="346"/>
      <c r="U6" s="361"/>
      <c r="V6" s="362"/>
      <c r="W6" s="363"/>
      <c r="X6" s="158"/>
      <c r="Z6" s="502"/>
      <c r="AA6" s="504"/>
      <c r="AB6" s="368"/>
      <c r="AC6" s="361"/>
      <c r="AD6" s="362"/>
      <c r="AE6" s="363"/>
      <c r="AF6" s="158"/>
      <c r="AH6" s="502"/>
      <c r="AI6" s="504"/>
      <c r="AJ6" s="368">
        <f>+'集計(機械)補助'!F48</f>
        <v>0</v>
      </c>
      <c r="AK6" s="361"/>
      <c r="AL6" s="362"/>
      <c r="AM6" s="363"/>
      <c r="AN6" s="158"/>
      <c r="AP6" s="502"/>
      <c r="AQ6" s="504"/>
      <c r="AR6" s="38"/>
      <c r="AS6" s="31"/>
      <c r="AT6" s="13"/>
      <c r="AU6" s="35">
        <f t="shared" si="0"/>
        <v>0</v>
      </c>
      <c r="AV6" s="44"/>
      <c r="AX6" s="502"/>
      <c r="AY6" s="504"/>
      <c r="AZ6" s="346"/>
      <c r="BA6" s="361"/>
      <c r="BB6" s="362"/>
      <c r="BC6" s="363"/>
      <c r="BD6" s="44"/>
      <c r="BF6" s="502"/>
      <c r="BG6" s="504"/>
      <c r="BH6" s="346"/>
      <c r="BI6" s="361"/>
      <c r="BJ6" s="362"/>
      <c r="BK6" s="363"/>
      <c r="BL6" s="44"/>
      <c r="BN6" s="502"/>
      <c r="BO6" s="504"/>
      <c r="BP6" s="346"/>
      <c r="BQ6" s="361"/>
      <c r="BR6" s="362"/>
      <c r="BS6" s="363"/>
      <c r="BT6" s="44"/>
      <c r="BV6" s="502"/>
      <c r="BW6" s="504"/>
      <c r="BX6" s="346"/>
      <c r="BY6" s="361"/>
      <c r="BZ6" s="362"/>
      <c r="CA6" s="363"/>
      <c r="CB6" s="158"/>
    </row>
    <row r="7" spans="1:80" ht="18.75" customHeight="1" x14ac:dyDescent="0.4">
      <c r="B7" s="501" t="s">
        <v>14</v>
      </c>
      <c r="C7" s="511" t="s">
        <v>566</v>
      </c>
      <c r="D7" s="39">
        <v>6.7</v>
      </c>
      <c r="E7" s="32" t="s">
        <v>17</v>
      </c>
      <c r="F7" s="11"/>
      <c r="G7" s="23"/>
      <c r="H7" s="159"/>
      <c r="J7" s="501" t="s">
        <v>94</v>
      </c>
      <c r="K7" s="511" t="s">
        <v>570</v>
      </c>
      <c r="L7" s="39">
        <v>2</v>
      </c>
      <c r="M7" s="32" t="s">
        <v>21</v>
      </c>
      <c r="N7" s="11"/>
      <c r="O7" s="23"/>
      <c r="P7" s="157"/>
      <c r="R7" s="510" t="s">
        <v>512</v>
      </c>
      <c r="S7" s="511" t="s">
        <v>576</v>
      </c>
      <c r="T7" s="39">
        <v>2</v>
      </c>
      <c r="U7" s="32" t="s">
        <v>23</v>
      </c>
      <c r="V7" s="11"/>
      <c r="W7" s="23"/>
      <c r="X7" s="157"/>
      <c r="Z7" s="501" t="s">
        <v>26</v>
      </c>
      <c r="AA7" s="511"/>
      <c r="AB7" s="42"/>
      <c r="AC7" s="32" t="s">
        <v>28</v>
      </c>
      <c r="AD7" s="11"/>
      <c r="AE7" s="23"/>
      <c r="AF7" s="157" t="s">
        <v>29</v>
      </c>
      <c r="AH7" s="501"/>
      <c r="AI7" s="511"/>
      <c r="AJ7" s="42"/>
      <c r="AK7" s="32"/>
      <c r="AL7" s="11"/>
      <c r="AM7" s="23"/>
      <c r="AN7" s="157"/>
      <c r="AP7" s="510"/>
      <c r="AQ7" s="511"/>
      <c r="AR7" s="39"/>
      <c r="AS7" s="32"/>
      <c r="AT7" s="11"/>
      <c r="AU7" s="23"/>
      <c r="AV7" s="159"/>
      <c r="AX7" s="501"/>
      <c r="AY7" s="511"/>
      <c r="AZ7" s="39"/>
      <c r="BA7" s="32"/>
      <c r="BB7" s="11"/>
      <c r="BC7" s="23"/>
      <c r="BD7" s="43"/>
      <c r="BF7" s="501"/>
      <c r="BG7" s="511"/>
      <c r="BH7" s="39"/>
      <c r="BI7" s="32"/>
      <c r="BJ7" s="11"/>
      <c r="BK7" s="23"/>
      <c r="BL7" s="43"/>
      <c r="BN7" s="510" t="s">
        <v>37</v>
      </c>
      <c r="BO7" s="511" t="s">
        <v>492</v>
      </c>
      <c r="BP7" s="39">
        <v>1</v>
      </c>
      <c r="BQ7" s="32" t="s">
        <v>36</v>
      </c>
      <c r="BR7" s="11"/>
      <c r="BS7" s="23"/>
      <c r="BT7" s="159"/>
      <c r="BV7" s="510" t="s">
        <v>418</v>
      </c>
      <c r="BW7" s="511" t="s">
        <v>428</v>
      </c>
      <c r="BX7" s="39">
        <f>'数量(機械)補助'!BB15</f>
        <v>0.13</v>
      </c>
      <c r="BY7" s="32" t="s">
        <v>41</v>
      </c>
      <c r="BZ7" s="11"/>
      <c r="CA7" s="23"/>
      <c r="CB7" s="43"/>
    </row>
    <row r="8" spans="1:80" x14ac:dyDescent="0.4">
      <c r="B8" s="502"/>
      <c r="C8" s="504"/>
      <c r="D8" s="346">
        <f>'数量(機械)補助'!F8</f>
        <v>0</v>
      </c>
      <c r="E8" s="361"/>
      <c r="F8" s="362"/>
      <c r="G8" s="363"/>
      <c r="H8" s="158"/>
      <c r="J8" s="502"/>
      <c r="K8" s="504"/>
      <c r="L8" s="346"/>
      <c r="M8" s="361"/>
      <c r="N8" s="362"/>
      <c r="O8" s="363"/>
      <c r="P8" s="158"/>
      <c r="R8" s="502"/>
      <c r="S8" s="504"/>
      <c r="T8" s="346"/>
      <c r="U8" s="361"/>
      <c r="V8" s="362"/>
      <c r="W8" s="363"/>
      <c r="X8" s="158"/>
      <c r="Z8" s="502"/>
      <c r="AA8" s="504"/>
      <c r="AB8" s="368"/>
      <c r="AC8" s="361"/>
      <c r="AD8" s="362"/>
      <c r="AE8" s="363"/>
      <c r="AF8" s="158"/>
      <c r="AH8" s="502"/>
      <c r="AI8" s="504"/>
      <c r="AJ8" s="41"/>
      <c r="AK8" s="31"/>
      <c r="AL8" s="13"/>
      <c r="AM8" s="35"/>
      <c r="AN8" s="158"/>
      <c r="AP8" s="502"/>
      <c r="AQ8" s="504"/>
      <c r="AR8" s="38"/>
      <c r="AS8" s="31"/>
      <c r="AT8" s="13"/>
      <c r="AU8" s="35"/>
      <c r="AV8" s="44"/>
      <c r="AX8" s="502"/>
      <c r="AY8" s="504"/>
      <c r="AZ8" s="38"/>
      <c r="BA8" s="31"/>
      <c r="BB8" s="13"/>
      <c r="BC8" s="35"/>
      <c r="BD8" s="44"/>
      <c r="BF8" s="502"/>
      <c r="BG8" s="504"/>
      <c r="BH8" s="38"/>
      <c r="BI8" s="31"/>
      <c r="BJ8" s="13"/>
      <c r="BK8" s="35"/>
      <c r="BL8" s="44"/>
      <c r="BN8" s="502"/>
      <c r="BO8" s="504"/>
      <c r="BP8" s="346"/>
      <c r="BQ8" s="361"/>
      <c r="BR8" s="362"/>
      <c r="BS8" s="363"/>
      <c r="BT8" s="44"/>
      <c r="BV8" s="502"/>
      <c r="BW8" s="504"/>
      <c r="BX8" s="346">
        <f>'数量(機械)補助'!BB16</f>
        <v>0</v>
      </c>
      <c r="BY8" s="361"/>
      <c r="BZ8" s="362"/>
      <c r="CA8" s="363"/>
      <c r="CB8" s="158"/>
    </row>
    <row r="9" spans="1:80" ht="18.75" customHeight="1" x14ac:dyDescent="0.4">
      <c r="B9" s="501" t="s">
        <v>13</v>
      </c>
      <c r="C9" s="511" t="s">
        <v>561</v>
      </c>
      <c r="D9" s="39">
        <v>1</v>
      </c>
      <c r="E9" s="32" t="s">
        <v>16</v>
      </c>
      <c r="F9" s="11"/>
      <c r="G9" s="23"/>
      <c r="H9" s="157"/>
      <c r="J9" s="510" t="s">
        <v>571</v>
      </c>
      <c r="K9" s="511" t="s">
        <v>572</v>
      </c>
      <c r="L9" s="39">
        <v>2</v>
      </c>
      <c r="M9" s="32" t="s">
        <v>573</v>
      </c>
      <c r="N9" s="11"/>
      <c r="O9" s="23"/>
      <c r="P9" s="157"/>
      <c r="R9" s="510" t="s">
        <v>512</v>
      </c>
      <c r="S9" s="511" t="s">
        <v>577</v>
      </c>
      <c r="T9" s="39">
        <v>1</v>
      </c>
      <c r="U9" s="32" t="s">
        <v>23</v>
      </c>
      <c r="V9" s="11"/>
      <c r="W9" s="23"/>
      <c r="X9" s="157"/>
      <c r="Z9" s="501" t="s">
        <v>27</v>
      </c>
      <c r="AA9" s="511"/>
      <c r="AB9" s="42"/>
      <c r="AC9" s="32" t="s">
        <v>28</v>
      </c>
      <c r="AD9" s="11"/>
      <c r="AE9" s="23"/>
      <c r="AF9" s="157" t="s">
        <v>29</v>
      </c>
      <c r="AH9" s="501"/>
      <c r="AI9" s="511"/>
      <c r="AJ9" s="42"/>
      <c r="AK9" s="32"/>
      <c r="AL9" s="11"/>
      <c r="AM9" s="23"/>
      <c r="AN9" s="157"/>
      <c r="AP9" s="501"/>
      <c r="AQ9" s="511"/>
      <c r="AR9" s="39"/>
      <c r="AS9" s="32"/>
      <c r="AT9" s="11"/>
      <c r="AU9" s="23"/>
      <c r="AV9" s="43"/>
      <c r="AX9" s="501"/>
      <c r="AY9" s="511"/>
      <c r="AZ9" s="39"/>
      <c r="BA9" s="32"/>
      <c r="BB9" s="11"/>
      <c r="BC9" s="23"/>
      <c r="BD9" s="43"/>
      <c r="BF9" s="501"/>
      <c r="BG9" s="511"/>
      <c r="BH9" s="39"/>
      <c r="BI9" s="32"/>
      <c r="BJ9" s="11"/>
      <c r="BK9" s="23"/>
      <c r="BL9" s="43"/>
      <c r="BN9" s="510" t="s">
        <v>452</v>
      </c>
      <c r="BO9" s="511" t="s">
        <v>556</v>
      </c>
      <c r="BP9" s="39">
        <v>1</v>
      </c>
      <c r="BQ9" s="32" t="s">
        <v>21</v>
      </c>
      <c r="BR9" s="11"/>
      <c r="BS9" s="23"/>
      <c r="BT9" s="157"/>
      <c r="BV9" s="501"/>
      <c r="BW9" s="503"/>
      <c r="BX9" s="39"/>
      <c r="BY9" s="32"/>
      <c r="BZ9" s="11"/>
      <c r="CA9" s="23"/>
      <c r="CB9" s="157"/>
    </row>
    <row r="10" spans="1:80" x14ac:dyDescent="0.4">
      <c r="B10" s="502"/>
      <c r="C10" s="504"/>
      <c r="D10" s="346"/>
      <c r="E10" s="361"/>
      <c r="F10" s="362"/>
      <c r="G10" s="363"/>
      <c r="H10" s="158"/>
      <c r="J10" s="502"/>
      <c r="K10" s="504"/>
      <c r="L10" s="38"/>
      <c r="M10" s="31"/>
      <c r="N10" s="13"/>
      <c r="O10" s="35"/>
      <c r="P10" s="158"/>
      <c r="R10" s="502"/>
      <c r="S10" s="504"/>
      <c r="T10" s="346"/>
      <c r="U10" s="361"/>
      <c r="V10" s="362"/>
      <c r="W10" s="363"/>
      <c r="X10" s="158"/>
      <c r="Z10" s="502"/>
      <c r="AA10" s="504"/>
      <c r="AB10" s="368">
        <f>+'集計(機械)補助'!E48</f>
        <v>0</v>
      </c>
      <c r="AC10" s="361"/>
      <c r="AD10" s="362"/>
      <c r="AE10" s="363"/>
      <c r="AF10" s="158"/>
      <c r="AH10" s="502"/>
      <c r="AI10" s="504"/>
      <c r="AJ10" s="41"/>
      <c r="AK10" s="31"/>
      <c r="AL10" s="13"/>
      <c r="AM10" s="35"/>
      <c r="AN10" s="158"/>
      <c r="AP10" s="502"/>
      <c r="AQ10" s="504"/>
      <c r="AR10" s="38"/>
      <c r="AS10" s="31"/>
      <c r="AT10" s="13"/>
      <c r="AU10" s="35"/>
      <c r="AV10" s="44"/>
      <c r="AX10" s="502"/>
      <c r="AY10" s="504"/>
      <c r="AZ10" s="38"/>
      <c r="BA10" s="31"/>
      <c r="BB10" s="13"/>
      <c r="BC10" s="35"/>
      <c r="BD10" s="44"/>
      <c r="BF10" s="502"/>
      <c r="BG10" s="504"/>
      <c r="BH10" s="38"/>
      <c r="BI10" s="31"/>
      <c r="BJ10" s="13"/>
      <c r="BK10" s="35"/>
      <c r="BL10" s="44"/>
      <c r="BN10" s="502"/>
      <c r="BO10" s="504"/>
      <c r="BP10" s="346"/>
      <c r="BQ10" s="361"/>
      <c r="BR10" s="362"/>
      <c r="BS10" s="363"/>
      <c r="BT10" s="44"/>
      <c r="BV10" s="502"/>
      <c r="BW10" s="504"/>
      <c r="BX10" s="38"/>
      <c r="BY10" s="31"/>
      <c r="BZ10" s="13"/>
      <c r="CA10" s="35"/>
      <c r="CB10" s="158"/>
    </row>
    <row r="11" spans="1:80" ht="18.75" customHeight="1" x14ac:dyDescent="0.4">
      <c r="B11" s="510" t="s">
        <v>463</v>
      </c>
      <c r="C11" s="511" t="s">
        <v>567</v>
      </c>
      <c r="D11" s="39">
        <v>1</v>
      </c>
      <c r="E11" s="32" t="s">
        <v>465</v>
      </c>
      <c r="F11" s="11"/>
      <c r="G11" s="23"/>
      <c r="H11" s="157"/>
      <c r="J11" s="510"/>
      <c r="K11" s="511"/>
      <c r="L11" s="39"/>
      <c r="M11" s="32"/>
      <c r="N11" s="11"/>
      <c r="O11" s="23"/>
      <c r="P11" s="157"/>
      <c r="R11" s="510"/>
      <c r="S11" s="511"/>
      <c r="T11" s="39"/>
      <c r="U11" s="32"/>
      <c r="V11" s="11"/>
      <c r="W11" s="23"/>
      <c r="X11" s="157"/>
      <c r="Z11" s="510"/>
      <c r="AA11" s="511"/>
      <c r="AB11" s="29"/>
      <c r="AC11" s="32"/>
      <c r="AD11" s="379"/>
      <c r="AE11" s="23"/>
      <c r="AF11" s="159"/>
      <c r="AH11" s="510"/>
      <c r="AI11" s="511"/>
      <c r="AJ11" s="29"/>
      <c r="AK11" s="32"/>
      <c r="AL11" s="11"/>
      <c r="AM11" s="23"/>
      <c r="AN11" s="159"/>
      <c r="AP11" s="510"/>
      <c r="AQ11" s="511"/>
      <c r="AR11" s="39"/>
      <c r="AS11" s="32"/>
      <c r="AT11" s="11"/>
      <c r="AU11" s="23"/>
      <c r="AV11" s="159"/>
      <c r="AX11" s="510"/>
      <c r="AY11" s="511"/>
      <c r="AZ11" s="39"/>
      <c r="BA11" s="32"/>
      <c r="BB11" s="11"/>
      <c r="BC11" s="23"/>
      <c r="BD11" s="45"/>
      <c r="BF11" s="510"/>
      <c r="BG11" s="511"/>
      <c r="BH11" s="39"/>
      <c r="BI11" s="32"/>
      <c r="BJ11" s="11"/>
      <c r="BK11" s="23"/>
      <c r="BL11" s="45"/>
      <c r="BN11" s="501" t="s">
        <v>35</v>
      </c>
      <c r="BO11" s="511" t="s">
        <v>556</v>
      </c>
      <c r="BP11" s="39">
        <v>1</v>
      </c>
      <c r="BQ11" s="32" t="s">
        <v>36</v>
      </c>
      <c r="BR11" s="11"/>
      <c r="BS11" s="23"/>
      <c r="BT11" s="43"/>
      <c r="BV11" s="510" t="s">
        <v>420</v>
      </c>
      <c r="BW11" s="511" t="s">
        <v>429</v>
      </c>
      <c r="BX11" s="39">
        <f>'数量(機械)補助'!BB21</f>
        <v>0.31</v>
      </c>
      <c r="BY11" s="32" t="s">
        <v>41</v>
      </c>
      <c r="BZ11" s="11"/>
      <c r="CA11" s="23"/>
      <c r="CB11" s="43"/>
    </row>
    <row r="12" spans="1:80" x14ac:dyDescent="0.4">
      <c r="B12" s="502"/>
      <c r="C12" s="504"/>
      <c r="D12" s="346"/>
      <c r="E12" s="361"/>
      <c r="F12" s="362"/>
      <c r="G12" s="363"/>
      <c r="H12" s="158"/>
      <c r="J12" s="502"/>
      <c r="K12" s="504"/>
      <c r="L12" s="38"/>
      <c r="M12" s="31"/>
      <c r="N12" s="13"/>
      <c r="O12" s="35"/>
      <c r="P12" s="158"/>
      <c r="R12" s="502"/>
      <c r="S12" s="504"/>
      <c r="T12" s="38"/>
      <c r="U12" s="31"/>
      <c r="V12" s="13"/>
      <c r="W12" s="35"/>
      <c r="X12" s="158"/>
      <c r="Z12" s="502"/>
      <c r="AA12" s="504"/>
      <c r="AB12" s="28"/>
      <c r="AC12" s="31"/>
      <c r="AD12" s="13"/>
      <c r="AE12" s="35"/>
      <c r="AF12" s="158"/>
      <c r="AH12" s="502"/>
      <c r="AI12" s="504"/>
      <c r="AJ12" s="28"/>
      <c r="AK12" s="31"/>
      <c r="AL12" s="13"/>
      <c r="AM12" s="35"/>
      <c r="AN12" s="158"/>
      <c r="AP12" s="502"/>
      <c r="AQ12" s="504"/>
      <c r="AR12" s="38"/>
      <c r="AS12" s="31"/>
      <c r="AT12" s="13"/>
      <c r="AU12" s="35"/>
      <c r="AV12" s="44"/>
      <c r="AX12" s="502"/>
      <c r="AY12" s="504"/>
      <c r="AZ12" s="38"/>
      <c r="BA12" s="31"/>
      <c r="BB12" s="13"/>
      <c r="BC12" s="35"/>
      <c r="BD12" s="44"/>
      <c r="BF12" s="502"/>
      <c r="BG12" s="504"/>
      <c r="BH12" s="38"/>
      <c r="BI12" s="31"/>
      <c r="BJ12" s="13"/>
      <c r="BK12" s="35"/>
      <c r="BL12" s="44"/>
      <c r="BN12" s="502"/>
      <c r="BO12" s="504"/>
      <c r="BP12" s="346"/>
      <c r="BQ12" s="361"/>
      <c r="BR12" s="362"/>
      <c r="BS12" s="363"/>
      <c r="BT12" s="44"/>
      <c r="BV12" s="502"/>
      <c r="BW12" s="504"/>
      <c r="BX12" s="346">
        <f>'数量(機械)補助'!BB22</f>
        <v>0</v>
      </c>
      <c r="BY12" s="361"/>
      <c r="BZ12" s="362"/>
      <c r="CA12" s="363"/>
      <c r="CB12" s="158"/>
    </row>
    <row r="13" spans="1:80" ht="18.75" customHeight="1" x14ac:dyDescent="0.4">
      <c r="B13" s="510" t="s">
        <v>463</v>
      </c>
      <c r="C13" s="511" t="s">
        <v>568</v>
      </c>
      <c r="D13" s="39">
        <v>1</v>
      </c>
      <c r="E13" s="32" t="s">
        <v>465</v>
      </c>
      <c r="F13" s="11"/>
      <c r="G13" s="23"/>
      <c r="H13" s="159"/>
      <c r="J13" s="510"/>
      <c r="K13" s="511"/>
      <c r="L13" s="39"/>
      <c r="M13" s="32"/>
      <c r="N13" s="11"/>
      <c r="O13" s="23"/>
      <c r="P13" s="157"/>
      <c r="R13" s="510"/>
      <c r="S13" s="511"/>
      <c r="T13" s="39"/>
      <c r="U13" s="32"/>
      <c r="V13" s="11"/>
      <c r="W13" s="23"/>
      <c r="X13" s="159"/>
      <c r="Z13" s="510"/>
      <c r="AA13" s="511"/>
      <c r="AB13" s="29"/>
      <c r="AC13" s="32"/>
      <c r="AD13" s="11"/>
      <c r="AE13" s="23"/>
      <c r="AF13" s="159"/>
      <c r="AH13" s="510"/>
      <c r="AI13" s="511"/>
      <c r="AJ13" s="29"/>
      <c r="AK13" s="32"/>
      <c r="AL13" s="11"/>
      <c r="AM13" s="23"/>
      <c r="AN13" s="159"/>
      <c r="AP13" s="510"/>
      <c r="AQ13" s="511"/>
      <c r="AR13" s="39"/>
      <c r="AS13" s="32"/>
      <c r="AT13" s="11"/>
      <c r="AU13" s="23"/>
      <c r="AV13" s="159"/>
      <c r="AX13" s="510"/>
      <c r="AY13" s="511"/>
      <c r="AZ13" s="39"/>
      <c r="BA13" s="32"/>
      <c r="BB13" s="11"/>
      <c r="BC13" s="23"/>
      <c r="BD13" s="45"/>
      <c r="BF13" s="510"/>
      <c r="BG13" s="511"/>
      <c r="BH13" s="39"/>
      <c r="BI13" s="32"/>
      <c r="BJ13" s="11"/>
      <c r="BK13" s="23"/>
      <c r="BL13" s="45"/>
      <c r="BN13" s="510" t="s">
        <v>453</v>
      </c>
      <c r="BO13" s="511" t="s">
        <v>556</v>
      </c>
      <c r="BP13" s="39">
        <v>1</v>
      </c>
      <c r="BQ13" s="32" t="s">
        <v>21</v>
      </c>
      <c r="BR13" s="11"/>
      <c r="BS13" s="23"/>
      <c r="BT13" s="159"/>
      <c r="BV13" s="501" t="s">
        <v>421</v>
      </c>
      <c r="BW13" s="527" t="s">
        <v>422</v>
      </c>
      <c r="BX13" s="39">
        <f>'数量(機械)補助'!BB23</f>
        <v>0.56999999999999995</v>
      </c>
      <c r="BY13" s="32" t="s">
        <v>41</v>
      </c>
      <c r="BZ13" s="11"/>
      <c r="CA13" s="23"/>
      <c r="CB13" s="43"/>
    </row>
    <row r="14" spans="1:80" x14ac:dyDescent="0.4">
      <c r="B14" s="502"/>
      <c r="C14" s="504"/>
      <c r="D14" s="346"/>
      <c r="E14" s="361"/>
      <c r="F14" s="362"/>
      <c r="G14" s="363"/>
      <c r="H14" s="158"/>
      <c r="J14" s="502"/>
      <c r="K14" s="504"/>
      <c r="L14" s="38"/>
      <c r="M14" s="31"/>
      <c r="N14" s="13"/>
      <c r="O14" s="35"/>
      <c r="P14" s="158"/>
      <c r="R14" s="502"/>
      <c r="S14" s="504"/>
      <c r="T14" s="38"/>
      <c r="U14" s="31"/>
      <c r="V14" s="13"/>
      <c r="W14" s="35"/>
      <c r="X14" s="158"/>
      <c r="Z14" s="502"/>
      <c r="AA14" s="504"/>
      <c r="AB14" s="28"/>
      <c r="AC14" s="31"/>
      <c r="AD14" s="13"/>
      <c r="AE14" s="35"/>
      <c r="AF14" s="158"/>
      <c r="AH14" s="502"/>
      <c r="AI14" s="504"/>
      <c r="AJ14" s="28"/>
      <c r="AK14" s="31"/>
      <c r="AL14" s="13"/>
      <c r="AM14" s="35"/>
      <c r="AN14" s="158"/>
      <c r="AP14" s="522"/>
      <c r="AQ14" s="523"/>
      <c r="AR14" s="38"/>
      <c r="AS14" s="31"/>
      <c r="AT14" s="13"/>
      <c r="AU14" s="35"/>
      <c r="AV14" s="44"/>
      <c r="AX14" s="502"/>
      <c r="AY14" s="504"/>
      <c r="AZ14" s="38"/>
      <c r="BA14" s="31"/>
      <c r="BB14" s="13"/>
      <c r="BC14" s="35"/>
      <c r="BD14" s="44"/>
      <c r="BF14" s="502"/>
      <c r="BG14" s="504"/>
      <c r="BH14" s="38"/>
      <c r="BI14" s="31"/>
      <c r="BJ14" s="13"/>
      <c r="BK14" s="35"/>
      <c r="BL14" s="44"/>
      <c r="BN14" s="502"/>
      <c r="BO14" s="504"/>
      <c r="BP14" s="346"/>
      <c r="BQ14" s="361"/>
      <c r="BR14" s="362"/>
      <c r="BS14" s="363"/>
      <c r="BT14" s="44"/>
      <c r="BV14" s="502"/>
      <c r="BW14" s="528"/>
      <c r="BX14" s="346">
        <f>'数量(機械)補助'!BB24</f>
        <v>0</v>
      </c>
      <c r="BY14" s="361"/>
      <c r="BZ14" s="362"/>
      <c r="CA14" s="363"/>
      <c r="CB14" s="158"/>
    </row>
    <row r="15" spans="1:80" ht="18.75" customHeight="1" x14ac:dyDescent="0.4">
      <c r="B15" s="510" t="s">
        <v>463</v>
      </c>
      <c r="C15" s="511" t="s">
        <v>569</v>
      </c>
      <c r="D15" s="39">
        <v>1</v>
      </c>
      <c r="E15" s="32" t="s">
        <v>18</v>
      </c>
      <c r="F15" s="11"/>
      <c r="G15" s="23"/>
      <c r="H15" s="159"/>
      <c r="J15" s="510"/>
      <c r="K15" s="511"/>
      <c r="L15" s="39"/>
      <c r="M15" s="32"/>
      <c r="N15" s="11"/>
      <c r="O15" s="23"/>
      <c r="P15" s="159"/>
      <c r="R15" s="510"/>
      <c r="S15" s="511"/>
      <c r="T15" s="39"/>
      <c r="U15" s="32"/>
      <c r="V15" s="11"/>
      <c r="W15" s="23"/>
      <c r="X15" s="159"/>
      <c r="Z15" s="510"/>
      <c r="AA15" s="511"/>
      <c r="AB15" s="29"/>
      <c r="AC15" s="32"/>
      <c r="AD15" s="11"/>
      <c r="AE15" s="23"/>
      <c r="AF15" s="159"/>
      <c r="AH15" s="510"/>
      <c r="AI15" s="511"/>
      <c r="AJ15" s="29"/>
      <c r="AK15" s="32"/>
      <c r="AL15" s="11"/>
      <c r="AM15" s="23"/>
      <c r="AN15" s="159"/>
      <c r="AP15" s="510"/>
      <c r="AQ15" s="511"/>
      <c r="AR15" s="39"/>
      <c r="AS15" s="32"/>
      <c r="AT15" s="11"/>
      <c r="AU15" s="23"/>
      <c r="AV15" s="159"/>
      <c r="AX15" s="510"/>
      <c r="AY15" s="511"/>
      <c r="AZ15" s="39"/>
      <c r="BA15" s="32"/>
      <c r="BB15" s="11"/>
      <c r="BC15" s="23"/>
      <c r="BD15" s="45"/>
      <c r="BF15" s="510"/>
      <c r="BG15" s="511"/>
      <c r="BH15" s="39"/>
      <c r="BI15" s="32"/>
      <c r="BJ15" s="11"/>
      <c r="BK15" s="23"/>
      <c r="BL15" s="45"/>
      <c r="BN15" s="510"/>
      <c r="BO15" s="511"/>
      <c r="BP15" s="39"/>
      <c r="BQ15" s="32"/>
      <c r="BR15" s="11"/>
      <c r="BS15" s="23"/>
      <c r="BT15" s="159"/>
      <c r="BV15" s="501" t="s">
        <v>421</v>
      </c>
      <c r="BW15" s="527" t="s">
        <v>560</v>
      </c>
      <c r="BX15" s="39">
        <f>'数量(機械)補助'!BB25</f>
        <v>0.31</v>
      </c>
      <c r="BY15" s="32" t="s">
        <v>41</v>
      </c>
      <c r="BZ15" s="11"/>
      <c r="CA15" s="23"/>
      <c r="CB15" s="43"/>
    </row>
    <row r="16" spans="1:80" x14ac:dyDescent="0.4">
      <c r="B16" s="502"/>
      <c r="C16" s="504"/>
      <c r="D16" s="346"/>
      <c r="E16" s="361"/>
      <c r="F16" s="362"/>
      <c r="G16" s="363"/>
      <c r="H16" s="158"/>
      <c r="J16" s="502"/>
      <c r="K16" s="504"/>
      <c r="L16" s="38"/>
      <c r="M16" s="31"/>
      <c r="N16" s="13"/>
      <c r="O16" s="35"/>
      <c r="P16" s="158"/>
      <c r="R16" s="502"/>
      <c r="S16" s="504"/>
      <c r="T16" s="38"/>
      <c r="U16" s="31"/>
      <c r="V16" s="13"/>
      <c r="W16" s="35"/>
      <c r="X16" s="158"/>
      <c r="Z16" s="502"/>
      <c r="AA16" s="504"/>
      <c r="AB16" s="28"/>
      <c r="AC16" s="31"/>
      <c r="AD16" s="13"/>
      <c r="AE16" s="35"/>
      <c r="AF16" s="158"/>
      <c r="AH16" s="502"/>
      <c r="AI16" s="504"/>
      <c r="AJ16" s="28"/>
      <c r="AK16" s="31"/>
      <c r="AL16" s="13"/>
      <c r="AM16" s="35"/>
      <c r="AN16" s="158"/>
      <c r="AP16" s="502"/>
      <c r="AQ16" s="504"/>
      <c r="AR16" s="38"/>
      <c r="AS16" s="31"/>
      <c r="AT16" s="13"/>
      <c r="AU16" s="35"/>
      <c r="AV16" s="44"/>
      <c r="AX16" s="502"/>
      <c r="AY16" s="504"/>
      <c r="AZ16" s="38"/>
      <c r="BA16" s="31"/>
      <c r="BB16" s="13"/>
      <c r="BC16" s="35"/>
      <c r="BD16" s="44"/>
      <c r="BF16" s="502"/>
      <c r="BG16" s="504"/>
      <c r="BH16" s="38"/>
      <c r="BI16" s="31"/>
      <c r="BJ16" s="13"/>
      <c r="BK16" s="35"/>
      <c r="BL16" s="44"/>
      <c r="BN16" s="502"/>
      <c r="BO16" s="504"/>
      <c r="BP16" s="38"/>
      <c r="BQ16" s="31"/>
      <c r="BR16" s="13"/>
      <c r="BS16" s="35"/>
      <c r="BT16" s="44"/>
      <c r="BV16" s="502"/>
      <c r="BW16" s="529"/>
      <c r="BX16" s="346">
        <f>'数量(機械)補助'!BB26</f>
        <v>0</v>
      </c>
      <c r="BY16" s="361"/>
      <c r="BZ16" s="362"/>
      <c r="CA16" s="363"/>
      <c r="CB16" s="158"/>
    </row>
    <row r="17" spans="2:80" x14ac:dyDescent="0.4">
      <c r="B17" s="510" t="s">
        <v>464</v>
      </c>
      <c r="C17" s="511" t="s">
        <v>466</v>
      </c>
      <c r="D17" s="39">
        <v>1</v>
      </c>
      <c r="E17" s="32" t="s">
        <v>18</v>
      </c>
      <c r="F17" s="11"/>
      <c r="G17" s="23"/>
      <c r="H17" s="157"/>
      <c r="J17" s="501"/>
      <c r="K17" s="503"/>
      <c r="L17" s="39"/>
      <c r="M17" s="32"/>
      <c r="N17" s="11"/>
      <c r="O17" s="23"/>
      <c r="P17" s="159"/>
      <c r="R17" s="501"/>
      <c r="S17" s="503"/>
      <c r="T17" s="39"/>
      <c r="U17" s="32"/>
      <c r="V17" s="11"/>
      <c r="W17" s="23"/>
      <c r="X17" s="159"/>
      <c r="Z17" s="501"/>
      <c r="AA17" s="503"/>
      <c r="AB17" s="10"/>
      <c r="AC17" s="32"/>
      <c r="AD17" s="11"/>
      <c r="AE17" s="23"/>
      <c r="AF17" s="159"/>
      <c r="AH17" s="501"/>
      <c r="AI17" s="503"/>
      <c r="AJ17" s="10"/>
      <c r="AK17" s="32"/>
      <c r="AL17" s="11"/>
      <c r="AM17" s="23"/>
      <c r="AN17" s="159"/>
      <c r="AP17" s="501"/>
      <c r="AQ17" s="503"/>
      <c r="AR17" s="39"/>
      <c r="AS17" s="32"/>
      <c r="AT17" s="11"/>
      <c r="AU17" s="23"/>
      <c r="AV17" s="45"/>
      <c r="AX17" s="501"/>
      <c r="AY17" s="503"/>
      <c r="AZ17" s="39"/>
      <c r="BA17" s="32"/>
      <c r="BB17" s="11"/>
      <c r="BC17" s="23"/>
      <c r="BD17" s="45"/>
      <c r="BF17" s="501"/>
      <c r="BG17" s="503"/>
      <c r="BH17" s="39"/>
      <c r="BI17" s="32"/>
      <c r="BJ17" s="11"/>
      <c r="BK17" s="23"/>
      <c r="BL17" s="45"/>
      <c r="BN17" s="501"/>
      <c r="BO17" s="503"/>
      <c r="BP17" s="39"/>
      <c r="BQ17" s="32"/>
      <c r="BR17" s="11"/>
      <c r="BS17" s="23"/>
      <c r="BT17" s="45"/>
      <c r="BV17" s="501" t="s">
        <v>405</v>
      </c>
      <c r="BW17" s="503" t="s">
        <v>406</v>
      </c>
      <c r="BX17" s="39">
        <f>BX11</f>
        <v>0.31</v>
      </c>
      <c r="BY17" s="32" t="s">
        <v>41</v>
      </c>
      <c r="BZ17" s="11"/>
      <c r="CA17" s="23"/>
      <c r="CB17" s="43"/>
    </row>
    <row r="18" spans="2:80" x14ac:dyDescent="0.4">
      <c r="B18" s="502"/>
      <c r="C18" s="504"/>
      <c r="D18" s="346"/>
      <c r="E18" s="361"/>
      <c r="F18" s="362"/>
      <c r="G18" s="363"/>
      <c r="H18" s="158"/>
      <c r="J18" s="502"/>
      <c r="K18" s="504"/>
      <c r="L18" s="38"/>
      <c r="M18" s="31"/>
      <c r="N18" s="13"/>
      <c r="O18" s="35"/>
      <c r="P18" s="158"/>
      <c r="R18" s="502"/>
      <c r="S18" s="504"/>
      <c r="T18" s="38"/>
      <c r="U18" s="31"/>
      <c r="V18" s="13"/>
      <c r="W18" s="35"/>
      <c r="X18" s="158"/>
      <c r="Z18" s="502"/>
      <c r="AA18" s="504"/>
      <c r="AB18" s="12"/>
      <c r="AC18" s="31"/>
      <c r="AD18" s="13"/>
      <c r="AE18" s="35"/>
      <c r="AF18" s="158"/>
      <c r="AH18" s="502"/>
      <c r="AI18" s="504"/>
      <c r="AJ18" s="12"/>
      <c r="AK18" s="31"/>
      <c r="AL18" s="13"/>
      <c r="AM18" s="35"/>
      <c r="AN18" s="158"/>
      <c r="AP18" s="502"/>
      <c r="AQ18" s="504"/>
      <c r="AR18" s="38"/>
      <c r="AS18" s="31"/>
      <c r="AT18" s="13"/>
      <c r="AU18" s="35"/>
      <c r="AV18" s="44"/>
      <c r="AX18" s="502"/>
      <c r="AY18" s="504"/>
      <c r="AZ18" s="38"/>
      <c r="BA18" s="31"/>
      <c r="BB18" s="13"/>
      <c r="BC18" s="35"/>
      <c r="BD18" s="44"/>
      <c r="BF18" s="502"/>
      <c r="BG18" s="504"/>
      <c r="BH18" s="38"/>
      <c r="BI18" s="31"/>
      <c r="BJ18" s="13"/>
      <c r="BK18" s="35"/>
      <c r="BL18" s="44"/>
      <c r="BN18" s="502"/>
      <c r="BO18" s="504"/>
      <c r="BP18" s="38"/>
      <c r="BQ18" s="31"/>
      <c r="BR18" s="13"/>
      <c r="BS18" s="35"/>
      <c r="BT18" s="44"/>
      <c r="BV18" s="502"/>
      <c r="BW18" s="504"/>
      <c r="BX18" s="346">
        <f>BX12</f>
        <v>0</v>
      </c>
      <c r="BY18" s="361"/>
      <c r="BZ18" s="362"/>
      <c r="CA18" s="363"/>
      <c r="CB18" s="158"/>
    </row>
    <row r="19" spans="2:80" ht="18.75" customHeight="1" x14ac:dyDescent="0.4">
      <c r="B19" s="501"/>
      <c r="C19" s="503"/>
      <c r="D19" s="39"/>
      <c r="E19" s="32"/>
      <c r="F19" s="11"/>
      <c r="G19" s="23"/>
      <c r="H19" s="159"/>
      <c r="J19" s="501"/>
      <c r="K19" s="503"/>
      <c r="L19" s="39"/>
      <c r="M19" s="32"/>
      <c r="N19" s="11"/>
      <c r="O19" s="23"/>
      <c r="P19" s="159"/>
      <c r="R19" s="501"/>
      <c r="S19" s="503"/>
      <c r="T19" s="39"/>
      <c r="U19" s="32"/>
      <c r="V19" s="11"/>
      <c r="W19" s="23"/>
      <c r="X19" s="159"/>
      <c r="Z19" s="501"/>
      <c r="AA19" s="503"/>
      <c r="AB19" s="10"/>
      <c r="AC19" s="32"/>
      <c r="AD19" s="11"/>
      <c r="AE19" s="23"/>
      <c r="AF19" s="159"/>
      <c r="AH19" s="501"/>
      <c r="AI19" s="503"/>
      <c r="AJ19" s="10"/>
      <c r="AK19" s="32"/>
      <c r="AL19" s="11"/>
      <c r="AM19" s="23"/>
      <c r="AN19" s="159"/>
      <c r="AP19" s="510"/>
      <c r="AQ19" s="511"/>
      <c r="AR19" s="39"/>
      <c r="AS19" s="32"/>
      <c r="AT19" s="11"/>
      <c r="AU19" s="23"/>
      <c r="AV19" s="45"/>
      <c r="AX19" s="510"/>
      <c r="AY19" s="511"/>
      <c r="AZ19" s="39"/>
      <c r="BA19" s="32"/>
      <c r="BB19" s="11"/>
      <c r="BC19" s="23"/>
      <c r="BD19" s="45"/>
      <c r="BF19" s="510"/>
      <c r="BG19" s="511"/>
      <c r="BH19" s="39"/>
      <c r="BI19" s="32"/>
      <c r="BJ19" s="11"/>
      <c r="BK19" s="23"/>
      <c r="BL19" s="45"/>
      <c r="BN19" s="510"/>
      <c r="BO19" s="511"/>
      <c r="BP19" s="39"/>
      <c r="BQ19" s="32"/>
      <c r="BR19" s="11"/>
      <c r="BS19" s="23"/>
      <c r="BT19" s="45"/>
      <c r="BV19" s="510" t="s">
        <v>423</v>
      </c>
      <c r="BW19" s="511" t="s">
        <v>497</v>
      </c>
      <c r="BX19" s="39">
        <f>'数量(機械)補助'!BB27</f>
        <v>0.15</v>
      </c>
      <c r="BY19" s="32" t="s">
        <v>41</v>
      </c>
      <c r="BZ19" s="11"/>
      <c r="CA19" s="23"/>
      <c r="CB19" s="43"/>
    </row>
    <row r="20" spans="2:80" x14ac:dyDescent="0.4">
      <c r="B20" s="502"/>
      <c r="C20" s="504"/>
      <c r="D20" s="38"/>
      <c r="E20" s="31"/>
      <c r="F20" s="13"/>
      <c r="G20" s="35"/>
      <c r="H20" s="158"/>
      <c r="J20" s="502"/>
      <c r="K20" s="504"/>
      <c r="L20" s="38"/>
      <c r="M20" s="31"/>
      <c r="N20" s="13"/>
      <c r="O20" s="35"/>
      <c r="P20" s="158"/>
      <c r="R20" s="502"/>
      <c r="S20" s="504"/>
      <c r="T20" s="38"/>
      <c r="U20" s="31"/>
      <c r="V20" s="13"/>
      <c r="W20" s="35"/>
      <c r="X20" s="158"/>
      <c r="Z20" s="502"/>
      <c r="AA20" s="504"/>
      <c r="AB20" s="12"/>
      <c r="AC20" s="31"/>
      <c r="AD20" s="13"/>
      <c r="AE20" s="35"/>
      <c r="AF20" s="158"/>
      <c r="AH20" s="502"/>
      <c r="AI20" s="504"/>
      <c r="AJ20" s="12"/>
      <c r="AK20" s="31"/>
      <c r="AL20" s="13"/>
      <c r="AM20" s="35"/>
      <c r="AN20" s="158"/>
      <c r="AP20" s="502"/>
      <c r="AQ20" s="504"/>
      <c r="AR20" s="38"/>
      <c r="AS20" s="31"/>
      <c r="AT20" s="13"/>
      <c r="AU20" s="35"/>
      <c r="AV20" s="44"/>
      <c r="AX20" s="502"/>
      <c r="AY20" s="504"/>
      <c r="AZ20" s="38"/>
      <c r="BA20" s="31"/>
      <c r="BB20" s="13"/>
      <c r="BC20" s="35"/>
      <c r="BD20" s="44"/>
      <c r="BF20" s="502"/>
      <c r="BG20" s="504"/>
      <c r="BH20" s="38"/>
      <c r="BI20" s="31"/>
      <c r="BJ20" s="13"/>
      <c r="BK20" s="35"/>
      <c r="BL20" s="44"/>
      <c r="BN20" s="502"/>
      <c r="BO20" s="504"/>
      <c r="BP20" s="38"/>
      <c r="BQ20" s="31"/>
      <c r="BR20" s="13"/>
      <c r="BS20" s="35"/>
      <c r="BT20" s="44"/>
      <c r="BV20" s="502"/>
      <c r="BW20" s="504"/>
      <c r="BX20" s="346">
        <f>'数量(機械)補助'!BB28</f>
        <v>0</v>
      </c>
      <c r="BY20" s="361"/>
      <c r="BZ20" s="362"/>
      <c r="CA20" s="363"/>
      <c r="CB20" s="158"/>
    </row>
    <row r="21" spans="2:80" x14ac:dyDescent="0.4">
      <c r="B21" s="501"/>
      <c r="C21" s="503"/>
      <c r="D21" s="39"/>
      <c r="E21" s="32"/>
      <c r="F21" s="11"/>
      <c r="G21" s="23"/>
      <c r="H21" s="159"/>
      <c r="J21" s="501"/>
      <c r="K21" s="503"/>
      <c r="L21" s="39"/>
      <c r="M21" s="32"/>
      <c r="N21" s="11"/>
      <c r="O21" s="23"/>
      <c r="P21" s="159"/>
      <c r="R21" s="501"/>
      <c r="S21" s="503"/>
      <c r="T21" s="39"/>
      <c r="U21" s="32"/>
      <c r="V21" s="11"/>
      <c r="W21" s="23"/>
      <c r="X21" s="159"/>
      <c r="Z21" s="501"/>
      <c r="AA21" s="503"/>
      <c r="AB21" s="10"/>
      <c r="AC21" s="32"/>
      <c r="AD21" s="11"/>
      <c r="AE21" s="23"/>
      <c r="AF21" s="159"/>
      <c r="AH21" s="501"/>
      <c r="AI21" s="503"/>
      <c r="AJ21" s="10"/>
      <c r="AK21" s="32"/>
      <c r="AL21" s="11"/>
      <c r="AM21" s="23"/>
      <c r="AN21" s="159"/>
      <c r="AP21" s="501"/>
      <c r="AQ21" s="503"/>
      <c r="AR21" s="39"/>
      <c r="AS21" s="32"/>
      <c r="AT21" s="11"/>
      <c r="AU21" s="23">
        <f t="shared" ref="AU21:AU46" si="1">+IF(AT21&gt;0,INT(AR21*AT21),0)</f>
        <v>0</v>
      </c>
      <c r="AV21" s="45"/>
      <c r="AX21" s="501"/>
      <c r="AY21" s="503"/>
      <c r="AZ21" s="39"/>
      <c r="BA21" s="32"/>
      <c r="BB21" s="11"/>
      <c r="BC21" s="23"/>
      <c r="BD21" s="45"/>
      <c r="BF21" s="501"/>
      <c r="BG21" s="503"/>
      <c r="BH21" s="39"/>
      <c r="BI21" s="32"/>
      <c r="BJ21" s="11"/>
      <c r="BK21" s="23"/>
      <c r="BL21" s="45"/>
      <c r="BN21" s="501"/>
      <c r="BO21" s="503"/>
      <c r="BP21" s="39"/>
      <c r="BQ21" s="32"/>
      <c r="BR21" s="11"/>
      <c r="BS21" s="23"/>
      <c r="BT21" s="45"/>
      <c r="BV21" s="501" t="s">
        <v>407</v>
      </c>
      <c r="BW21" s="511"/>
      <c r="BX21" s="39">
        <f>BX19</f>
        <v>0.15</v>
      </c>
      <c r="BY21" s="32" t="s">
        <v>41</v>
      </c>
      <c r="BZ21" s="11"/>
      <c r="CA21" s="23"/>
      <c r="CB21" s="43"/>
    </row>
    <row r="22" spans="2:80" x14ac:dyDescent="0.4">
      <c r="B22" s="502"/>
      <c r="C22" s="504"/>
      <c r="D22" s="38"/>
      <c r="E22" s="31"/>
      <c r="F22" s="13"/>
      <c r="G22" s="35"/>
      <c r="H22" s="158"/>
      <c r="J22" s="502"/>
      <c r="K22" s="504"/>
      <c r="L22" s="38"/>
      <c r="M22" s="31"/>
      <c r="N22" s="13"/>
      <c r="O22" s="35"/>
      <c r="P22" s="158"/>
      <c r="R22" s="502"/>
      <c r="S22" s="504"/>
      <c r="T22" s="38"/>
      <c r="U22" s="31"/>
      <c r="V22" s="13"/>
      <c r="W22" s="35"/>
      <c r="X22" s="158"/>
      <c r="Z22" s="502"/>
      <c r="AA22" s="504"/>
      <c r="AB22" s="12"/>
      <c r="AC22" s="31"/>
      <c r="AD22" s="13"/>
      <c r="AE22" s="35"/>
      <c r="AF22" s="158"/>
      <c r="AH22" s="502"/>
      <c r="AI22" s="504"/>
      <c r="AJ22" s="12"/>
      <c r="AK22" s="31"/>
      <c r="AL22" s="13"/>
      <c r="AM22" s="35"/>
      <c r="AN22" s="158"/>
      <c r="AP22" s="502"/>
      <c r="AQ22" s="504"/>
      <c r="AR22" s="38"/>
      <c r="AS22" s="31"/>
      <c r="AT22" s="13"/>
      <c r="AU22" s="35">
        <f t="shared" si="1"/>
        <v>0</v>
      </c>
      <c r="AV22" s="44"/>
      <c r="AX22" s="502"/>
      <c r="AY22" s="504"/>
      <c r="AZ22" s="38"/>
      <c r="BA22" s="31"/>
      <c r="BB22" s="13"/>
      <c r="BC22" s="35"/>
      <c r="BD22" s="44"/>
      <c r="BF22" s="502"/>
      <c r="BG22" s="504"/>
      <c r="BH22" s="38"/>
      <c r="BI22" s="31"/>
      <c r="BJ22" s="13"/>
      <c r="BK22" s="35"/>
      <c r="BL22" s="44"/>
      <c r="BN22" s="502"/>
      <c r="BO22" s="504"/>
      <c r="BP22" s="38"/>
      <c r="BQ22" s="31"/>
      <c r="BR22" s="13"/>
      <c r="BS22" s="35"/>
      <c r="BT22" s="44"/>
      <c r="BV22" s="502"/>
      <c r="BW22" s="504"/>
      <c r="BX22" s="346">
        <f>BX20</f>
        <v>0</v>
      </c>
      <c r="BY22" s="361"/>
      <c r="BZ22" s="362"/>
      <c r="CA22" s="363"/>
      <c r="CB22" s="158"/>
    </row>
    <row r="23" spans="2:80" ht="18.75" customHeight="1" x14ac:dyDescent="0.4">
      <c r="B23" s="501"/>
      <c r="C23" s="503"/>
      <c r="D23" s="39"/>
      <c r="E23" s="32"/>
      <c r="F23" s="11"/>
      <c r="G23" s="23"/>
      <c r="H23" s="159"/>
      <c r="J23" s="501"/>
      <c r="K23" s="503"/>
      <c r="L23" s="39"/>
      <c r="M23" s="32"/>
      <c r="N23" s="11"/>
      <c r="O23" s="23"/>
      <c r="P23" s="159"/>
      <c r="R23" s="501"/>
      <c r="S23" s="503"/>
      <c r="T23" s="39"/>
      <c r="U23" s="32"/>
      <c r="V23" s="11"/>
      <c r="W23" s="23"/>
      <c r="X23" s="159"/>
      <c r="Z23" s="501"/>
      <c r="AA23" s="503"/>
      <c r="AB23" s="10"/>
      <c r="AC23" s="32"/>
      <c r="AD23" s="11"/>
      <c r="AE23" s="23"/>
      <c r="AF23" s="159"/>
      <c r="AH23" s="501"/>
      <c r="AI23" s="503"/>
      <c r="AJ23" s="10"/>
      <c r="AK23" s="32"/>
      <c r="AL23" s="11"/>
      <c r="AM23" s="23"/>
      <c r="AN23" s="159"/>
      <c r="AP23" s="501"/>
      <c r="AQ23" s="503"/>
      <c r="AR23" s="39"/>
      <c r="AS23" s="32"/>
      <c r="AT23" s="11"/>
      <c r="AU23" s="23">
        <f t="shared" si="1"/>
        <v>0</v>
      </c>
      <c r="AV23" s="45"/>
      <c r="AX23" s="501"/>
      <c r="AY23" s="503"/>
      <c r="AZ23" s="39"/>
      <c r="BA23" s="32"/>
      <c r="BB23" s="11"/>
      <c r="BC23" s="23"/>
      <c r="BD23" s="45"/>
      <c r="BF23" s="501"/>
      <c r="BG23" s="503"/>
      <c r="BH23" s="39"/>
      <c r="BI23" s="32"/>
      <c r="BJ23" s="11"/>
      <c r="BK23" s="23"/>
      <c r="BL23" s="45"/>
      <c r="BN23" s="501"/>
      <c r="BO23" s="503"/>
      <c r="BP23" s="39"/>
      <c r="BQ23" s="32"/>
      <c r="BR23" s="11"/>
      <c r="BS23" s="23"/>
      <c r="BT23" s="45"/>
      <c r="BV23" s="510" t="s">
        <v>220</v>
      </c>
      <c r="BW23" s="511"/>
      <c r="BX23" s="39">
        <v>0.6</v>
      </c>
      <c r="BY23" s="32" t="s">
        <v>221</v>
      </c>
      <c r="BZ23" s="11"/>
      <c r="CA23" s="23"/>
      <c r="CB23" s="43"/>
    </row>
    <row r="24" spans="2:80" x14ac:dyDescent="0.4">
      <c r="B24" s="502"/>
      <c r="C24" s="504"/>
      <c r="D24" s="38"/>
      <c r="E24" s="31"/>
      <c r="F24" s="13"/>
      <c r="G24" s="35"/>
      <c r="H24" s="158"/>
      <c r="J24" s="502"/>
      <c r="K24" s="504"/>
      <c r="L24" s="38"/>
      <c r="M24" s="31"/>
      <c r="N24" s="13"/>
      <c r="O24" s="35"/>
      <c r="P24" s="158"/>
      <c r="R24" s="502"/>
      <c r="S24" s="504"/>
      <c r="T24" s="38"/>
      <c r="U24" s="31"/>
      <c r="V24" s="13"/>
      <c r="W24" s="35"/>
      <c r="X24" s="158"/>
      <c r="Z24" s="502"/>
      <c r="AA24" s="504"/>
      <c r="AB24" s="12"/>
      <c r="AC24" s="31"/>
      <c r="AD24" s="13"/>
      <c r="AE24" s="35"/>
      <c r="AF24" s="158"/>
      <c r="AH24" s="502"/>
      <c r="AI24" s="504"/>
      <c r="AJ24" s="12"/>
      <c r="AK24" s="31"/>
      <c r="AL24" s="13"/>
      <c r="AM24" s="35"/>
      <c r="AN24" s="158"/>
      <c r="AP24" s="502"/>
      <c r="AQ24" s="504"/>
      <c r="AR24" s="38"/>
      <c r="AS24" s="31"/>
      <c r="AT24" s="13"/>
      <c r="AU24" s="35">
        <f t="shared" si="1"/>
        <v>0</v>
      </c>
      <c r="AV24" s="44"/>
      <c r="AX24" s="502"/>
      <c r="AY24" s="504"/>
      <c r="AZ24" s="38"/>
      <c r="BA24" s="31"/>
      <c r="BB24" s="13"/>
      <c r="BC24" s="35"/>
      <c r="BD24" s="44"/>
      <c r="BF24" s="502"/>
      <c r="BG24" s="504"/>
      <c r="BH24" s="38"/>
      <c r="BI24" s="31"/>
      <c r="BJ24" s="13"/>
      <c r="BK24" s="35"/>
      <c r="BL24" s="44"/>
      <c r="BN24" s="502"/>
      <c r="BO24" s="504"/>
      <c r="BP24" s="38"/>
      <c r="BQ24" s="31"/>
      <c r="BR24" s="13"/>
      <c r="BS24" s="35"/>
      <c r="BT24" s="44"/>
      <c r="BV24" s="502"/>
      <c r="BW24" s="504"/>
      <c r="BX24" s="346"/>
      <c r="BY24" s="361"/>
      <c r="BZ24" s="362"/>
      <c r="CA24" s="363"/>
      <c r="CB24" s="158"/>
    </row>
    <row r="25" spans="2:80" ht="18.75" customHeight="1" x14ac:dyDescent="0.4">
      <c r="B25" s="501"/>
      <c r="C25" s="503"/>
      <c r="D25" s="39"/>
      <c r="E25" s="32"/>
      <c r="F25" s="11"/>
      <c r="G25" s="23"/>
      <c r="H25" s="159"/>
      <c r="J25" s="501"/>
      <c r="K25" s="503"/>
      <c r="L25" s="39"/>
      <c r="M25" s="32"/>
      <c r="N25" s="11"/>
      <c r="O25" s="23"/>
      <c r="P25" s="159"/>
      <c r="R25" s="501"/>
      <c r="S25" s="503"/>
      <c r="T25" s="39"/>
      <c r="U25" s="32"/>
      <c r="V25" s="11"/>
      <c r="W25" s="23"/>
      <c r="X25" s="159"/>
      <c r="Z25" s="501"/>
      <c r="AA25" s="503"/>
      <c r="AB25" s="10"/>
      <c r="AC25" s="32"/>
      <c r="AD25" s="11"/>
      <c r="AE25" s="23"/>
      <c r="AF25" s="159"/>
      <c r="AH25" s="501"/>
      <c r="AI25" s="503"/>
      <c r="AJ25" s="10"/>
      <c r="AK25" s="32"/>
      <c r="AL25" s="11"/>
      <c r="AM25" s="23"/>
      <c r="AN25" s="159"/>
      <c r="AP25" s="501"/>
      <c r="AQ25" s="503"/>
      <c r="AR25" s="39"/>
      <c r="AS25" s="32"/>
      <c r="AT25" s="11"/>
      <c r="AU25" s="23">
        <f t="shared" si="1"/>
        <v>0</v>
      </c>
      <c r="AV25" s="45"/>
      <c r="AX25" s="501"/>
      <c r="AY25" s="503"/>
      <c r="AZ25" s="39"/>
      <c r="BA25" s="32"/>
      <c r="BB25" s="11"/>
      <c r="BC25" s="23"/>
      <c r="BD25" s="45"/>
      <c r="BF25" s="501"/>
      <c r="BG25" s="503"/>
      <c r="BH25" s="39"/>
      <c r="BI25" s="32"/>
      <c r="BJ25" s="11"/>
      <c r="BK25" s="23"/>
      <c r="BL25" s="45"/>
      <c r="BN25" s="501"/>
      <c r="BO25" s="503"/>
      <c r="BP25" s="39"/>
      <c r="BQ25" s="32"/>
      <c r="BR25" s="11"/>
      <c r="BS25" s="23"/>
      <c r="BT25" s="45"/>
      <c r="BV25" s="501" t="s">
        <v>290</v>
      </c>
      <c r="BW25" s="511" t="s">
        <v>408</v>
      </c>
      <c r="BX25" s="39">
        <v>0.6</v>
      </c>
      <c r="BY25" s="32" t="s">
        <v>17</v>
      </c>
      <c r="BZ25" s="11"/>
      <c r="CA25" s="23"/>
      <c r="CB25" s="159"/>
    </row>
    <row r="26" spans="2:80" x14ac:dyDescent="0.4">
      <c r="B26" s="502"/>
      <c r="C26" s="504"/>
      <c r="D26" s="38"/>
      <c r="E26" s="31"/>
      <c r="F26" s="13"/>
      <c r="G26" s="35"/>
      <c r="H26" s="158"/>
      <c r="J26" s="502"/>
      <c r="K26" s="504"/>
      <c r="L26" s="38"/>
      <c r="M26" s="31"/>
      <c r="N26" s="13"/>
      <c r="O26" s="35"/>
      <c r="P26" s="158"/>
      <c r="R26" s="502"/>
      <c r="S26" s="504"/>
      <c r="T26" s="38"/>
      <c r="U26" s="31"/>
      <c r="V26" s="13"/>
      <c r="W26" s="35"/>
      <c r="X26" s="158"/>
      <c r="Z26" s="502"/>
      <c r="AA26" s="504"/>
      <c r="AB26" s="12"/>
      <c r="AC26" s="31"/>
      <c r="AD26" s="13"/>
      <c r="AE26" s="35"/>
      <c r="AF26" s="158"/>
      <c r="AH26" s="502"/>
      <c r="AI26" s="504"/>
      <c r="AJ26" s="12"/>
      <c r="AK26" s="31"/>
      <c r="AL26" s="13"/>
      <c r="AM26" s="35"/>
      <c r="AN26" s="158"/>
      <c r="AP26" s="502"/>
      <c r="AQ26" s="504"/>
      <c r="AR26" s="38"/>
      <c r="AS26" s="31"/>
      <c r="AT26" s="13"/>
      <c r="AU26" s="35">
        <f t="shared" si="1"/>
        <v>0</v>
      </c>
      <c r="AV26" s="44"/>
      <c r="AX26" s="502"/>
      <c r="AY26" s="504"/>
      <c r="AZ26" s="38"/>
      <c r="BA26" s="31"/>
      <c r="BB26" s="13"/>
      <c r="BC26" s="35"/>
      <c r="BD26" s="44"/>
      <c r="BF26" s="502"/>
      <c r="BG26" s="504"/>
      <c r="BH26" s="38"/>
      <c r="BI26" s="31"/>
      <c r="BJ26" s="13"/>
      <c r="BK26" s="35"/>
      <c r="BL26" s="44"/>
      <c r="BN26" s="502"/>
      <c r="BO26" s="504"/>
      <c r="BP26" s="38"/>
      <c r="BQ26" s="31"/>
      <c r="BR26" s="13"/>
      <c r="BS26" s="35"/>
      <c r="BT26" s="44"/>
      <c r="BV26" s="502"/>
      <c r="BW26" s="504"/>
      <c r="BX26" s="346"/>
      <c r="BY26" s="361"/>
      <c r="BZ26" s="362"/>
      <c r="CA26" s="363"/>
      <c r="CB26" s="158"/>
    </row>
    <row r="27" spans="2:80" ht="18.75" customHeight="1" x14ac:dyDescent="0.4">
      <c r="B27" s="501"/>
      <c r="C27" s="503"/>
      <c r="D27" s="39"/>
      <c r="E27" s="32"/>
      <c r="F27" s="11"/>
      <c r="G27" s="23"/>
      <c r="H27" s="159"/>
      <c r="J27" s="501"/>
      <c r="K27" s="503"/>
      <c r="L27" s="39"/>
      <c r="M27" s="32"/>
      <c r="N27" s="11"/>
      <c r="O27" s="23"/>
      <c r="P27" s="159"/>
      <c r="R27" s="501"/>
      <c r="S27" s="503"/>
      <c r="T27" s="39"/>
      <c r="U27" s="32"/>
      <c r="V27" s="11"/>
      <c r="W27" s="23"/>
      <c r="X27" s="159"/>
      <c r="Z27" s="501"/>
      <c r="AA27" s="503"/>
      <c r="AB27" s="10"/>
      <c r="AC27" s="32"/>
      <c r="AD27" s="11"/>
      <c r="AE27" s="23"/>
      <c r="AF27" s="159"/>
      <c r="AH27" s="501"/>
      <c r="AI27" s="503"/>
      <c r="AJ27" s="10"/>
      <c r="AK27" s="32"/>
      <c r="AL27" s="11"/>
      <c r="AM27" s="23"/>
      <c r="AN27" s="159"/>
      <c r="AP27" s="501"/>
      <c r="AQ27" s="503"/>
      <c r="AR27" s="39"/>
      <c r="AS27" s="32"/>
      <c r="AT27" s="11"/>
      <c r="AU27" s="23">
        <f t="shared" si="1"/>
        <v>0</v>
      </c>
      <c r="AV27" s="45"/>
      <c r="AX27" s="501"/>
      <c r="AY27" s="503"/>
      <c r="AZ27" s="39"/>
      <c r="BA27" s="32"/>
      <c r="BB27" s="11"/>
      <c r="BC27" s="23"/>
      <c r="BD27" s="45"/>
      <c r="BF27" s="501"/>
      <c r="BG27" s="503"/>
      <c r="BH27" s="39"/>
      <c r="BI27" s="32"/>
      <c r="BJ27" s="11"/>
      <c r="BK27" s="23"/>
      <c r="BL27" s="45"/>
      <c r="BN27" s="501"/>
      <c r="BO27" s="503"/>
      <c r="BP27" s="39"/>
      <c r="BQ27" s="32"/>
      <c r="BR27" s="11"/>
      <c r="BS27" s="23"/>
      <c r="BT27" s="45"/>
      <c r="BV27" s="510"/>
      <c r="BW27" s="511"/>
      <c r="BX27" s="39"/>
      <c r="BY27" s="32"/>
      <c r="BZ27" s="11"/>
      <c r="CA27" s="23"/>
      <c r="CB27" s="159"/>
    </row>
    <row r="28" spans="2:80" x14ac:dyDescent="0.4">
      <c r="B28" s="502"/>
      <c r="C28" s="504"/>
      <c r="D28" s="38"/>
      <c r="E28" s="31"/>
      <c r="F28" s="13"/>
      <c r="G28" s="35"/>
      <c r="H28" s="158"/>
      <c r="J28" s="502"/>
      <c r="K28" s="504"/>
      <c r="L28" s="38"/>
      <c r="M28" s="31"/>
      <c r="N28" s="13"/>
      <c r="O28" s="35"/>
      <c r="P28" s="158"/>
      <c r="R28" s="502"/>
      <c r="S28" s="504"/>
      <c r="T28" s="38"/>
      <c r="U28" s="31"/>
      <c r="V28" s="13"/>
      <c r="W28" s="35"/>
      <c r="X28" s="158"/>
      <c r="Z28" s="502"/>
      <c r="AA28" s="504"/>
      <c r="AB28" s="12"/>
      <c r="AC28" s="31"/>
      <c r="AD28" s="13"/>
      <c r="AE28" s="35"/>
      <c r="AF28" s="158"/>
      <c r="AH28" s="502"/>
      <c r="AI28" s="504"/>
      <c r="AJ28" s="12"/>
      <c r="AK28" s="31"/>
      <c r="AL28" s="13"/>
      <c r="AM28" s="35"/>
      <c r="AN28" s="158"/>
      <c r="AP28" s="502"/>
      <c r="AQ28" s="504"/>
      <c r="AR28" s="38"/>
      <c r="AS28" s="31"/>
      <c r="AT28" s="13"/>
      <c r="AU28" s="35">
        <f t="shared" si="1"/>
        <v>0</v>
      </c>
      <c r="AV28" s="44"/>
      <c r="AX28" s="502"/>
      <c r="AY28" s="504"/>
      <c r="AZ28" s="38"/>
      <c r="BA28" s="31"/>
      <c r="BB28" s="13"/>
      <c r="BC28" s="35"/>
      <c r="BD28" s="44"/>
      <c r="BF28" s="502"/>
      <c r="BG28" s="504"/>
      <c r="BH28" s="38"/>
      <c r="BI28" s="31"/>
      <c r="BJ28" s="13"/>
      <c r="BK28" s="35"/>
      <c r="BL28" s="44"/>
      <c r="BN28" s="502"/>
      <c r="BO28" s="504"/>
      <c r="BP28" s="38"/>
      <c r="BQ28" s="31"/>
      <c r="BR28" s="13"/>
      <c r="BS28" s="35"/>
      <c r="BT28" s="44"/>
      <c r="BV28" s="502"/>
      <c r="BW28" s="504"/>
      <c r="BX28" s="38"/>
      <c r="BY28" s="31"/>
      <c r="BZ28" s="13"/>
      <c r="CA28" s="35"/>
      <c r="CB28" s="158"/>
    </row>
    <row r="29" spans="2:80" ht="18.75" customHeight="1" x14ac:dyDescent="0.4">
      <c r="B29" s="501"/>
      <c r="C29" s="503"/>
      <c r="D29" s="39"/>
      <c r="E29" s="32"/>
      <c r="F29" s="11"/>
      <c r="G29" s="23"/>
      <c r="H29" s="159"/>
      <c r="J29" s="501"/>
      <c r="K29" s="503"/>
      <c r="L29" s="39"/>
      <c r="M29" s="32"/>
      <c r="N29" s="11"/>
      <c r="O29" s="23"/>
      <c r="P29" s="159"/>
      <c r="R29" s="501"/>
      <c r="S29" s="503"/>
      <c r="T29" s="39"/>
      <c r="U29" s="32"/>
      <c r="V29" s="11"/>
      <c r="W29" s="23"/>
      <c r="X29" s="159"/>
      <c r="Z29" s="501"/>
      <c r="AA29" s="503"/>
      <c r="AB29" s="10"/>
      <c r="AC29" s="32"/>
      <c r="AD29" s="11"/>
      <c r="AE29" s="23"/>
      <c r="AF29" s="159"/>
      <c r="AH29" s="501"/>
      <c r="AI29" s="503"/>
      <c r="AJ29" s="10"/>
      <c r="AK29" s="32"/>
      <c r="AL29" s="11"/>
      <c r="AM29" s="23"/>
      <c r="AN29" s="159"/>
      <c r="AP29" s="501"/>
      <c r="AQ29" s="503"/>
      <c r="AR29" s="39"/>
      <c r="AS29" s="32"/>
      <c r="AT29" s="11"/>
      <c r="AU29" s="23">
        <f t="shared" si="1"/>
        <v>0</v>
      </c>
      <c r="AV29" s="45"/>
      <c r="AX29" s="501"/>
      <c r="AY29" s="503"/>
      <c r="AZ29" s="39"/>
      <c r="BA29" s="32"/>
      <c r="BB29" s="11"/>
      <c r="BC29" s="23"/>
      <c r="BD29" s="45"/>
      <c r="BF29" s="501"/>
      <c r="BG29" s="503"/>
      <c r="BH29" s="39"/>
      <c r="BI29" s="32"/>
      <c r="BJ29" s="11"/>
      <c r="BK29" s="23"/>
      <c r="BL29" s="45"/>
      <c r="BN29" s="501"/>
      <c r="BO29" s="503"/>
      <c r="BP29" s="39"/>
      <c r="BQ29" s="32"/>
      <c r="BR29" s="11"/>
      <c r="BS29" s="23"/>
      <c r="BT29" s="45"/>
      <c r="BV29" s="510" t="s">
        <v>425</v>
      </c>
      <c r="BW29" s="511" t="s">
        <v>424</v>
      </c>
      <c r="BX29" s="39">
        <v>2</v>
      </c>
      <c r="BY29" s="32" t="s">
        <v>17</v>
      </c>
      <c r="BZ29" s="11"/>
      <c r="CA29" s="23"/>
      <c r="CB29" s="43"/>
    </row>
    <row r="30" spans="2:80" x14ac:dyDescent="0.4">
      <c r="B30" s="502"/>
      <c r="C30" s="504"/>
      <c r="D30" s="38"/>
      <c r="E30" s="31"/>
      <c r="F30" s="13"/>
      <c r="G30" s="35"/>
      <c r="H30" s="158"/>
      <c r="J30" s="502"/>
      <c r="K30" s="504"/>
      <c r="L30" s="38"/>
      <c r="M30" s="31"/>
      <c r="N30" s="13"/>
      <c r="O30" s="35"/>
      <c r="P30" s="158"/>
      <c r="R30" s="502"/>
      <c r="S30" s="504"/>
      <c r="T30" s="38"/>
      <c r="U30" s="31"/>
      <c r="V30" s="13"/>
      <c r="W30" s="35"/>
      <c r="X30" s="158"/>
      <c r="Z30" s="502"/>
      <c r="AA30" s="504"/>
      <c r="AB30" s="12"/>
      <c r="AC30" s="31"/>
      <c r="AD30" s="13"/>
      <c r="AE30" s="35"/>
      <c r="AF30" s="158"/>
      <c r="AH30" s="502"/>
      <c r="AI30" s="504"/>
      <c r="AJ30" s="12"/>
      <c r="AK30" s="31"/>
      <c r="AL30" s="13"/>
      <c r="AM30" s="35"/>
      <c r="AN30" s="158"/>
      <c r="AP30" s="502"/>
      <c r="AQ30" s="504"/>
      <c r="AR30" s="38"/>
      <c r="AS30" s="31"/>
      <c r="AT30" s="13"/>
      <c r="AU30" s="35">
        <f t="shared" si="1"/>
        <v>0</v>
      </c>
      <c r="AV30" s="44"/>
      <c r="AX30" s="502"/>
      <c r="AY30" s="504"/>
      <c r="AZ30" s="38"/>
      <c r="BA30" s="31"/>
      <c r="BB30" s="13"/>
      <c r="BC30" s="35"/>
      <c r="BD30" s="44"/>
      <c r="BF30" s="502"/>
      <c r="BG30" s="504"/>
      <c r="BH30" s="38"/>
      <c r="BI30" s="31"/>
      <c r="BJ30" s="13"/>
      <c r="BK30" s="35"/>
      <c r="BL30" s="44"/>
      <c r="BN30" s="502"/>
      <c r="BO30" s="504"/>
      <c r="BP30" s="38"/>
      <c r="BQ30" s="31"/>
      <c r="BR30" s="13"/>
      <c r="BS30" s="35"/>
      <c r="BT30" s="44"/>
      <c r="BV30" s="502"/>
      <c r="BW30" s="504"/>
      <c r="BX30" s="346"/>
      <c r="BY30" s="361"/>
      <c r="BZ30" s="362"/>
      <c r="CA30" s="363"/>
      <c r="CB30" s="158"/>
    </row>
    <row r="31" spans="2:80" ht="18.75" customHeight="1" x14ac:dyDescent="0.4">
      <c r="B31" s="501"/>
      <c r="C31" s="503"/>
      <c r="D31" s="39"/>
      <c r="E31" s="32"/>
      <c r="F31" s="11"/>
      <c r="G31" s="23"/>
      <c r="H31" s="159"/>
      <c r="J31" s="501"/>
      <c r="K31" s="503"/>
      <c r="L31" s="39"/>
      <c r="M31" s="32"/>
      <c r="N31" s="11"/>
      <c r="O31" s="23"/>
      <c r="P31" s="159"/>
      <c r="R31" s="501"/>
      <c r="S31" s="503"/>
      <c r="T31" s="39"/>
      <c r="U31" s="32"/>
      <c r="V31" s="11"/>
      <c r="W31" s="23"/>
      <c r="X31" s="159"/>
      <c r="Z31" s="501"/>
      <c r="AA31" s="503"/>
      <c r="AB31" s="10"/>
      <c r="AC31" s="32"/>
      <c r="AD31" s="11"/>
      <c r="AE31" s="23"/>
      <c r="AF31" s="159"/>
      <c r="AH31" s="501"/>
      <c r="AI31" s="503"/>
      <c r="AJ31" s="10"/>
      <c r="AK31" s="32"/>
      <c r="AL31" s="11"/>
      <c r="AM31" s="23"/>
      <c r="AN31" s="159"/>
      <c r="AP31" s="501"/>
      <c r="AQ31" s="503"/>
      <c r="AR31" s="39"/>
      <c r="AS31" s="32"/>
      <c r="AT31" s="11"/>
      <c r="AU31" s="23">
        <f t="shared" si="1"/>
        <v>0</v>
      </c>
      <c r="AV31" s="45"/>
      <c r="AX31" s="501"/>
      <c r="AY31" s="503"/>
      <c r="AZ31" s="39"/>
      <c r="BA31" s="32"/>
      <c r="BB31" s="11"/>
      <c r="BC31" s="23"/>
      <c r="BD31" s="45"/>
      <c r="BF31" s="501"/>
      <c r="BG31" s="503"/>
      <c r="BH31" s="39"/>
      <c r="BI31" s="32"/>
      <c r="BJ31" s="11"/>
      <c r="BK31" s="23"/>
      <c r="BL31" s="45"/>
      <c r="BN31" s="501"/>
      <c r="BO31" s="503"/>
      <c r="BP31" s="39"/>
      <c r="BQ31" s="32"/>
      <c r="BR31" s="11"/>
      <c r="BS31" s="23"/>
      <c r="BT31" s="45"/>
      <c r="BV31" s="510" t="s">
        <v>426</v>
      </c>
      <c r="BW31" s="511" t="s">
        <v>409</v>
      </c>
      <c r="BX31" s="39">
        <f>'数量(機械)補助'!BI15</f>
        <v>0.75</v>
      </c>
      <c r="BY31" s="32" t="s">
        <v>17</v>
      </c>
      <c r="BZ31" s="11"/>
      <c r="CA31" s="23"/>
      <c r="CB31" s="43"/>
    </row>
    <row r="32" spans="2:80" x14ac:dyDescent="0.4">
      <c r="B32" s="502"/>
      <c r="C32" s="504"/>
      <c r="D32" s="38"/>
      <c r="E32" s="31"/>
      <c r="F32" s="13"/>
      <c r="G32" s="35"/>
      <c r="H32" s="158"/>
      <c r="J32" s="502"/>
      <c r="K32" s="504"/>
      <c r="L32" s="38"/>
      <c r="M32" s="31"/>
      <c r="N32" s="13"/>
      <c r="O32" s="35"/>
      <c r="P32" s="158"/>
      <c r="R32" s="502"/>
      <c r="S32" s="504"/>
      <c r="T32" s="38"/>
      <c r="U32" s="31"/>
      <c r="V32" s="13"/>
      <c r="W32" s="35"/>
      <c r="X32" s="158"/>
      <c r="Z32" s="502"/>
      <c r="AA32" s="504"/>
      <c r="AB32" s="12"/>
      <c r="AC32" s="31"/>
      <c r="AD32" s="13"/>
      <c r="AE32" s="35"/>
      <c r="AF32" s="158"/>
      <c r="AH32" s="502"/>
      <c r="AI32" s="504"/>
      <c r="AJ32" s="12"/>
      <c r="AK32" s="31"/>
      <c r="AL32" s="13"/>
      <c r="AM32" s="35"/>
      <c r="AN32" s="158"/>
      <c r="AP32" s="502"/>
      <c r="AQ32" s="504"/>
      <c r="AR32" s="38"/>
      <c r="AS32" s="31"/>
      <c r="AT32" s="13"/>
      <c r="AU32" s="35">
        <f t="shared" si="1"/>
        <v>0</v>
      </c>
      <c r="AV32" s="44"/>
      <c r="AX32" s="502"/>
      <c r="AY32" s="504"/>
      <c r="AZ32" s="38"/>
      <c r="BA32" s="31"/>
      <c r="BB32" s="13"/>
      <c r="BC32" s="35"/>
      <c r="BD32" s="44"/>
      <c r="BF32" s="502"/>
      <c r="BG32" s="504"/>
      <c r="BH32" s="38"/>
      <c r="BI32" s="31"/>
      <c r="BJ32" s="13"/>
      <c r="BK32" s="35"/>
      <c r="BL32" s="44"/>
      <c r="BN32" s="502"/>
      <c r="BO32" s="504"/>
      <c r="BP32" s="38"/>
      <c r="BQ32" s="31"/>
      <c r="BR32" s="13"/>
      <c r="BS32" s="35"/>
      <c r="BT32" s="44"/>
      <c r="BV32" s="502"/>
      <c r="BW32" s="504"/>
      <c r="BX32" s="346">
        <f>'数量(機械)補助'!BI16</f>
        <v>0</v>
      </c>
      <c r="BY32" s="361"/>
      <c r="BZ32" s="362"/>
      <c r="CA32" s="363"/>
      <c r="CB32" s="158"/>
    </row>
    <row r="33" spans="2:80" ht="18.75" customHeight="1" x14ac:dyDescent="0.4">
      <c r="B33" s="501"/>
      <c r="C33" s="503"/>
      <c r="D33" s="39"/>
      <c r="E33" s="32"/>
      <c r="F33" s="11"/>
      <c r="G33" s="23"/>
      <c r="H33" s="159"/>
      <c r="J33" s="501"/>
      <c r="K33" s="503"/>
      <c r="L33" s="39"/>
      <c r="M33" s="32"/>
      <c r="N33" s="11"/>
      <c r="O33" s="23"/>
      <c r="P33" s="159"/>
      <c r="R33" s="501"/>
      <c r="S33" s="503"/>
      <c r="T33" s="39"/>
      <c r="U33" s="32"/>
      <c r="V33" s="11"/>
      <c r="W33" s="23"/>
      <c r="X33" s="159"/>
      <c r="Z33" s="501"/>
      <c r="AA33" s="503"/>
      <c r="AB33" s="10"/>
      <c r="AC33" s="32"/>
      <c r="AD33" s="11"/>
      <c r="AE33" s="23"/>
      <c r="AF33" s="159"/>
      <c r="AH33" s="501"/>
      <c r="AI33" s="503"/>
      <c r="AJ33" s="10"/>
      <c r="AK33" s="32"/>
      <c r="AL33" s="11"/>
      <c r="AM33" s="23"/>
      <c r="AN33" s="159"/>
      <c r="AP33" s="501"/>
      <c r="AQ33" s="503"/>
      <c r="AR33" s="39"/>
      <c r="AS33" s="32"/>
      <c r="AT33" s="11"/>
      <c r="AU33" s="23">
        <f t="shared" si="1"/>
        <v>0</v>
      </c>
      <c r="AV33" s="45"/>
      <c r="AX33" s="501"/>
      <c r="AY33" s="503"/>
      <c r="AZ33" s="39"/>
      <c r="BA33" s="32"/>
      <c r="BB33" s="11"/>
      <c r="BC33" s="23"/>
      <c r="BD33" s="45"/>
      <c r="BF33" s="501"/>
      <c r="BG33" s="503"/>
      <c r="BH33" s="39"/>
      <c r="BI33" s="32"/>
      <c r="BJ33" s="11"/>
      <c r="BK33" s="23"/>
      <c r="BL33" s="45"/>
      <c r="BN33" s="501"/>
      <c r="BO33" s="503"/>
      <c r="BP33" s="39"/>
      <c r="BQ33" s="32"/>
      <c r="BR33" s="11"/>
      <c r="BS33" s="23"/>
      <c r="BT33" s="45"/>
      <c r="BV33" s="510" t="s">
        <v>427</v>
      </c>
      <c r="BW33" s="511" t="s">
        <v>558</v>
      </c>
      <c r="BX33" s="39">
        <f>'数量(機械)補助'!BI17</f>
        <v>5.6000000000000001E-2</v>
      </c>
      <c r="BY33" s="32" t="s">
        <v>41</v>
      </c>
      <c r="BZ33" s="11"/>
      <c r="CA33" s="23"/>
      <c r="CB33" s="43"/>
    </row>
    <row r="34" spans="2:80" x14ac:dyDescent="0.4">
      <c r="B34" s="502"/>
      <c r="C34" s="504"/>
      <c r="D34" s="38"/>
      <c r="E34" s="31"/>
      <c r="F34" s="13"/>
      <c r="G34" s="35"/>
      <c r="H34" s="158"/>
      <c r="J34" s="502"/>
      <c r="K34" s="504"/>
      <c r="L34" s="38"/>
      <c r="M34" s="31"/>
      <c r="N34" s="13"/>
      <c r="O34" s="35"/>
      <c r="P34" s="158"/>
      <c r="R34" s="502"/>
      <c r="S34" s="504"/>
      <c r="T34" s="38"/>
      <c r="U34" s="31"/>
      <c r="V34" s="13"/>
      <c r="W34" s="35"/>
      <c r="X34" s="158"/>
      <c r="Z34" s="502"/>
      <c r="AA34" s="504"/>
      <c r="AB34" s="12"/>
      <c r="AC34" s="31"/>
      <c r="AD34" s="13"/>
      <c r="AE34" s="35"/>
      <c r="AF34" s="158"/>
      <c r="AH34" s="502"/>
      <c r="AI34" s="504"/>
      <c r="AJ34" s="12"/>
      <c r="AK34" s="31"/>
      <c r="AL34" s="13"/>
      <c r="AM34" s="35"/>
      <c r="AN34" s="158"/>
      <c r="AP34" s="502"/>
      <c r="AQ34" s="504"/>
      <c r="AR34" s="38"/>
      <c r="AS34" s="31"/>
      <c r="AT34" s="13"/>
      <c r="AU34" s="35">
        <f t="shared" si="1"/>
        <v>0</v>
      </c>
      <c r="AV34" s="44"/>
      <c r="AX34" s="502"/>
      <c r="AY34" s="504"/>
      <c r="AZ34" s="38"/>
      <c r="BA34" s="31"/>
      <c r="BB34" s="13"/>
      <c r="BC34" s="35"/>
      <c r="BD34" s="44"/>
      <c r="BF34" s="502"/>
      <c r="BG34" s="504"/>
      <c r="BH34" s="38"/>
      <c r="BI34" s="31"/>
      <c r="BJ34" s="13"/>
      <c r="BK34" s="35"/>
      <c r="BL34" s="44"/>
      <c r="BN34" s="502"/>
      <c r="BO34" s="504"/>
      <c r="BP34" s="38"/>
      <c r="BQ34" s="31"/>
      <c r="BR34" s="13"/>
      <c r="BS34" s="35"/>
      <c r="BT34" s="44"/>
      <c r="BV34" s="502"/>
      <c r="BW34" s="504"/>
      <c r="BX34" s="346">
        <f>'数量(機械)補助'!BI18</f>
        <v>0</v>
      </c>
      <c r="BY34" s="361"/>
      <c r="BZ34" s="362"/>
      <c r="CA34" s="363"/>
      <c r="CB34" s="158"/>
    </row>
    <row r="35" spans="2:80" ht="18.75" customHeight="1" x14ac:dyDescent="0.4">
      <c r="B35" s="501"/>
      <c r="C35" s="503"/>
      <c r="D35" s="39"/>
      <c r="E35" s="32"/>
      <c r="F35" s="11"/>
      <c r="G35" s="23"/>
      <c r="H35" s="159"/>
      <c r="J35" s="501"/>
      <c r="K35" s="503"/>
      <c r="L35" s="39"/>
      <c r="M35" s="32"/>
      <c r="N35" s="11"/>
      <c r="O35" s="23"/>
      <c r="P35" s="159"/>
      <c r="R35" s="501"/>
      <c r="S35" s="503"/>
      <c r="T35" s="39"/>
      <c r="U35" s="32"/>
      <c r="V35" s="11"/>
      <c r="W35" s="23"/>
      <c r="X35" s="159"/>
      <c r="Z35" s="501"/>
      <c r="AA35" s="503"/>
      <c r="AB35" s="10"/>
      <c r="AC35" s="32"/>
      <c r="AD35" s="11"/>
      <c r="AE35" s="23"/>
      <c r="AF35" s="159"/>
      <c r="AH35" s="501"/>
      <c r="AI35" s="503"/>
      <c r="AJ35" s="10"/>
      <c r="AK35" s="32"/>
      <c r="AL35" s="11"/>
      <c r="AM35" s="23"/>
      <c r="AN35" s="159"/>
      <c r="AP35" s="501"/>
      <c r="AQ35" s="503"/>
      <c r="AR35" s="39"/>
      <c r="AS35" s="32"/>
      <c r="AT35" s="11"/>
      <c r="AU35" s="23">
        <f t="shared" si="1"/>
        <v>0</v>
      </c>
      <c r="AV35" s="45"/>
      <c r="AX35" s="501"/>
      <c r="AY35" s="503"/>
      <c r="AZ35" s="39"/>
      <c r="BA35" s="32"/>
      <c r="BB35" s="11"/>
      <c r="BC35" s="23"/>
      <c r="BD35" s="45"/>
      <c r="BF35" s="501"/>
      <c r="BG35" s="503"/>
      <c r="BH35" s="39"/>
      <c r="BI35" s="32"/>
      <c r="BJ35" s="11"/>
      <c r="BK35" s="23"/>
      <c r="BL35" s="45"/>
      <c r="BN35" s="501"/>
      <c r="BO35" s="503"/>
      <c r="BP35" s="39"/>
      <c r="BQ35" s="32"/>
      <c r="BR35" s="11"/>
      <c r="BS35" s="23"/>
      <c r="BT35" s="45"/>
      <c r="BV35" s="510" t="s">
        <v>514</v>
      </c>
      <c r="BW35" s="511" t="s">
        <v>410</v>
      </c>
      <c r="BX35" s="39">
        <f>BX33</f>
        <v>5.6000000000000001E-2</v>
      </c>
      <c r="BY35" s="32" t="s">
        <v>41</v>
      </c>
      <c r="BZ35" s="11"/>
      <c r="CA35" s="23"/>
      <c r="CB35" s="43"/>
    </row>
    <row r="36" spans="2:80" x14ac:dyDescent="0.4">
      <c r="B36" s="502"/>
      <c r="C36" s="504"/>
      <c r="D36" s="38"/>
      <c r="E36" s="31"/>
      <c r="F36" s="13"/>
      <c r="G36" s="35"/>
      <c r="H36" s="158"/>
      <c r="J36" s="502"/>
      <c r="K36" s="504"/>
      <c r="L36" s="38"/>
      <c r="M36" s="31"/>
      <c r="N36" s="13"/>
      <c r="O36" s="35"/>
      <c r="P36" s="158"/>
      <c r="R36" s="502"/>
      <c r="S36" s="504"/>
      <c r="T36" s="38"/>
      <c r="U36" s="31"/>
      <c r="V36" s="13"/>
      <c r="W36" s="35"/>
      <c r="X36" s="158"/>
      <c r="Z36" s="502"/>
      <c r="AA36" s="504"/>
      <c r="AB36" s="12"/>
      <c r="AC36" s="31"/>
      <c r="AD36" s="13"/>
      <c r="AE36" s="35"/>
      <c r="AF36" s="158"/>
      <c r="AH36" s="502"/>
      <c r="AI36" s="504"/>
      <c r="AJ36" s="12"/>
      <c r="AK36" s="31"/>
      <c r="AL36" s="13"/>
      <c r="AM36" s="35"/>
      <c r="AN36" s="158"/>
      <c r="AP36" s="502"/>
      <c r="AQ36" s="504"/>
      <c r="AR36" s="38"/>
      <c r="AS36" s="31"/>
      <c r="AT36" s="13"/>
      <c r="AU36" s="35">
        <f t="shared" si="1"/>
        <v>0</v>
      </c>
      <c r="AV36" s="44"/>
      <c r="AX36" s="502"/>
      <c r="AY36" s="504"/>
      <c r="AZ36" s="38"/>
      <c r="BA36" s="31"/>
      <c r="BB36" s="13"/>
      <c r="BC36" s="35"/>
      <c r="BD36" s="44"/>
      <c r="BF36" s="502"/>
      <c r="BG36" s="504"/>
      <c r="BH36" s="38"/>
      <c r="BI36" s="31"/>
      <c r="BJ36" s="13"/>
      <c r="BK36" s="35"/>
      <c r="BL36" s="44"/>
      <c r="BN36" s="502"/>
      <c r="BO36" s="504"/>
      <c r="BP36" s="38"/>
      <c r="BQ36" s="31"/>
      <c r="BR36" s="13"/>
      <c r="BS36" s="35"/>
      <c r="BT36" s="44"/>
      <c r="BV36" s="502"/>
      <c r="BW36" s="504"/>
      <c r="BX36" s="346">
        <f>BX34</f>
        <v>0</v>
      </c>
      <c r="BY36" s="361"/>
      <c r="BZ36" s="362"/>
      <c r="CA36" s="363"/>
      <c r="CB36" s="158"/>
    </row>
    <row r="37" spans="2:80" ht="18.75" customHeight="1" x14ac:dyDescent="0.4">
      <c r="B37" s="501"/>
      <c r="C37" s="503"/>
      <c r="D37" s="39"/>
      <c r="E37" s="32"/>
      <c r="F37" s="11"/>
      <c r="G37" s="23"/>
      <c r="H37" s="159"/>
      <c r="J37" s="501"/>
      <c r="K37" s="503"/>
      <c r="L37" s="39"/>
      <c r="M37" s="32"/>
      <c r="N37" s="11"/>
      <c r="O37" s="23"/>
      <c r="P37" s="159"/>
      <c r="R37" s="501"/>
      <c r="S37" s="503"/>
      <c r="T37" s="39"/>
      <c r="U37" s="32"/>
      <c r="V37" s="11"/>
      <c r="W37" s="23"/>
      <c r="X37" s="159"/>
      <c r="Z37" s="501"/>
      <c r="AA37" s="503"/>
      <c r="AB37" s="10"/>
      <c r="AC37" s="32"/>
      <c r="AD37" s="11"/>
      <c r="AE37" s="23"/>
      <c r="AF37" s="159"/>
      <c r="AH37" s="501"/>
      <c r="AI37" s="503"/>
      <c r="AJ37" s="10"/>
      <c r="AK37" s="32"/>
      <c r="AL37" s="11"/>
      <c r="AM37" s="23"/>
      <c r="AN37" s="159"/>
      <c r="AP37" s="501"/>
      <c r="AQ37" s="503"/>
      <c r="AR37" s="39"/>
      <c r="AS37" s="32"/>
      <c r="AT37" s="11"/>
      <c r="AU37" s="23">
        <f t="shared" si="1"/>
        <v>0</v>
      </c>
      <c r="AV37" s="45"/>
      <c r="AX37" s="501"/>
      <c r="AY37" s="503"/>
      <c r="AZ37" s="39"/>
      <c r="BA37" s="32"/>
      <c r="BB37" s="11"/>
      <c r="BC37" s="23"/>
      <c r="BD37" s="45"/>
      <c r="BF37" s="501"/>
      <c r="BG37" s="503"/>
      <c r="BH37" s="39"/>
      <c r="BI37" s="32"/>
      <c r="BJ37" s="11"/>
      <c r="BK37" s="23"/>
      <c r="BL37" s="45"/>
      <c r="BN37" s="501"/>
      <c r="BO37" s="503"/>
      <c r="BP37" s="39"/>
      <c r="BQ37" s="32"/>
      <c r="BR37" s="11"/>
      <c r="BS37" s="23"/>
      <c r="BT37" s="45"/>
      <c r="BV37" s="510" t="s">
        <v>498</v>
      </c>
      <c r="BW37" s="527" t="s">
        <v>468</v>
      </c>
      <c r="BX37" s="39">
        <f>'数量(機械)補助'!BI23</f>
        <v>0.96</v>
      </c>
      <c r="BY37" s="32" t="s">
        <v>40</v>
      </c>
      <c r="BZ37" s="11"/>
      <c r="CA37" s="23"/>
      <c r="CB37" s="43"/>
    </row>
    <row r="38" spans="2:80" x14ac:dyDescent="0.4">
      <c r="B38" s="502"/>
      <c r="C38" s="504"/>
      <c r="D38" s="38"/>
      <c r="E38" s="31"/>
      <c r="F38" s="13"/>
      <c r="G38" s="35"/>
      <c r="H38" s="158"/>
      <c r="J38" s="502"/>
      <c r="K38" s="504"/>
      <c r="L38" s="38"/>
      <c r="M38" s="31"/>
      <c r="N38" s="13"/>
      <c r="O38" s="35"/>
      <c r="P38" s="158"/>
      <c r="R38" s="502"/>
      <c r="S38" s="504"/>
      <c r="T38" s="38"/>
      <c r="U38" s="31"/>
      <c r="V38" s="13"/>
      <c r="W38" s="35"/>
      <c r="X38" s="158"/>
      <c r="Z38" s="502"/>
      <c r="AA38" s="504"/>
      <c r="AB38" s="12"/>
      <c r="AC38" s="31"/>
      <c r="AD38" s="13"/>
      <c r="AE38" s="35"/>
      <c r="AF38" s="158"/>
      <c r="AH38" s="502"/>
      <c r="AI38" s="504"/>
      <c r="AJ38" s="12"/>
      <c r="AK38" s="31"/>
      <c r="AL38" s="13"/>
      <c r="AM38" s="35"/>
      <c r="AN38" s="158"/>
      <c r="AP38" s="502"/>
      <c r="AQ38" s="504"/>
      <c r="AR38" s="38"/>
      <c r="AS38" s="31"/>
      <c r="AT38" s="13"/>
      <c r="AU38" s="35">
        <f t="shared" si="1"/>
        <v>0</v>
      </c>
      <c r="AV38" s="44"/>
      <c r="AX38" s="502"/>
      <c r="AY38" s="504"/>
      <c r="AZ38" s="38"/>
      <c r="BA38" s="31"/>
      <c r="BB38" s="13"/>
      <c r="BC38" s="35"/>
      <c r="BD38" s="44"/>
      <c r="BF38" s="502"/>
      <c r="BG38" s="504"/>
      <c r="BH38" s="38"/>
      <c r="BI38" s="31"/>
      <c r="BJ38" s="13"/>
      <c r="BK38" s="35"/>
      <c r="BL38" s="44"/>
      <c r="BN38" s="502"/>
      <c r="BO38" s="504"/>
      <c r="BP38" s="38"/>
      <c r="BQ38" s="31"/>
      <c r="BR38" s="13"/>
      <c r="BS38" s="35"/>
      <c r="BT38" s="44"/>
      <c r="BV38" s="502"/>
      <c r="BW38" s="529"/>
      <c r="BX38" s="346">
        <f>'数量(機械)補助'!BI24</f>
        <v>0</v>
      </c>
      <c r="BY38" s="361"/>
      <c r="BZ38" s="362"/>
      <c r="CA38" s="363"/>
      <c r="CB38" s="158"/>
    </row>
    <row r="39" spans="2:80" ht="18.75" customHeight="1" x14ac:dyDescent="0.4">
      <c r="B39" s="501"/>
      <c r="C39" s="503"/>
      <c r="D39" s="39"/>
      <c r="E39" s="32"/>
      <c r="F39" s="11"/>
      <c r="G39" s="23"/>
      <c r="H39" s="159"/>
      <c r="J39" s="501"/>
      <c r="K39" s="503"/>
      <c r="L39" s="39"/>
      <c r="M39" s="32"/>
      <c r="N39" s="11"/>
      <c r="O39" s="23"/>
      <c r="P39" s="159"/>
      <c r="R39" s="501"/>
      <c r="S39" s="503"/>
      <c r="T39" s="39"/>
      <c r="U39" s="32"/>
      <c r="V39" s="11"/>
      <c r="W39" s="23"/>
      <c r="X39" s="159"/>
      <c r="Z39" s="501"/>
      <c r="AA39" s="503"/>
      <c r="AB39" s="10"/>
      <c r="AC39" s="32"/>
      <c r="AD39" s="11"/>
      <c r="AE39" s="23"/>
      <c r="AF39" s="159"/>
      <c r="AH39" s="501"/>
      <c r="AI39" s="503"/>
      <c r="AJ39" s="10"/>
      <c r="AK39" s="32"/>
      <c r="AL39" s="11"/>
      <c r="AM39" s="23"/>
      <c r="AN39" s="159"/>
      <c r="AP39" s="501"/>
      <c r="AQ39" s="503"/>
      <c r="AR39" s="39"/>
      <c r="AS39" s="32"/>
      <c r="AT39" s="11"/>
      <c r="AU39" s="23">
        <f t="shared" si="1"/>
        <v>0</v>
      </c>
      <c r="AV39" s="45"/>
      <c r="AX39" s="501"/>
      <c r="AY39" s="503"/>
      <c r="AZ39" s="39"/>
      <c r="BA39" s="32"/>
      <c r="BB39" s="11"/>
      <c r="BC39" s="23"/>
      <c r="BD39" s="45"/>
      <c r="BF39" s="501"/>
      <c r="BG39" s="503"/>
      <c r="BH39" s="39"/>
      <c r="BI39" s="32"/>
      <c r="BJ39" s="11"/>
      <c r="BK39" s="23"/>
      <c r="BL39" s="45"/>
      <c r="BN39" s="501"/>
      <c r="BO39" s="503"/>
      <c r="BP39" s="39"/>
      <c r="BQ39" s="32"/>
      <c r="BR39" s="11"/>
      <c r="BS39" s="23"/>
      <c r="BT39" s="45"/>
      <c r="BV39" s="510" t="s">
        <v>661</v>
      </c>
      <c r="BW39" s="503" t="s">
        <v>411</v>
      </c>
      <c r="BX39" s="39">
        <f>'数量(機械)補助'!BI25</f>
        <v>0.95</v>
      </c>
      <c r="BY39" s="32" t="s">
        <v>40</v>
      </c>
      <c r="BZ39" s="11"/>
      <c r="CA39" s="23"/>
      <c r="CB39" s="43"/>
    </row>
    <row r="40" spans="2:80" x14ac:dyDescent="0.4">
      <c r="B40" s="502"/>
      <c r="C40" s="504"/>
      <c r="D40" s="38"/>
      <c r="E40" s="31"/>
      <c r="F40" s="13"/>
      <c r="G40" s="35"/>
      <c r="H40" s="158"/>
      <c r="J40" s="502"/>
      <c r="K40" s="504"/>
      <c r="L40" s="38"/>
      <c r="M40" s="31"/>
      <c r="N40" s="13"/>
      <c r="O40" s="35"/>
      <c r="P40" s="158"/>
      <c r="R40" s="502"/>
      <c r="S40" s="504"/>
      <c r="T40" s="38"/>
      <c r="U40" s="31"/>
      <c r="V40" s="13"/>
      <c r="W40" s="35"/>
      <c r="X40" s="158"/>
      <c r="Z40" s="502"/>
      <c r="AA40" s="504"/>
      <c r="AB40" s="12"/>
      <c r="AC40" s="31"/>
      <c r="AD40" s="13"/>
      <c r="AE40" s="35"/>
      <c r="AF40" s="158"/>
      <c r="AH40" s="502"/>
      <c r="AI40" s="504"/>
      <c r="AJ40" s="12"/>
      <c r="AK40" s="31"/>
      <c r="AL40" s="13"/>
      <c r="AM40" s="35"/>
      <c r="AN40" s="158"/>
      <c r="AP40" s="502"/>
      <c r="AQ40" s="504"/>
      <c r="AR40" s="38"/>
      <c r="AS40" s="31"/>
      <c r="AT40" s="13"/>
      <c r="AU40" s="35">
        <f t="shared" si="1"/>
        <v>0</v>
      </c>
      <c r="AV40" s="44"/>
      <c r="AX40" s="502"/>
      <c r="AY40" s="504"/>
      <c r="AZ40" s="38"/>
      <c r="BA40" s="31"/>
      <c r="BB40" s="13"/>
      <c r="BC40" s="35"/>
      <c r="BD40" s="44"/>
      <c r="BF40" s="502"/>
      <c r="BG40" s="504"/>
      <c r="BH40" s="38"/>
      <c r="BI40" s="31"/>
      <c r="BJ40" s="13"/>
      <c r="BK40" s="35"/>
      <c r="BL40" s="44"/>
      <c r="BN40" s="502"/>
      <c r="BO40" s="504"/>
      <c r="BP40" s="38"/>
      <c r="BQ40" s="31"/>
      <c r="BR40" s="13"/>
      <c r="BS40" s="35"/>
      <c r="BT40" s="44"/>
      <c r="BV40" s="502"/>
      <c r="BW40" s="504"/>
      <c r="BX40" s="346">
        <f>'数量(機械)補助'!BI26</f>
        <v>0</v>
      </c>
      <c r="BY40" s="361"/>
      <c r="BZ40" s="362"/>
      <c r="CA40" s="363"/>
      <c r="CB40" s="158"/>
    </row>
    <row r="41" spans="2:80" ht="18.75" customHeight="1" x14ac:dyDescent="0.4">
      <c r="B41" s="501"/>
      <c r="C41" s="503"/>
      <c r="D41" s="39"/>
      <c r="E41" s="32"/>
      <c r="F41" s="11"/>
      <c r="G41" s="23"/>
      <c r="H41" s="159"/>
      <c r="J41" s="501"/>
      <c r="K41" s="503"/>
      <c r="L41" s="39"/>
      <c r="M41" s="32"/>
      <c r="N41" s="11"/>
      <c r="O41" s="23"/>
      <c r="P41" s="159"/>
      <c r="R41" s="501"/>
      <c r="S41" s="503"/>
      <c r="T41" s="39"/>
      <c r="U41" s="32"/>
      <c r="V41" s="11"/>
      <c r="W41" s="23"/>
      <c r="X41" s="159"/>
      <c r="Z41" s="501"/>
      <c r="AA41" s="503"/>
      <c r="AB41" s="10"/>
      <c r="AC41" s="32"/>
      <c r="AD41" s="11"/>
      <c r="AE41" s="23"/>
      <c r="AF41" s="159"/>
      <c r="AH41" s="501"/>
      <c r="AI41" s="503"/>
      <c r="AJ41" s="10"/>
      <c r="AK41" s="32"/>
      <c r="AL41" s="11"/>
      <c r="AM41" s="23"/>
      <c r="AN41" s="159"/>
      <c r="AP41" s="501"/>
      <c r="AQ41" s="503"/>
      <c r="AR41" s="39"/>
      <c r="AS41" s="32"/>
      <c r="AT41" s="11"/>
      <c r="AU41" s="23">
        <f t="shared" si="1"/>
        <v>0</v>
      </c>
      <c r="AV41" s="45"/>
      <c r="AX41" s="501"/>
      <c r="AY41" s="503"/>
      <c r="AZ41" s="39"/>
      <c r="BA41" s="32"/>
      <c r="BB41" s="11"/>
      <c r="BC41" s="23"/>
      <c r="BD41" s="45"/>
      <c r="BF41" s="501"/>
      <c r="BG41" s="503"/>
      <c r="BH41" s="39"/>
      <c r="BI41" s="32"/>
      <c r="BJ41" s="11"/>
      <c r="BK41" s="23"/>
      <c r="BL41" s="45"/>
      <c r="BN41" s="501"/>
      <c r="BO41" s="503"/>
      <c r="BP41" s="39"/>
      <c r="BQ41" s="32"/>
      <c r="BR41" s="11"/>
      <c r="BS41" s="23"/>
      <c r="BT41" s="45"/>
      <c r="BV41" s="510" t="s">
        <v>662</v>
      </c>
      <c r="BW41" s="503" t="s">
        <v>412</v>
      </c>
      <c r="BX41" s="39">
        <f>'数量(機械)補助'!BI35</f>
        <v>0.92</v>
      </c>
      <c r="BY41" s="32" t="s">
        <v>40</v>
      </c>
      <c r="BZ41" s="11"/>
      <c r="CA41" s="23"/>
      <c r="CB41" s="43"/>
    </row>
    <row r="42" spans="2:80" x14ac:dyDescent="0.4">
      <c r="B42" s="502"/>
      <c r="C42" s="504"/>
      <c r="D42" s="38"/>
      <c r="E42" s="31"/>
      <c r="F42" s="13"/>
      <c r="G42" s="35"/>
      <c r="H42" s="158"/>
      <c r="J42" s="502"/>
      <c r="K42" s="504"/>
      <c r="L42" s="38"/>
      <c r="M42" s="31"/>
      <c r="N42" s="13"/>
      <c r="O42" s="35"/>
      <c r="P42" s="158"/>
      <c r="R42" s="502"/>
      <c r="S42" s="504"/>
      <c r="T42" s="38"/>
      <c r="U42" s="31"/>
      <c r="V42" s="13"/>
      <c r="W42" s="35"/>
      <c r="X42" s="158"/>
      <c r="Z42" s="502"/>
      <c r="AA42" s="504"/>
      <c r="AB42" s="12"/>
      <c r="AC42" s="31"/>
      <c r="AD42" s="13"/>
      <c r="AE42" s="35"/>
      <c r="AF42" s="158"/>
      <c r="AH42" s="502"/>
      <c r="AI42" s="504"/>
      <c r="AJ42" s="12"/>
      <c r="AK42" s="31"/>
      <c r="AL42" s="13"/>
      <c r="AM42" s="35"/>
      <c r="AN42" s="158"/>
      <c r="AP42" s="502"/>
      <c r="AQ42" s="504"/>
      <c r="AR42" s="38"/>
      <c r="AS42" s="31"/>
      <c r="AT42" s="13"/>
      <c r="AU42" s="35">
        <f t="shared" si="1"/>
        <v>0</v>
      </c>
      <c r="AV42" s="44"/>
      <c r="AX42" s="502"/>
      <c r="AY42" s="504"/>
      <c r="AZ42" s="38"/>
      <c r="BA42" s="31"/>
      <c r="BB42" s="13"/>
      <c r="BC42" s="35"/>
      <c r="BD42" s="44"/>
      <c r="BF42" s="502"/>
      <c r="BG42" s="504"/>
      <c r="BH42" s="38"/>
      <c r="BI42" s="31"/>
      <c r="BJ42" s="13"/>
      <c r="BK42" s="35"/>
      <c r="BL42" s="44"/>
      <c r="BN42" s="502"/>
      <c r="BO42" s="504"/>
      <c r="BP42" s="38"/>
      <c r="BQ42" s="31"/>
      <c r="BR42" s="13"/>
      <c r="BS42" s="35"/>
      <c r="BT42" s="44"/>
      <c r="BV42" s="502"/>
      <c r="BW42" s="504"/>
      <c r="BX42" s="346">
        <f>'数量(機械)補助'!BI36</f>
        <v>0</v>
      </c>
      <c r="BY42" s="361"/>
      <c r="BZ42" s="362"/>
      <c r="CA42" s="363"/>
      <c r="CB42" s="158"/>
    </row>
    <row r="43" spans="2:80" x14ac:dyDescent="0.4">
      <c r="B43" s="501"/>
      <c r="C43" s="503"/>
      <c r="D43" s="39"/>
      <c r="E43" s="32"/>
      <c r="F43" s="11"/>
      <c r="G43" s="23"/>
      <c r="H43" s="159"/>
      <c r="J43" s="501"/>
      <c r="K43" s="503"/>
      <c r="L43" s="39"/>
      <c r="M43" s="32"/>
      <c r="N43" s="11"/>
      <c r="O43" s="23"/>
      <c r="P43" s="159"/>
      <c r="R43" s="501"/>
      <c r="S43" s="503"/>
      <c r="T43" s="39"/>
      <c r="U43" s="32"/>
      <c r="V43" s="11"/>
      <c r="W43" s="23"/>
      <c r="X43" s="159"/>
      <c r="Z43" s="501"/>
      <c r="AA43" s="503"/>
      <c r="AB43" s="10"/>
      <c r="AC43" s="32"/>
      <c r="AD43" s="11"/>
      <c r="AE43" s="23"/>
      <c r="AF43" s="159"/>
      <c r="AH43" s="501"/>
      <c r="AI43" s="503"/>
      <c r="AJ43" s="10"/>
      <c r="AK43" s="32"/>
      <c r="AL43" s="11"/>
      <c r="AM43" s="23"/>
      <c r="AN43" s="159"/>
      <c r="AP43" s="501"/>
      <c r="AQ43" s="503"/>
      <c r="AR43" s="39"/>
      <c r="AS43" s="32"/>
      <c r="AT43" s="11"/>
      <c r="AU43" s="23">
        <f t="shared" si="1"/>
        <v>0</v>
      </c>
      <c r="AV43" s="45"/>
      <c r="AX43" s="501"/>
      <c r="AY43" s="503"/>
      <c r="AZ43" s="39"/>
      <c r="BA43" s="32"/>
      <c r="BB43" s="11"/>
      <c r="BC43" s="23"/>
      <c r="BD43" s="45"/>
      <c r="BF43" s="501"/>
      <c r="BG43" s="503"/>
      <c r="BH43" s="39"/>
      <c r="BI43" s="32"/>
      <c r="BJ43" s="11"/>
      <c r="BK43" s="23"/>
      <c r="BL43" s="45"/>
      <c r="BN43" s="501"/>
      <c r="BO43" s="503"/>
      <c r="BP43" s="39"/>
      <c r="BQ43" s="32"/>
      <c r="BR43" s="11"/>
      <c r="BS43" s="23"/>
      <c r="BT43" s="45"/>
      <c r="BV43" s="501"/>
      <c r="BW43" s="503"/>
      <c r="BX43" s="39"/>
      <c r="BY43" s="32"/>
      <c r="BZ43" s="11"/>
      <c r="CA43" s="23"/>
      <c r="CB43" s="159"/>
    </row>
    <row r="44" spans="2:80" x14ac:dyDescent="0.4">
      <c r="B44" s="502"/>
      <c r="C44" s="504"/>
      <c r="D44" s="38"/>
      <c r="E44" s="31"/>
      <c r="F44" s="13"/>
      <c r="G44" s="35"/>
      <c r="H44" s="158"/>
      <c r="J44" s="502"/>
      <c r="K44" s="504"/>
      <c r="L44" s="38"/>
      <c r="M44" s="31"/>
      <c r="N44" s="13"/>
      <c r="O44" s="35"/>
      <c r="P44" s="158"/>
      <c r="R44" s="502"/>
      <c r="S44" s="504"/>
      <c r="T44" s="38"/>
      <c r="U44" s="31"/>
      <c r="V44" s="13"/>
      <c r="W44" s="35"/>
      <c r="X44" s="158"/>
      <c r="Z44" s="502"/>
      <c r="AA44" s="504"/>
      <c r="AB44" s="12"/>
      <c r="AC44" s="31"/>
      <c r="AD44" s="13"/>
      <c r="AE44" s="35"/>
      <c r="AF44" s="158"/>
      <c r="AH44" s="502"/>
      <c r="AI44" s="504"/>
      <c r="AJ44" s="12"/>
      <c r="AK44" s="31"/>
      <c r="AL44" s="13"/>
      <c r="AM44" s="35"/>
      <c r="AN44" s="158"/>
      <c r="AP44" s="502"/>
      <c r="AQ44" s="504"/>
      <c r="AR44" s="38"/>
      <c r="AS44" s="31"/>
      <c r="AT44" s="13"/>
      <c r="AU44" s="35">
        <f t="shared" si="1"/>
        <v>0</v>
      </c>
      <c r="AV44" s="44"/>
      <c r="AX44" s="502"/>
      <c r="AY44" s="504"/>
      <c r="AZ44" s="38"/>
      <c r="BA44" s="31"/>
      <c r="BB44" s="13"/>
      <c r="BC44" s="35"/>
      <c r="BD44" s="44"/>
      <c r="BF44" s="502"/>
      <c r="BG44" s="504"/>
      <c r="BH44" s="38"/>
      <c r="BI44" s="31"/>
      <c r="BJ44" s="13"/>
      <c r="BK44" s="35"/>
      <c r="BL44" s="44"/>
      <c r="BN44" s="502"/>
      <c r="BO44" s="504"/>
      <c r="BP44" s="38"/>
      <c r="BQ44" s="31"/>
      <c r="BR44" s="13"/>
      <c r="BS44" s="35"/>
      <c r="BT44" s="44"/>
      <c r="BV44" s="502"/>
      <c r="BW44" s="504"/>
      <c r="BX44" s="38"/>
      <c r="BY44" s="31"/>
      <c r="BZ44" s="13"/>
      <c r="CA44" s="35"/>
      <c r="CB44" s="158"/>
    </row>
    <row r="45" spans="2:80" x14ac:dyDescent="0.4">
      <c r="B45" s="501"/>
      <c r="C45" s="503"/>
      <c r="D45" s="39"/>
      <c r="E45" s="32"/>
      <c r="F45" s="11"/>
      <c r="G45" s="23"/>
      <c r="H45" s="159"/>
      <c r="J45" s="501"/>
      <c r="K45" s="503"/>
      <c r="L45" s="39"/>
      <c r="M45" s="32"/>
      <c r="N45" s="11"/>
      <c r="O45" s="23"/>
      <c r="P45" s="159"/>
      <c r="R45" s="501"/>
      <c r="S45" s="503"/>
      <c r="T45" s="39"/>
      <c r="U45" s="32"/>
      <c r="V45" s="11"/>
      <c r="W45" s="23"/>
      <c r="X45" s="159"/>
      <c r="Z45" s="501"/>
      <c r="AA45" s="503"/>
      <c r="AB45" s="10"/>
      <c r="AC45" s="32"/>
      <c r="AD45" s="11"/>
      <c r="AE45" s="23"/>
      <c r="AF45" s="159"/>
      <c r="AH45" s="501"/>
      <c r="AI45" s="503"/>
      <c r="AJ45" s="10"/>
      <c r="AK45" s="32"/>
      <c r="AL45" s="11"/>
      <c r="AM45" s="23"/>
      <c r="AN45" s="159"/>
      <c r="AP45" s="501"/>
      <c r="AQ45" s="503"/>
      <c r="AR45" s="39"/>
      <c r="AS45" s="32"/>
      <c r="AT45" s="11"/>
      <c r="AU45" s="23">
        <f t="shared" si="1"/>
        <v>0</v>
      </c>
      <c r="AV45" s="45"/>
      <c r="AX45" s="501"/>
      <c r="AY45" s="503"/>
      <c r="AZ45" s="39"/>
      <c r="BA45" s="32"/>
      <c r="BB45" s="11"/>
      <c r="BC45" s="23"/>
      <c r="BD45" s="45"/>
      <c r="BF45" s="501"/>
      <c r="BG45" s="503"/>
      <c r="BH45" s="39"/>
      <c r="BI45" s="32"/>
      <c r="BJ45" s="11"/>
      <c r="BK45" s="23"/>
      <c r="BL45" s="45"/>
      <c r="BN45" s="501"/>
      <c r="BO45" s="503"/>
      <c r="BP45" s="39"/>
      <c r="BQ45" s="32"/>
      <c r="BR45" s="11"/>
      <c r="BS45" s="23"/>
      <c r="BT45" s="45"/>
      <c r="BV45" s="501"/>
      <c r="BW45" s="503"/>
      <c r="BX45" s="39"/>
      <c r="BY45" s="32"/>
      <c r="BZ45" s="11"/>
      <c r="CA45" s="23"/>
      <c r="CB45" s="159"/>
    </row>
    <row r="46" spans="2:80" ht="19.5" thickBot="1" x14ac:dyDescent="0.45">
      <c r="B46" s="505"/>
      <c r="C46" s="506"/>
      <c r="D46" s="47"/>
      <c r="E46" s="33"/>
      <c r="F46" s="27"/>
      <c r="G46" s="34"/>
      <c r="H46" s="165"/>
      <c r="J46" s="505"/>
      <c r="K46" s="506"/>
      <c r="L46" s="47"/>
      <c r="M46" s="33"/>
      <c r="N46" s="27"/>
      <c r="O46" s="34"/>
      <c r="P46" s="165"/>
      <c r="R46" s="505"/>
      <c r="S46" s="506"/>
      <c r="T46" s="47"/>
      <c r="U46" s="33"/>
      <c r="V46" s="27"/>
      <c r="W46" s="34"/>
      <c r="X46" s="165"/>
      <c r="Z46" s="505"/>
      <c r="AA46" s="506"/>
      <c r="AB46" s="26"/>
      <c r="AC46" s="33"/>
      <c r="AD46" s="27"/>
      <c r="AE46" s="34"/>
      <c r="AF46" s="165"/>
      <c r="AH46" s="505"/>
      <c r="AI46" s="506"/>
      <c r="AJ46" s="26"/>
      <c r="AK46" s="33"/>
      <c r="AL46" s="27"/>
      <c r="AM46" s="34"/>
      <c r="AN46" s="165"/>
      <c r="AP46" s="505"/>
      <c r="AQ46" s="506"/>
      <c r="AR46" s="47"/>
      <c r="AS46" s="33"/>
      <c r="AT46" s="27"/>
      <c r="AU46" s="34">
        <f t="shared" si="1"/>
        <v>0</v>
      </c>
      <c r="AV46" s="46"/>
      <c r="AX46" s="505"/>
      <c r="AY46" s="506"/>
      <c r="AZ46" s="47"/>
      <c r="BA46" s="33"/>
      <c r="BB46" s="27"/>
      <c r="BC46" s="34"/>
      <c r="BD46" s="46"/>
      <c r="BF46" s="505"/>
      <c r="BG46" s="506"/>
      <c r="BH46" s="47"/>
      <c r="BI46" s="33"/>
      <c r="BJ46" s="27"/>
      <c r="BK46" s="34"/>
      <c r="BL46" s="46"/>
      <c r="BN46" s="505"/>
      <c r="BO46" s="506"/>
      <c r="BP46" s="47"/>
      <c r="BQ46" s="33"/>
      <c r="BR46" s="27"/>
      <c r="BS46" s="34"/>
      <c r="BT46" s="46"/>
      <c r="BV46" s="505"/>
      <c r="BW46" s="506"/>
      <c r="BX46" s="47"/>
      <c r="BY46" s="33"/>
      <c r="BZ46" s="27"/>
      <c r="CA46" s="34"/>
      <c r="CB46" s="165"/>
    </row>
    <row r="47" spans="2:80" ht="19.5" thickTop="1" x14ac:dyDescent="0.4">
      <c r="B47" s="507"/>
      <c r="C47" s="508" t="s">
        <v>11</v>
      </c>
      <c r="D47" s="22"/>
      <c r="E47" s="22"/>
      <c r="F47" s="23"/>
      <c r="G47" s="23"/>
      <c r="H47" s="22"/>
      <c r="J47" s="507"/>
      <c r="K47" s="508" t="s">
        <v>11</v>
      </c>
      <c r="L47" s="22"/>
      <c r="M47" s="22"/>
      <c r="N47" s="23"/>
      <c r="O47" s="23"/>
      <c r="P47" s="22"/>
      <c r="R47" s="507"/>
      <c r="S47" s="508" t="s">
        <v>11</v>
      </c>
      <c r="T47" s="22"/>
      <c r="U47" s="22"/>
      <c r="V47" s="23"/>
      <c r="W47" s="23"/>
      <c r="X47" s="22"/>
      <c r="Z47" s="507"/>
      <c r="AA47" s="508" t="s">
        <v>11</v>
      </c>
      <c r="AB47" s="22"/>
      <c r="AC47" s="22"/>
      <c r="AD47" s="23"/>
      <c r="AE47" s="23"/>
      <c r="AF47" s="22"/>
      <c r="AH47" s="507"/>
      <c r="AI47" s="508" t="s">
        <v>11</v>
      </c>
      <c r="AJ47" s="22"/>
      <c r="AK47" s="22"/>
      <c r="AL47" s="23"/>
      <c r="AM47" s="23"/>
      <c r="AN47" s="22"/>
      <c r="AP47" s="507"/>
      <c r="AQ47" s="508" t="s">
        <v>11</v>
      </c>
      <c r="AR47" s="22"/>
      <c r="AS47" s="22"/>
      <c r="AT47" s="23"/>
      <c r="AU47" s="23">
        <f>+SUM(AU5,AU7,AU9,AU11,AU13,AU15,AU17,AU19,AU21,AU23,AU25,AU27,AU29,AU31,AU33,AU35,AU37,AU39,AU41,AU43,AU45)</f>
        <v>0</v>
      </c>
      <c r="AV47" s="22"/>
      <c r="AX47" s="507"/>
      <c r="AY47" s="508" t="s">
        <v>11</v>
      </c>
      <c r="AZ47" s="22"/>
      <c r="BA47" s="22"/>
      <c r="BB47" s="23"/>
      <c r="BC47" s="23"/>
      <c r="BD47" s="22"/>
      <c r="BF47" s="507"/>
      <c r="BG47" s="508" t="s">
        <v>11</v>
      </c>
      <c r="BH47" s="22"/>
      <c r="BI47" s="22"/>
      <c r="BJ47" s="23"/>
      <c r="BK47" s="23"/>
      <c r="BL47" s="22"/>
      <c r="BN47" s="507"/>
      <c r="BO47" s="508" t="s">
        <v>11</v>
      </c>
      <c r="BP47" s="22"/>
      <c r="BQ47" s="22"/>
      <c r="BR47" s="23"/>
      <c r="BS47" s="23"/>
      <c r="BT47" s="22"/>
      <c r="BV47" s="507"/>
      <c r="BW47" s="508" t="s">
        <v>11</v>
      </c>
      <c r="BX47" s="22"/>
      <c r="BY47" s="22"/>
      <c r="BZ47" s="23"/>
      <c r="CA47" s="23"/>
      <c r="CB47" s="22"/>
    </row>
    <row r="48" spans="2:80" x14ac:dyDescent="0.4">
      <c r="B48" s="502"/>
      <c r="C48" s="509"/>
      <c r="D48" s="12"/>
      <c r="E48" s="12"/>
      <c r="F48" s="13"/>
      <c r="G48" s="363"/>
      <c r="H48" s="12"/>
      <c r="J48" s="502"/>
      <c r="K48" s="509"/>
      <c r="L48" s="12"/>
      <c r="M48" s="12"/>
      <c r="N48" s="13"/>
      <c r="O48" s="363"/>
      <c r="P48" s="12"/>
      <c r="R48" s="502"/>
      <c r="S48" s="509"/>
      <c r="T48" s="12"/>
      <c r="U48" s="12"/>
      <c r="V48" s="13"/>
      <c r="W48" s="363"/>
      <c r="X48" s="12"/>
      <c r="Z48" s="502"/>
      <c r="AA48" s="509"/>
      <c r="AB48" s="12"/>
      <c r="AC48" s="12"/>
      <c r="AD48" s="13"/>
      <c r="AE48" s="363"/>
      <c r="AF48" s="12"/>
      <c r="AH48" s="502"/>
      <c r="AI48" s="509"/>
      <c r="AJ48" s="12"/>
      <c r="AK48" s="12"/>
      <c r="AL48" s="13"/>
      <c r="AM48" s="363"/>
      <c r="AN48" s="12"/>
      <c r="AP48" s="502"/>
      <c r="AQ48" s="509"/>
      <c r="AR48" s="12"/>
      <c r="AS48" s="12"/>
      <c r="AT48" s="13"/>
      <c r="AU48" s="35">
        <f>+SUM(AU6,AU8,AU10,AU12,AU14,AU16,AU18,AU20,AU22,AU24,AU26,AU28,AU30,AU32,AU34,AU36,AU38,AU40,AU42,AU44,AU46)</f>
        <v>0</v>
      </c>
      <c r="AV48" s="12"/>
      <c r="AX48" s="502"/>
      <c r="AY48" s="509"/>
      <c r="AZ48" s="12"/>
      <c r="BA48" s="12"/>
      <c r="BB48" s="13"/>
      <c r="BC48" s="363"/>
      <c r="BD48" s="12"/>
      <c r="BF48" s="502"/>
      <c r="BG48" s="509"/>
      <c r="BH48" s="12"/>
      <c r="BI48" s="12"/>
      <c r="BJ48" s="13"/>
      <c r="BK48" s="363"/>
      <c r="BL48" s="12"/>
      <c r="BN48" s="502"/>
      <c r="BO48" s="509"/>
      <c r="BP48" s="12"/>
      <c r="BQ48" s="12"/>
      <c r="BR48" s="13"/>
      <c r="BS48" s="363"/>
      <c r="BT48" s="12"/>
      <c r="BV48" s="502"/>
      <c r="BW48" s="509"/>
      <c r="BX48" s="12"/>
      <c r="BY48" s="12"/>
      <c r="BZ48" s="13"/>
      <c r="CA48" s="363"/>
      <c r="CB48" s="12"/>
    </row>
    <row r="49" spans="2:8" x14ac:dyDescent="0.4">
      <c r="B49" s="14"/>
      <c r="C49" s="14"/>
      <c r="D49" s="14"/>
      <c r="E49" s="14"/>
      <c r="F49" s="15"/>
      <c r="G49" s="15"/>
      <c r="H49" s="14"/>
    </row>
  </sheetData>
  <mergeCells count="480">
    <mergeCell ref="BN41:BN42"/>
    <mergeCell ref="BO41:BO42"/>
    <mergeCell ref="BN43:BN44"/>
    <mergeCell ref="BO43:BO44"/>
    <mergeCell ref="BN45:BN46"/>
    <mergeCell ref="BO45:BO46"/>
    <mergeCell ref="BN47:BN48"/>
    <mergeCell ref="BO47:BO48"/>
    <mergeCell ref="BN31:BN32"/>
    <mergeCell ref="BO31:BO32"/>
    <mergeCell ref="BN33:BN34"/>
    <mergeCell ref="BO33:BO34"/>
    <mergeCell ref="BN35:BN36"/>
    <mergeCell ref="BO35:BO36"/>
    <mergeCell ref="BN37:BN38"/>
    <mergeCell ref="BO37:BO38"/>
    <mergeCell ref="BN39:BN40"/>
    <mergeCell ref="BO39:BO40"/>
    <mergeCell ref="BN21:BN22"/>
    <mergeCell ref="BO21:BO22"/>
    <mergeCell ref="BN23:BN24"/>
    <mergeCell ref="BO23:BO24"/>
    <mergeCell ref="BN25:BN26"/>
    <mergeCell ref="BO25:BO26"/>
    <mergeCell ref="BN27:BN28"/>
    <mergeCell ref="BO27:BO28"/>
    <mergeCell ref="BN29:BN30"/>
    <mergeCell ref="BO29:BO30"/>
    <mergeCell ref="BN11:BN12"/>
    <mergeCell ref="BO11:BO12"/>
    <mergeCell ref="BN13:BN14"/>
    <mergeCell ref="BO13:BO14"/>
    <mergeCell ref="BN15:BN16"/>
    <mergeCell ref="BO15:BO16"/>
    <mergeCell ref="BN17:BN18"/>
    <mergeCell ref="BO17:BO18"/>
    <mergeCell ref="BN19:BN20"/>
    <mergeCell ref="BO19:BO20"/>
    <mergeCell ref="BN2:BO3"/>
    <mergeCell ref="BP2:BQ3"/>
    <mergeCell ref="BR2:BS3"/>
    <mergeCell ref="BT2:BT3"/>
    <mergeCell ref="BN5:BN6"/>
    <mergeCell ref="BO5:BO6"/>
    <mergeCell ref="BN7:BN8"/>
    <mergeCell ref="BO7:BO8"/>
    <mergeCell ref="BN9:BN10"/>
    <mergeCell ref="BO9:BO10"/>
    <mergeCell ref="BV41:BV42"/>
    <mergeCell ref="BW41:BW42"/>
    <mergeCell ref="BV43:BV44"/>
    <mergeCell ref="BW43:BW44"/>
    <mergeCell ref="BV45:BV46"/>
    <mergeCell ref="BW45:BW46"/>
    <mergeCell ref="BV47:BV48"/>
    <mergeCell ref="BW47:BW48"/>
    <mergeCell ref="BV31:BV32"/>
    <mergeCell ref="BW31:BW32"/>
    <mergeCell ref="BV33:BV34"/>
    <mergeCell ref="BW33:BW34"/>
    <mergeCell ref="BV35:BV36"/>
    <mergeCell ref="BW35:BW36"/>
    <mergeCell ref="BV37:BV38"/>
    <mergeCell ref="BW37:BW38"/>
    <mergeCell ref="BV39:BV40"/>
    <mergeCell ref="BW39:BW40"/>
    <mergeCell ref="BV21:BV22"/>
    <mergeCell ref="BW21:BW22"/>
    <mergeCell ref="BV23:BV24"/>
    <mergeCell ref="BW23:BW24"/>
    <mergeCell ref="BV25:BV26"/>
    <mergeCell ref="BW25:BW26"/>
    <mergeCell ref="BV27:BV28"/>
    <mergeCell ref="BW27:BW28"/>
    <mergeCell ref="BV29:BV30"/>
    <mergeCell ref="BW29:BW30"/>
    <mergeCell ref="BV11:BV12"/>
    <mergeCell ref="BW11:BW12"/>
    <mergeCell ref="BV13:BV14"/>
    <mergeCell ref="BW13:BW14"/>
    <mergeCell ref="BV15:BV16"/>
    <mergeCell ref="BW15:BW16"/>
    <mergeCell ref="BV17:BV18"/>
    <mergeCell ref="BW17:BW18"/>
    <mergeCell ref="BV19:BV20"/>
    <mergeCell ref="BW19:BW20"/>
    <mergeCell ref="BV2:BW3"/>
    <mergeCell ref="BX2:BY3"/>
    <mergeCell ref="BZ2:CA3"/>
    <mergeCell ref="CB2:CB3"/>
    <mergeCell ref="BV5:BV6"/>
    <mergeCell ref="BW5:BW6"/>
    <mergeCell ref="BV7:BV8"/>
    <mergeCell ref="BW7:BW8"/>
    <mergeCell ref="BV9:BV10"/>
    <mergeCell ref="BW9:BW10"/>
    <mergeCell ref="B2:C3"/>
    <mergeCell ref="D2:E3"/>
    <mergeCell ref="F2:G3"/>
    <mergeCell ref="H2:H3"/>
    <mergeCell ref="B5:B6"/>
    <mergeCell ref="C5:C6"/>
    <mergeCell ref="B15:B16"/>
    <mergeCell ref="C15:C16"/>
    <mergeCell ref="B17:B18"/>
    <mergeCell ref="C17:C18"/>
    <mergeCell ref="B7:B8"/>
    <mergeCell ref="C7:C8"/>
    <mergeCell ref="B9:B10"/>
    <mergeCell ref="C9:C10"/>
    <mergeCell ref="B11:B12"/>
    <mergeCell ref="C11:C12"/>
    <mergeCell ref="B47:B48"/>
    <mergeCell ref="C47:C48"/>
    <mergeCell ref="B37:B38"/>
    <mergeCell ref="C37:C38"/>
    <mergeCell ref="B39:B40"/>
    <mergeCell ref="C39:C40"/>
    <mergeCell ref="B41:B42"/>
    <mergeCell ref="C41:C42"/>
    <mergeCell ref="B31:B32"/>
    <mergeCell ref="C31:C32"/>
    <mergeCell ref="B33:B34"/>
    <mergeCell ref="C33:C34"/>
    <mergeCell ref="B35:B36"/>
    <mergeCell ref="C35:C36"/>
    <mergeCell ref="J2:K3"/>
    <mergeCell ref="L2:M3"/>
    <mergeCell ref="N2:O3"/>
    <mergeCell ref="P2:P3"/>
    <mergeCell ref="J5:J6"/>
    <mergeCell ref="K5:K6"/>
    <mergeCell ref="B43:B44"/>
    <mergeCell ref="C43:C44"/>
    <mergeCell ref="B45:B46"/>
    <mergeCell ref="C45:C46"/>
    <mergeCell ref="B25:B26"/>
    <mergeCell ref="C25:C26"/>
    <mergeCell ref="B27:B28"/>
    <mergeCell ref="C27:C28"/>
    <mergeCell ref="B29:B30"/>
    <mergeCell ref="C29:C30"/>
    <mergeCell ref="B19:B20"/>
    <mergeCell ref="C19:C20"/>
    <mergeCell ref="B21:B22"/>
    <mergeCell ref="C21:C22"/>
    <mergeCell ref="B23:B24"/>
    <mergeCell ref="C23:C24"/>
    <mergeCell ref="B13:B14"/>
    <mergeCell ref="C13:C14"/>
    <mergeCell ref="J15:J16"/>
    <mergeCell ref="K15:K16"/>
    <mergeCell ref="J17:J18"/>
    <mergeCell ref="K17:K18"/>
    <mergeCell ref="J7:J8"/>
    <mergeCell ref="K7:K8"/>
    <mergeCell ref="J9:J10"/>
    <mergeCell ref="K9:K10"/>
    <mergeCell ref="J11:J12"/>
    <mergeCell ref="K11:K12"/>
    <mergeCell ref="J47:J48"/>
    <mergeCell ref="K47:K48"/>
    <mergeCell ref="J37:J38"/>
    <mergeCell ref="K37:K38"/>
    <mergeCell ref="J39:J40"/>
    <mergeCell ref="K39:K40"/>
    <mergeCell ref="J41:J42"/>
    <mergeCell ref="K41:K42"/>
    <mergeCell ref="J31:J32"/>
    <mergeCell ref="K31:K32"/>
    <mergeCell ref="J33:J34"/>
    <mergeCell ref="K33:K34"/>
    <mergeCell ref="J35:J36"/>
    <mergeCell ref="K35:K36"/>
    <mergeCell ref="R2:S3"/>
    <mergeCell ref="T2:U3"/>
    <mergeCell ref="V2:W3"/>
    <mergeCell ref="X2:X3"/>
    <mergeCell ref="R5:R6"/>
    <mergeCell ref="S5:S6"/>
    <mergeCell ref="J43:J44"/>
    <mergeCell ref="K43:K44"/>
    <mergeCell ref="J45:J46"/>
    <mergeCell ref="K45:K46"/>
    <mergeCell ref="J25:J26"/>
    <mergeCell ref="K25:K26"/>
    <mergeCell ref="J27:J28"/>
    <mergeCell ref="K27:K28"/>
    <mergeCell ref="J29:J30"/>
    <mergeCell ref="K29:K30"/>
    <mergeCell ref="J19:J20"/>
    <mergeCell ref="K19:K20"/>
    <mergeCell ref="J21:J22"/>
    <mergeCell ref="K21:K22"/>
    <mergeCell ref="J23:J24"/>
    <mergeCell ref="K23:K24"/>
    <mergeCell ref="J13:J14"/>
    <mergeCell ref="K13:K14"/>
    <mergeCell ref="R15:R16"/>
    <mergeCell ref="S15:S16"/>
    <mergeCell ref="R17:R18"/>
    <mergeCell ref="S17:S18"/>
    <mergeCell ref="R7:R8"/>
    <mergeCell ref="S7:S8"/>
    <mergeCell ref="R9:R10"/>
    <mergeCell ref="S9:S10"/>
    <mergeCell ref="R11:R12"/>
    <mergeCell ref="S11:S12"/>
    <mergeCell ref="R47:R48"/>
    <mergeCell ref="S47:S48"/>
    <mergeCell ref="R37:R38"/>
    <mergeCell ref="S37:S38"/>
    <mergeCell ref="R39:R40"/>
    <mergeCell ref="S39:S40"/>
    <mergeCell ref="R41:R42"/>
    <mergeCell ref="S41:S42"/>
    <mergeCell ref="R31:R32"/>
    <mergeCell ref="S31:S32"/>
    <mergeCell ref="R33:R34"/>
    <mergeCell ref="S33:S34"/>
    <mergeCell ref="R35:R36"/>
    <mergeCell ref="S35:S36"/>
    <mergeCell ref="Z2:AA3"/>
    <mergeCell ref="AB2:AC3"/>
    <mergeCell ref="AD2:AE3"/>
    <mergeCell ref="AF2:AF3"/>
    <mergeCell ref="Z5:Z6"/>
    <mergeCell ref="AA5:AA6"/>
    <mergeCell ref="R43:R44"/>
    <mergeCell ref="S43:S44"/>
    <mergeCell ref="R45:R46"/>
    <mergeCell ref="S45:S46"/>
    <mergeCell ref="R25:R26"/>
    <mergeCell ref="S25:S26"/>
    <mergeCell ref="R27:R28"/>
    <mergeCell ref="S27:S28"/>
    <mergeCell ref="R29:R30"/>
    <mergeCell ref="S29:S30"/>
    <mergeCell ref="R19:R20"/>
    <mergeCell ref="S19:S20"/>
    <mergeCell ref="R21:R22"/>
    <mergeCell ref="S21:S22"/>
    <mergeCell ref="R23:R24"/>
    <mergeCell ref="S23:S24"/>
    <mergeCell ref="R13:R14"/>
    <mergeCell ref="S13:S14"/>
    <mergeCell ref="Z15:Z16"/>
    <mergeCell ref="AA15:AA16"/>
    <mergeCell ref="Z17:Z18"/>
    <mergeCell ref="AA17:AA18"/>
    <mergeCell ref="Z7:Z8"/>
    <mergeCell ref="AA7:AA8"/>
    <mergeCell ref="Z9:Z10"/>
    <mergeCell ref="AA9:AA10"/>
    <mergeCell ref="Z11:Z12"/>
    <mergeCell ref="AA11:AA12"/>
    <mergeCell ref="Z47:Z48"/>
    <mergeCell ref="AA47:AA48"/>
    <mergeCell ref="Z37:Z38"/>
    <mergeCell ref="AA37:AA38"/>
    <mergeCell ref="Z39:Z40"/>
    <mergeCell ref="AA39:AA40"/>
    <mergeCell ref="Z41:Z42"/>
    <mergeCell ref="AA41:AA42"/>
    <mergeCell ref="Z31:Z32"/>
    <mergeCell ref="AA31:AA32"/>
    <mergeCell ref="Z33:Z34"/>
    <mergeCell ref="AA33:AA34"/>
    <mergeCell ref="Z35:Z36"/>
    <mergeCell ref="AA35:AA36"/>
    <mergeCell ref="AH2:AI3"/>
    <mergeCell ref="AJ2:AK3"/>
    <mergeCell ref="AL2:AM3"/>
    <mergeCell ref="AN2:AN3"/>
    <mergeCell ref="AH5:AH6"/>
    <mergeCell ref="AI5:AI6"/>
    <mergeCell ref="Z43:Z44"/>
    <mergeCell ref="AA43:AA44"/>
    <mergeCell ref="Z45:Z46"/>
    <mergeCell ref="AA45:AA46"/>
    <mergeCell ref="Z25:Z26"/>
    <mergeCell ref="AA25:AA26"/>
    <mergeCell ref="Z27:Z28"/>
    <mergeCell ref="AA27:AA28"/>
    <mergeCell ref="Z29:Z30"/>
    <mergeCell ref="AA29:AA30"/>
    <mergeCell ref="Z19:Z20"/>
    <mergeCell ref="AA19:AA20"/>
    <mergeCell ref="Z21:Z22"/>
    <mergeCell ref="AA21:AA22"/>
    <mergeCell ref="Z23:Z24"/>
    <mergeCell ref="AA23:AA24"/>
    <mergeCell ref="Z13:Z14"/>
    <mergeCell ref="AA13:AA14"/>
    <mergeCell ref="AH15:AH16"/>
    <mergeCell ref="AI15:AI16"/>
    <mergeCell ref="AH17:AH18"/>
    <mergeCell ref="AI17:AI18"/>
    <mergeCell ref="AH7:AH8"/>
    <mergeCell ref="AI7:AI8"/>
    <mergeCell ref="AH9:AH10"/>
    <mergeCell ref="AI9:AI10"/>
    <mergeCell ref="AH11:AH12"/>
    <mergeCell ref="AI11:AI12"/>
    <mergeCell ref="AH47:AH48"/>
    <mergeCell ref="AI47:AI48"/>
    <mergeCell ref="AH37:AH38"/>
    <mergeCell ref="AI37:AI38"/>
    <mergeCell ref="AH39:AH40"/>
    <mergeCell ref="AI39:AI40"/>
    <mergeCell ref="AH41:AH42"/>
    <mergeCell ref="AI41:AI42"/>
    <mergeCell ref="AH31:AH32"/>
    <mergeCell ref="AI31:AI32"/>
    <mergeCell ref="AH33:AH34"/>
    <mergeCell ref="AI33:AI34"/>
    <mergeCell ref="AH35:AH36"/>
    <mergeCell ref="AI35:AI36"/>
    <mergeCell ref="AP2:AQ3"/>
    <mergeCell ref="AR2:AS3"/>
    <mergeCell ref="AT2:AU3"/>
    <mergeCell ref="AV2:AV3"/>
    <mergeCell ref="AP5:AP6"/>
    <mergeCell ref="AQ5:AQ6"/>
    <mergeCell ref="AH43:AH44"/>
    <mergeCell ref="AI43:AI44"/>
    <mergeCell ref="AH45:AH46"/>
    <mergeCell ref="AI45:AI46"/>
    <mergeCell ref="AH25:AH26"/>
    <mergeCell ref="AI25:AI26"/>
    <mergeCell ref="AH27:AH28"/>
    <mergeCell ref="AI27:AI28"/>
    <mergeCell ref="AH29:AH30"/>
    <mergeCell ref="AI29:AI30"/>
    <mergeCell ref="AH19:AH20"/>
    <mergeCell ref="AI19:AI20"/>
    <mergeCell ref="AH21:AH22"/>
    <mergeCell ref="AI21:AI22"/>
    <mergeCell ref="AH23:AH24"/>
    <mergeCell ref="AI23:AI24"/>
    <mergeCell ref="AH13:AH14"/>
    <mergeCell ref="AI13:AI14"/>
    <mergeCell ref="AP15:AP16"/>
    <mergeCell ref="AQ15:AQ16"/>
    <mergeCell ref="AP17:AP18"/>
    <mergeCell ref="AQ17:AQ18"/>
    <mergeCell ref="AP7:AP8"/>
    <mergeCell ref="AQ7:AQ8"/>
    <mergeCell ref="AP9:AP10"/>
    <mergeCell ref="AQ9:AQ10"/>
    <mergeCell ref="AP11:AP12"/>
    <mergeCell ref="AQ11:AQ12"/>
    <mergeCell ref="AP47:AP48"/>
    <mergeCell ref="AQ47:AQ48"/>
    <mergeCell ref="AP37:AP38"/>
    <mergeCell ref="AQ37:AQ38"/>
    <mergeCell ref="AP39:AP40"/>
    <mergeCell ref="AQ39:AQ40"/>
    <mergeCell ref="AP41:AP42"/>
    <mergeCell ref="AQ41:AQ42"/>
    <mergeCell ref="AP31:AP32"/>
    <mergeCell ref="AQ31:AQ32"/>
    <mergeCell ref="AP33:AP34"/>
    <mergeCell ref="AQ33:AQ34"/>
    <mergeCell ref="AP35:AP36"/>
    <mergeCell ref="AQ35:AQ36"/>
    <mergeCell ref="AX2:AY3"/>
    <mergeCell ref="AZ2:BA3"/>
    <mergeCell ref="BB2:BC3"/>
    <mergeCell ref="BD2:BD3"/>
    <mergeCell ref="AX5:AX6"/>
    <mergeCell ref="AY5:AY6"/>
    <mergeCell ref="AP43:AP44"/>
    <mergeCell ref="AQ43:AQ44"/>
    <mergeCell ref="AP45:AP46"/>
    <mergeCell ref="AQ45:AQ46"/>
    <mergeCell ref="AP25:AP26"/>
    <mergeCell ref="AQ25:AQ26"/>
    <mergeCell ref="AP27:AP28"/>
    <mergeCell ref="AQ27:AQ28"/>
    <mergeCell ref="AP29:AP30"/>
    <mergeCell ref="AQ29:AQ30"/>
    <mergeCell ref="AP19:AP20"/>
    <mergeCell ref="AQ19:AQ20"/>
    <mergeCell ref="AP21:AP22"/>
    <mergeCell ref="AQ21:AQ22"/>
    <mergeCell ref="AP23:AP24"/>
    <mergeCell ref="AQ23:AQ24"/>
    <mergeCell ref="AP13:AP14"/>
    <mergeCell ref="AQ13:AQ14"/>
    <mergeCell ref="AX13:AX14"/>
    <mergeCell ref="AY13:AY14"/>
    <mergeCell ref="AX15:AX16"/>
    <mergeCell ref="AY15:AY16"/>
    <mergeCell ref="AX17:AX18"/>
    <mergeCell ref="AY17:AY18"/>
    <mergeCell ref="AX7:AX8"/>
    <mergeCell ref="AY7:AY8"/>
    <mergeCell ref="AX9:AX10"/>
    <mergeCell ref="AY9:AY10"/>
    <mergeCell ref="AX11:AX12"/>
    <mergeCell ref="AY11:AY12"/>
    <mergeCell ref="AY27:AY28"/>
    <mergeCell ref="AX29:AX30"/>
    <mergeCell ref="AY29:AY30"/>
    <mergeCell ref="AX19:AX20"/>
    <mergeCell ref="AY19:AY20"/>
    <mergeCell ref="AX21:AX22"/>
    <mergeCell ref="AY21:AY22"/>
    <mergeCell ref="AX23:AX24"/>
    <mergeCell ref="AY23:AY24"/>
    <mergeCell ref="BL2:BL3"/>
    <mergeCell ref="BF5:BF6"/>
    <mergeCell ref="BG5:BG6"/>
    <mergeCell ref="AX43:AX44"/>
    <mergeCell ref="AY43:AY44"/>
    <mergeCell ref="AX45:AX46"/>
    <mergeCell ref="AY45:AY46"/>
    <mergeCell ref="AX47:AX48"/>
    <mergeCell ref="AY47:AY48"/>
    <mergeCell ref="AX37:AX38"/>
    <mergeCell ref="AY37:AY38"/>
    <mergeCell ref="AX39:AX40"/>
    <mergeCell ref="AY39:AY40"/>
    <mergeCell ref="AX41:AX42"/>
    <mergeCell ref="AY41:AY42"/>
    <mergeCell ref="AX31:AX32"/>
    <mergeCell ref="AY31:AY32"/>
    <mergeCell ref="AX33:AX34"/>
    <mergeCell ref="AY33:AY34"/>
    <mergeCell ref="AX35:AX36"/>
    <mergeCell ref="AY35:AY36"/>
    <mergeCell ref="AX25:AX26"/>
    <mergeCell ref="AY25:AY26"/>
    <mergeCell ref="AX27:AX28"/>
    <mergeCell ref="BF7:BF8"/>
    <mergeCell ref="BG7:BG8"/>
    <mergeCell ref="BF9:BF10"/>
    <mergeCell ref="BG9:BG10"/>
    <mergeCell ref="BF11:BF12"/>
    <mergeCell ref="BG11:BG12"/>
    <mergeCell ref="BF2:BG3"/>
    <mergeCell ref="BH2:BI3"/>
    <mergeCell ref="BJ2:BK3"/>
    <mergeCell ref="BF19:BF20"/>
    <mergeCell ref="BG19:BG20"/>
    <mergeCell ref="BF21:BF22"/>
    <mergeCell ref="BG21:BG22"/>
    <mergeCell ref="BF23:BF24"/>
    <mergeCell ref="BG23:BG24"/>
    <mergeCell ref="BF13:BF14"/>
    <mergeCell ref="BG13:BG14"/>
    <mergeCell ref="BF15:BF16"/>
    <mergeCell ref="BG15:BG16"/>
    <mergeCell ref="BF17:BF18"/>
    <mergeCell ref="BG17:BG18"/>
    <mergeCell ref="BF31:BF32"/>
    <mergeCell ref="BG31:BG32"/>
    <mergeCell ref="BF33:BF34"/>
    <mergeCell ref="BG33:BG34"/>
    <mergeCell ref="BF35:BF36"/>
    <mergeCell ref="BG35:BG36"/>
    <mergeCell ref="BF25:BF26"/>
    <mergeCell ref="BG25:BG26"/>
    <mergeCell ref="BF27:BF28"/>
    <mergeCell ref="BG27:BG28"/>
    <mergeCell ref="BF29:BF30"/>
    <mergeCell ref="BG29:BG30"/>
    <mergeCell ref="BF43:BF44"/>
    <mergeCell ref="BG43:BG44"/>
    <mergeCell ref="BF45:BF46"/>
    <mergeCell ref="BG45:BG46"/>
    <mergeCell ref="BF47:BF48"/>
    <mergeCell ref="BG47:BG48"/>
    <mergeCell ref="BF37:BF38"/>
    <mergeCell ref="BG37:BG38"/>
    <mergeCell ref="BF39:BF40"/>
    <mergeCell ref="BG39:BG40"/>
    <mergeCell ref="BF41:BF42"/>
    <mergeCell ref="BG41:BG42"/>
  </mergeCells>
  <phoneticPr fontId="3"/>
  <hyperlinks>
    <hyperlink ref="A1" location="menu!A1" display="menu" xr:uid="{00000000-0004-0000-1200-000000000000}"/>
  </hyperlinks>
  <printOptions horizontalCentered="1"/>
  <pageMargins left="0.78740157480314965" right="0.19685039370078741" top="0.74803149606299213" bottom="0.74803149606299213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AV55"/>
  <sheetViews>
    <sheetView showGridLines="0" showZeros="0" view="pageBreakPreview" zoomScale="70" zoomScaleNormal="100" zoomScaleSheetLayoutView="70" workbookViewId="0">
      <selection activeCell="P28" sqref="P28"/>
    </sheetView>
  </sheetViews>
  <sheetFormatPr defaultRowHeight="18.75" x14ac:dyDescent="0.4"/>
  <cols>
    <col min="2" max="2" width="20.625" customWidth="1"/>
    <col min="3" max="7" width="12.625" customWidth="1"/>
    <col min="8" max="8" width="16.625" customWidth="1"/>
    <col min="9" max="9" width="2.625" customWidth="1"/>
    <col min="10" max="10" width="20.625" customWidth="1"/>
    <col min="11" max="17" width="8.625" customWidth="1"/>
    <col min="18" max="18" width="20.625" customWidth="1"/>
    <col min="19" max="19" width="2.625" customWidth="1"/>
    <col min="20" max="20" width="20.625" customWidth="1"/>
    <col min="21" max="27" width="8.625" customWidth="1"/>
    <col min="28" max="28" width="20.625" customWidth="1"/>
    <col min="29" max="29" width="2.625" customWidth="1"/>
    <col min="30" max="30" width="20.625" hidden="1" customWidth="1"/>
    <col min="31" max="37" width="8.625" hidden="1" customWidth="1"/>
    <col min="38" max="38" width="20.625" hidden="1" customWidth="1"/>
    <col min="39" max="39" width="2.625" hidden="1" customWidth="1"/>
    <col min="40" max="40" width="20.625" hidden="1" customWidth="1"/>
    <col min="41" max="47" width="8.625" hidden="1" customWidth="1"/>
    <col min="48" max="48" width="20.625" hidden="1" customWidth="1"/>
  </cols>
  <sheetData>
    <row r="1" spans="1:48" x14ac:dyDescent="0.4">
      <c r="A1" s="283" t="s">
        <v>382</v>
      </c>
    </row>
    <row r="2" spans="1:48" x14ac:dyDescent="0.4">
      <c r="B2" s="16"/>
      <c r="C2" s="536" t="s">
        <v>86</v>
      </c>
      <c r="D2" s="513"/>
      <c r="E2" s="513"/>
      <c r="F2" s="513"/>
      <c r="G2" s="513"/>
      <c r="H2" s="534" t="s">
        <v>9</v>
      </c>
      <c r="J2" s="16"/>
      <c r="K2" s="536" t="s">
        <v>84</v>
      </c>
      <c r="L2" s="513"/>
      <c r="M2" s="513"/>
      <c r="N2" s="513"/>
      <c r="O2" s="513"/>
      <c r="P2" s="513"/>
      <c r="Q2" s="513"/>
      <c r="R2" s="534" t="s">
        <v>9</v>
      </c>
      <c r="T2" s="16"/>
      <c r="U2" s="536" t="s">
        <v>58</v>
      </c>
      <c r="V2" s="513"/>
      <c r="W2" s="513"/>
      <c r="X2" s="513"/>
      <c r="Y2" s="513"/>
      <c r="Z2" s="513"/>
      <c r="AA2" s="513"/>
      <c r="AB2" s="534" t="s">
        <v>9</v>
      </c>
      <c r="AD2" s="16"/>
      <c r="AE2" s="536" t="s">
        <v>67</v>
      </c>
      <c r="AF2" s="513"/>
      <c r="AG2" s="513"/>
      <c r="AH2" s="513"/>
      <c r="AI2" s="513"/>
      <c r="AJ2" s="513"/>
      <c r="AK2" s="513"/>
      <c r="AL2" s="534" t="s">
        <v>9</v>
      </c>
      <c r="AN2" s="16"/>
      <c r="AO2" s="536" t="s">
        <v>66</v>
      </c>
      <c r="AP2" s="513"/>
      <c r="AQ2" s="513"/>
      <c r="AR2" s="513"/>
      <c r="AS2" s="513"/>
      <c r="AT2" s="513"/>
      <c r="AU2" s="513"/>
      <c r="AV2" s="534" t="s">
        <v>9</v>
      </c>
    </row>
    <row r="3" spans="1:48" x14ac:dyDescent="0.4">
      <c r="B3" s="19"/>
      <c r="C3" s="515"/>
      <c r="D3" s="515"/>
      <c r="E3" s="515"/>
      <c r="F3" s="515"/>
      <c r="G3" s="515"/>
      <c r="H3" s="535"/>
      <c r="J3" s="19"/>
      <c r="K3" s="515"/>
      <c r="L3" s="515"/>
      <c r="M3" s="515"/>
      <c r="N3" s="515"/>
      <c r="O3" s="515"/>
      <c r="P3" s="515"/>
      <c r="Q3" s="515"/>
      <c r="R3" s="535"/>
      <c r="T3" s="19"/>
      <c r="U3" s="515"/>
      <c r="V3" s="515"/>
      <c r="W3" s="515"/>
      <c r="X3" s="515"/>
      <c r="Y3" s="515"/>
      <c r="Z3" s="515"/>
      <c r="AA3" s="515"/>
      <c r="AB3" s="535"/>
      <c r="AD3" s="19"/>
      <c r="AE3" s="515"/>
      <c r="AF3" s="515"/>
      <c r="AG3" s="515"/>
      <c r="AH3" s="515"/>
      <c r="AI3" s="515"/>
      <c r="AJ3" s="515"/>
      <c r="AK3" s="515"/>
      <c r="AL3" s="535"/>
      <c r="AN3" s="19"/>
      <c r="AO3" s="515"/>
      <c r="AP3" s="515"/>
      <c r="AQ3" s="515"/>
      <c r="AR3" s="515"/>
      <c r="AS3" s="515"/>
      <c r="AT3" s="515"/>
      <c r="AU3" s="515"/>
      <c r="AV3" s="535"/>
    </row>
    <row r="4" spans="1:48" x14ac:dyDescent="0.4">
      <c r="B4" s="532" t="s">
        <v>85</v>
      </c>
      <c r="C4" s="532" t="s">
        <v>26</v>
      </c>
      <c r="D4" s="532" t="s">
        <v>25</v>
      </c>
      <c r="E4" s="532" t="s">
        <v>27</v>
      </c>
      <c r="F4" s="532" t="s">
        <v>31</v>
      </c>
      <c r="G4" s="532"/>
      <c r="H4" s="532" t="s">
        <v>8</v>
      </c>
      <c r="J4" s="532" t="s">
        <v>68</v>
      </c>
      <c r="K4" s="48" t="s">
        <v>70</v>
      </c>
      <c r="L4" s="49" t="s">
        <v>50</v>
      </c>
      <c r="M4" s="49" t="s">
        <v>4</v>
      </c>
      <c r="N4" s="49" t="s">
        <v>72</v>
      </c>
      <c r="O4" s="547" t="s">
        <v>73</v>
      </c>
      <c r="P4" s="548"/>
      <c r="Q4" s="549"/>
      <c r="R4" s="550" t="s">
        <v>8</v>
      </c>
      <c r="T4" s="532" t="s">
        <v>59</v>
      </c>
      <c r="U4" s="48" t="s">
        <v>4</v>
      </c>
      <c r="V4" s="49" t="s">
        <v>48</v>
      </c>
      <c r="W4" s="49" t="s">
        <v>49</v>
      </c>
      <c r="X4" s="49" t="s">
        <v>50</v>
      </c>
      <c r="Y4" s="49" t="s">
        <v>51</v>
      </c>
      <c r="Z4" s="547" t="s">
        <v>74</v>
      </c>
      <c r="AA4" s="549"/>
      <c r="AB4" s="550" t="s">
        <v>8</v>
      </c>
      <c r="AD4" s="532" t="s">
        <v>68</v>
      </c>
      <c r="AE4" s="48" t="s">
        <v>70</v>
      </c>
      <c r="AF4" s="49" t="s">
        <v>50</v>
      </c>
      <c r="AG4" s="49" t="s">
        <v>4</v>
      </c>
      <c r="AH4" s="49" t="s">
        <v>72</v>
      </c>
      <c r="AI4" s="547" t="s">
        <v>73</v>
      </c>
      <c r="AJ4" s="548"/>
      <c r="AK4" s="549"/>
      <c r="AL4" s="550" t="s">
        <v>8</v>
      </c>
      <c r="AN4" s="532" t="s">
        <v>59</v>
      </c>
      <c r="AO4" s="48" t="s">
        <v>4</v>
      </c>
      <c r="AP4" s="49" t="s">
        <v>48</v>
      </c>
      <c r="AQ4" s="49" t="s">
        <v>49</v>
      </c>
      <c r="AR4" s="49" t="s">
        <v>50</v>
      </c>
      <c r="AS4" s="49" t="s">
        <v>51</v>
      </c>
      <c r="AT4" s="547" t="s">
        <v>74</v>
      </c>
      <c r="AU4" s="549"/>
      <c r="AV4" s="550" t="s">
        <v>8</v>
      </c>
    </row>
    <row r="5" spans="1:48" ht="19.5" thickBot="1" x14ac:dyDescent="0.45">
      <c r="B5" s="533"/>
      <c r="C5" s="533"/>
      <c r="D5" s="533"/>
      <c r="E5" s="533"/>
      <c r="F5" s="533"/>
      <c r="G5" s="533"/>
      <c r="H5" s="533"/>
      <c r="J5" s="533"/>
      <c r="K5" s="52"/>
      <c r="L5" s="52" t="s">
        <v>71</v>
      </c>
      <c r="M5" s="52"/>
      <c r="N5" s="52"/>
      <c r="O5" s="66" t="s">
        <v>75</v>
      </c>
      <c r="P5" s="33" t="s">
        <v>76</v>
      </c>
      <c r="Q5" s="33" t="s">
        <v>77</v>
      </c>
      <c r="R5" s="533"/>
      <c r="T5" s="533"/>
      <c r="U5" s="52" t="s">
        <v>53</v>
      </c>
      <c r="V5" s="52"/>
      <c r="W5" s="52" t="s">
        <v>53</v>
      </c>
      <c r="X5" s="52" t="s">
        <v>54</v>
      </c>
      <c r="Y5" s="52" t="s">
        <v>55</v>
      </c>
      <c r="Z5" s="33" t="s">
        <v>56</v>
      </c>
      <c r="AA5" s="33" t="s">
        <v>57</v>
      </c>
      <c r="AB5" s="533"/>
      <c r="AD5" s="533"/>
      <c r="AE5" s="52"/>
      <c r="AF5" s="52" t="s">
        <v>71</v>
      </c>
      <c r="AG5" s="52"/>
      <c r="AH5" s="52"/>
      <c r="AI5" s="66" t="s">
        <v>75</v>
      </c>
      <c r="AJ5" s="33" t="s">
        <v>76</v>
      </c>
      <c r="AK5" s="33" t="s">
        <v>77</v>
      </c>
      <c r="AL5" s="533"/>
      <c r="AN5" s="533"/>
      <c r="AO5" s="52" t="s">
        <v>53</v>
      </c>
      <c r="AP5" s="52"/>
      <c r="AQ5" s="52" t="s">
        <v>53</v>
      </c>
      <c r="AR5" s="52" t="s">
        <v>54</v>
      </c>
      <c r="AS5" s="52" t="s">
        <v>55</v>
      </c>
      <c r="AT5" s="33" t="s">
        <v>56</v>
      </c>
      <c r="AU5" s="33" t="s">
        <v>57</v>
      </c>
      <c r="AV5" s="533"/>
    </row>
    <row r="6" spans="1:48" ht="19.5" thickTop="1" x14ac:dyDescent="0.4">
      <c r="B6" s="507" t="s">
        <v>84</v>
      </c>
      <c r="C6" s="86"/>
      <c r="D6" s="86"/>
      <c r="E6" s="86"/>
      <c r="F6" s="86"/>
      <c r="G6" s="86"/>
      <c r="H6" s="160"/>
      <c r="J6" s="530" t="s">
        <v>12</v>
      </c>
      <c r="K6" s="551">
        <v>2</v>
      </c>
      <c r="L6" s="57">
        <v>9.6000000000000002E-2</v>
      </c>
      <c r="M6" s="54">
        <v>2</v>
      </c>
      <c r="N6" s="551" t="s">
        <v>16</v>
      </c>
      <c r="O6" s="53"/>
      <c r="P6" s="57"/>
      <c r="Q6" s="57"/>
      <c r="R6" s="162"/>
      <c r="T6" s="530" t="s">
        <v>61</v>
      </c>
      <c r="U6" s="54"/>
      <c r="V6" s="54"/>
      <c r="W6" s="54"/>
      <c r="X6" s="53"/>
      <c r="Y6" s="53"/>
      <c r="Z6" s="57"/>
      <c r="AA6" s="57"/>
      <c r="AB6" s="162"/>
      <c r="AD6" s="530" t="s">
        <v>12</v>
      </c>
      <c r="AE6" s="551">
        <v>7</v>
      </c>
      <c r="AF6" s="57">
        <v>7.0000000000000007E-2</v>
      </c>
      <c r="AG6" s="54"/>
      <c r="AH6" s="551" t="s">
        <v>16</v>
      </c>
      <c r="AI6" s="53">
        <v>0.13700000000000001</v>
      </c>
      <c r="AJ6" s="57">
        <f>+IF(AND(AE6&gt;=1,AE6&lt;=6),ROUND(AG6*AI6,3),0)</f>
        <v>0</v>
      </c>
      <c r="AK6" s="57">
        <f>+IF(AE6=7,ROUND(AG6*AI6,3),0)</f>
        <v>0</v>
      </c>
      <c r="AL6" s="164" t="s">
        <v>65</v>
      </c>
      <c r="AN6" s="530" t="s">
        <v>60</v>
      </c>
      <c r="AO6" s="54"/>
      <c r="AP6" s="54"/>
      <c r="AQ6" s="54">
        <f t="shared" ref="AQ6:AQ11" si="0">+IF(AP6&gt;0,ROUND(AO6*AP6,2),AO6)</f>
        <v>0</v>
      </c>
      <c r="AR6" s="53"/>
      <c r="AS6" s="53"/>
      <c r="AT6" s="57">
        <v>0.17</v>
      </c>
      <c r="AU6" s="57">
        <f>+IF(AQ6&gt;0,ROUND(AQ6*AT6,3),0)</f>
        <v>0</v>
      </c>
      <c r="AV6" s="164" t="s">
        <v>65</v>
      </c>
    </row>
    <row r="7" spans="1:48" x14ac:dyDescent="0.4">
      <c r="B7" s="502"/>
      <c r="C7" s="87"/>
      <c r="D7" s="359"/>
      <c r="E7" s="359"/>
      <c r="F7" s="359"/>
      <c r="G7" s="87"/>
      <c r="H7" s="161"/>
      <c r="J7" s="531"/>
      <c r="K7" s="552"/>
      <c r="L7" s="377"/>
      <c r="M7" s="375"/>
      <c r="N7" s="552"/>
      <c r="O7" s="378"/>
      <c r="P7" s="357"/>
      <c r="Q7" s="59"/>
      <c r="R7" s="161"/>
      <c r="T7" s="531"/>
      <c r="U7" s="374"/>
      <c r="V7" s="374"/>
      <c r="W7" s="375"/>
      <c r="X7" s="376"/>
      <c r="Y7" s="376"/>
      <c r="Z7" s="377"/>
      <c r="AA7" s="357"/>
      <c r="AB7" s="161"/>
      <c r="AD7" s="531"/>
      <c r="AE7" s="552"/>
      <c r="AF7" s="58"/>
      <c r="AG7" s="56"/>
      <c r="AH7" s="552"/>
      <c r="AI7" s="9"/>
      <c r="AJ7" s="59">
        <f>+IF(AND(AE7&gt;=1,AE7&lt;=6),ROUND(AG7*AI7,3),0)</f>
        <v>0</v>
      </c>
      <c r="AK7" s="59">
        <f>+IF(AE7=7,ROUND(AG7*AI7,3),0)</f>
        <v>0</v>
      </c>
      <c r="AL7" s="161"/>
      <c r="AN7" s="531"/>
      <c r="AO7" s="55"/>
      <c r="AP7" s="55"/>
      <c r="AQ7" s="56">
        <f t="shared" si="0"/>
        <v>0</v>
      </c>
      <c r="AR7" s="9"/>
      <c r="AS7" s="9"/>
      <c r="AT7" s="58"/>
      <c r="AU7" s="59">
        <f>+IF(AQ7&gt;0,ROUND(AQ7*AT7,3),0)</f>
        <v>0</v>
      </c>
      <c r="AV7" s="161"/>
    </row>
    <row r="8" spans="1:48" x14ac:dyDescent="0.4">
      <c r="B8" s="501" t="s">
        <v>87</v>
      </c>
      <c r="C8" s="88"/>
      <c r="D8" s="88"/>
      <c r="E8" s="88"/>
      <c r="F8" s="88"/>
      <c r="G8" s="88"/>
      <c r="H8" s="163"/>
      <c r="J8" s="530" t="s">
        <v>13</v>
      </c>
      <c r="K8" s="542">
        <v>7</v>
      </c>
      <c r="L8" s="57">
        <v>4.5999999999999999E-2</v>
      </c>
      <c r="M8" s="54">
        <v>1</v>
      </c>
      <c r="N8" s="542" t="s">
        <v>18</v>
      </c>
      <c r="O8" s="8"/>
      <c r="P8" s="57"/>
      <c r="Q8" s="57"/>
      <c r="R8" s="162"/>
      <c r="T8" s="530" t="s">
        <v>62</v>
      </c>
      <c r="U8" s="54"/>
      <c r="V8" s="54"/>
      <c r="W8" s="54"/>
      <c r="X8" s="53"/>
      <c r="Y8" s="53"/>
      <c r="Z8" s="57"/>
      <c r="AA8" s="57"/>
      <c r="AB8" s="162"/>
      <c r="AD8" s="530" t="s">
        <v>13</v>
      </c>
      <c r="AE8" s="542">
        <v>7</v>
      </c>
      <c r="AF8" s="57">
        <v>4.9000000000000002E-2</v>
      </c>
      <c r="AG8" s="54"/>
      <c r="AH8" s="542" t="s">
        <v>18</v>
      </c>
      <c r="AI8" s="53"/>
      <c r="AJ8" s="57">
        <f>+IF(AND(AE8&gt;=1,AE8&lt;=6),ROUND(AG8*AI8,3),0)</f>
        <v>0</v>
      </c>
      <c r="AK8" s="57">
        <f>+IF(AE8=7,ROUND(AG8*AI8,3),0)</f>
        <v>0</v>
      </c>
      <c r="AL8" s="164" t="s">
        <v>65</v>
      </c>
      <c r="AN8" s="530" t="s">
        <v>61</v>
      </c>
      <c r="AO8" s="54"/>
      <c r="AP8" s="54"/>
      <c r="AQ8" s="54">
        <f t="shared" si="0"/>
        <v>0</v>
      </c>
      <c r="AR8" s="53"/>
      <c r="AS8" s="53"/>
      <c r="AT8" s="57">
        <v>0.21</v>
      </c>
      <c r="AU8" s="57">
        <f t="shared" ref="AU8:AU43" si="1">+IF(AQ8&gt;0,ROUND(AQ8*AT8,3),0)</f>
        <v>0</v>
      </c>
      <c r="AV8" s="164" t="s">
        <v>65</v>
      </c>
    </row>
    <row r="9" spans="1:48" x14ac:dyDescent="0.4">
      <c r="B9" s="502"/>
      <c r="C9" s="359"/>
      <c r="D9" s="87"/>
      <c r="E9" s="87"/>
      <c r="F9" s="87"/>
      <c r="G9" s="87"/>
      <c r="H9" s="161"/>
      <c r="J9" s="531"/>
      <c r="K9" s="543"/>
      <c r="L9" s="377"/>
      <c r="M9" s="375"/>
      <c r="N9" s="543"/>
      <c r="O9" s="376"/>
      <c r="P9" s="59"/>
      <c r="Q9" s="357"/>
      <c r="R9" s="161"/>
      <c r="T9" s="531"/>
      <c r="U9" s="374"/>
      <c r="V9" s="374"/>
      <c r="W9" s="375"/>
      <c r="X9" s="376"/>
      <c r="Y9" s="376"/>
      <c r="Z9" s="377"/>
      <c r="AA9" s="357"/>
      <c r="AB9" s="161"/>
      <c r="AD9" s="531"/>
      <c r="AE9" s="543"/>
      <c r="AF9" s="58"/>
      <c r="AG9" s="56"/>
      <c r="AH9" s="543"/>
      <c r="AI9" s="9"/>
      <c r="AJ9" s="59">
        <f>+IF(AND(AE9&gt;=1,AE9&lt;=6),ROUND(AG9*AI9,3),0)</f>
        <v>0</v>
      </c>
      <c r="AK9" s="59">
        <f>+IF(AE9=7,ROUND(AG9*AI9,3),0)</f>
        <v>0</v>
      </c>
      <c r="AL9" s="161"/>
      <c r="AN9" s="531"/>
      <c r="AO9" s="55"/>
      <c r="AP9" s="55"/>
      <c r="AQ9" s="56">
        <f t="shared" si="0"/>
        <v>0</v>
      </c>
      <c r="AR9" s="9"/>
      <c r="AS9" s="9"/>
      <c r="AT9" s="58"/>
      <c r="AU9" s="59">
        <f t="shared" si="1"/>
        <v>0</v>
      </c>
      <c r="AV9" s="161"/>
    </row>
    <row r="10" spans="1:48" x14ac:dyDescent="0.4">
      <c r="B10" s="501" t="s">
        <v>67</v>
      </c>
      <c r="C10" s="88"/>
      <c r="D10" s="88"/>
      <c r="E10" s="88"/>
      <c r="F10" s="88"/>
      <c r="G10" s="88"/>
      <c r="H10" s="163"/>
      <c r="J10" s="546" t="s">
        <v>580</v>
      </c>
      <c r="K10" s="542">
        <v>7</v>
      </c>
      <c r="L10" s="57">
        <v>8.0000000000000002E-3</v>
      </c>
      <c r="M10" s="54">
        <v>1</v>
      </c>
      <c r="N10" s="542" t="s">
        <v>18</v>
      </c>
      <c r="O10" s="8"/>
      <c r="P10" s="57"/>
      <c r="Q10" s="57"/>
      <c r="R10" s="162"/>
      <c r="T10" s="530" t="s">
        <v>63</v>
      </c>
      <c r="U10" s="54"/>
      <c r="V10" s="54"/>
      <c r="W10" s="54"/>
      <c r="X10" s="53"/>
      <c r="Y10" s="53"/>
      <c r="Z10" s="57"/>
      <c r="AA10" s="57"/>
      <c r="AB10" s="162"/>
      <c r="AD10" s="530" t="s">
        <v>15</v>
      </c>
      <c r="AE10" s="542">
        <v>7</v>
      </c>
      <c r="AF10" s="57">
        <v>8.0000000000000002E-3</v>
      </c>
      <c r="AG10" s="54"/>
      <c r="AH10" s="542" t="s">
        <v>18</v>
      </c>
      <c r="AI10" s="53">
        <v>1.6E-2</v>
      </c>
      <c r="AJ10" s="57">
        <f t="shared" ref="AJ10:AJ41" si="2">+IF(AND(AE10&gt;=1,AE10&lt;=6),ROUND(AG10*AI10,3),0)</f>
        <v>0</v>
      </c>
      <c r="AK10" s="57">
        <f t="shared" ref="AK10:AK41" si="3">+IF(AE10=7,ROUND(AG10*AI10,3),0)</f>
        <v>0</v>
      </c>
      <c r="AL10" s="164" t="s">
        <v>65</v>
      </c>
      <c r="AN10" s="530" t="s">
        <v>62</v>
      </c>
      <c r="AO10" s="54"/>
      <c r="AP10" s="54"/>
      <c r="AQ10" s="54">
        <f t="shared" si="0"/>
        <v>0</v>
      </c>
      <c r="AR10" s="53"/>
      <c r="AS10" s="53"/>
      <c r="AT10" s="57">
        <v>0.25</v>
      </c>
      <c r="AU10" s="57">
        <f t="shared" si="1"/>
        <v>0</v>
      </c>
      <c r="AV10" s="164" t="s">
        <v>65</v>
      </c>
    </row>
    <row r="11" spans="1:48" x14ac:dyDescent="0.4">
      <c r="B11" s="502"/>
      <c r="C11" s="87"/>
      <c r="D11" s="87"/>
      <c r="E11" s="87"/>
      <c r="F11" s="87"/>
      <c r="G11" s="87"/>
      <c r="H11" s="161"/>
      <c r="J11" s="531"/>
      <c r="K11" s="543"/>
      <c r="L11" s="377"/>
      <c r="M11" s="375"/>
      <c r="N11" s="543"/>
      <c r="O11" s="376"/>
      <c r="P11" s="59"/>
      <c r="Q11" s="357"/>
      <c r="R11" s="161"/>
      <c r="T11" s="531"/>
      <c r="U11" s="55"/>
      <c r="V11" s="55"/>
      <c r="W11" s="56"/>
      <c r="X11" s="9"/>
      <c r="Y11" s="9"/>
      <c r="Z11" s="377"/>
      <c r="AA11" s="59"/>
      <c r="AB11" s="161"/>
      <c r="AD11" s="531"/>
      <c r="AE11" s="543"/>
      <c r="AF11" s="58"/>
      <c r="AG11" s="56"/>
      <c r="AH11" s="543"/>
      <c r="AI11" s="9"/>
      <c r="AJ11" s="59">
        <f t="shared" si="2"/>
        <v>0</v>
      </c>
      <c r="AK11" s="59">
        <f t="shared" si="3"/>
        <v>0</v>
      </c>
      <c r="AL11" s="161"/>
      <c r="AN11" s="531"/>
      <c r="AO11" s="55"/>
      <c r="AP11" s="55"/>
      <c r="AQ11" s="56">
        <f t="shared" si="0"/>
        <v>0</v>
      </c>
      <c r="AR11" s="9"/>
      <c r="AS11" s="9"/>
      <c r="AT11" s="58"/>
      <c r="AU11" s="59">
        <f t="shared" si="1"/>
        <v>0</v>
      </c>
      <c r="AV11" s="161"/>
    </row>
    <row r="12" spans="1:48" x14ac:dyDescent="0.4">
      <c r="B12" s="501" t="s">
        <v>88</v>
      </c>
      <c r="C12" s="88"/>
      <c r="D12" s="88"/>
      <c r="E12" s="88"/>
      <c r="F12" s="88"/>
      <c r="G12" s="88"/>
      <c r="H12" s="163"/>
      <c r="J12" s="546" t="s">
        <v>581</v>
      </c>
      <c r="K12" s="542">
        <v>7</v>
      </c>
      <c r="L12" s="57">
        <v>1.0999999999999999E-2</v>
      </c>
      <c r="M12" s="54">
        <v>1</v>
      </c>
      <c r="N12" s="542" t="s">
        <v>18</v>
      </c>
      <c r="O12" s="8"/>
      <c r="P12" s="57"/>
      <c r="Q12" s="57"/>
      <c r="R12" s="162"/>
      <c r="T12" s="530" t="s">
        <v>64</v>
      </c>
      <c r="U12" s="54"/>
      <c r="V12" s="54"/>
      <c r="W12" s="54"/>
      <c r="X12" s="53"/>
      <c r="Y12" s="53"/>
      <c r="Z12" s="57"/>
      <c r="AA12" s="57"/>
      <c r="AB12" s="162"/>
      <c r="AD12" s="530" t="s">
        <v>69</v>
      </c>
      <c r="AE12" s="542">
        <v>7</v>
      </c>
      <c r="AF12" s="57">
        <v>8.6999999999999994E-2</v>
      </c>
      <c r="AG12" s="54"/>
      <c r="AH12" s="542" t="s">
        <v>18</v>
      </c>
      <c r="AI12" s="53"/>
      <c r="AJ12" s="57">
        <f t="shared" si="2"/>
        <v>0</v>
      </c>
      <c r="AK12" s="57">
        <f t="shared" si="3"/>
        <v>0</v>
      </c>
      <c r="AL12" s="164" t="s">
        <v>65</v>
      </c>
      <c r="AN12" s="530" t="s">
        <v>63</v>
      </c>
      <c r="AO12" s="54"/>
      <c r="AP12" s="54"/>
      <c r="AQ12" s="54">
        <f>+IF(AP12&gt;0,ROUND(AO12*AP12,2),AO12)</f>
        <v>0</v>
      </c>
      <c r="AR12" s="53"/>
      <c r="AS12" s="53"/>
      <c r="AT12" s="57">
        <v>0.31</v>
      </c>
      <c r="AU12" s="57">
        <f t="shared" si="1"/>
        <v>0</v>
      </c>
      <c r="AV12" s="164" t="s">
        <v>65</v>
      </c>
    </row>
    <row r="13" spans="1:48" x14ac:dyDescent="0.4">
      <c r="B13" s="502"/>
      <c r="C13" s="87"/>
      <c r="D13" s="87"/>
      <c r="E13" s="87"/>
      <c r="F13" s="87"/>
      <c r="G13" s="87"/>
      <c r="H13" s="161"/>
      <c r="J13" s="531"/>
      <c r="K13" s="543"/>
      <c r="L13" s="377"/>
      <c r="M13" s="375"/>
      <c r="N13" s="543"/>
      <c r="O13" s="376"/>
      <c r="P13" s="59"/>
      <c r="Q13" s="357"/>
      <c r="R13" s="161"/>
      <c r="T13" s="531"/>
      <c r="U13" s="55"/>
      <c r="V13" s="55"/>
      <c r="W13" s="56"/>
      <c r="X13" s="9"/>
      <c r="Y13" s="9"/>
      <c r="Z13" s="377"/>
      <c r="AA13" s="59"/>
      <c r="AB13" s="161"/>
      <c r="AD13" s="531"/>
      <c r="AE13" s="543"/>
      <c r="AF13" s="58"/>
      <c r="AG13" s="56"/>
      <c r="AH13" s="543"/>
      <c r="AI13" s="9"/>
      <c r="AJ13" s="59">
        <f t="shared" si="2"/>
        <v>0</v>
      </c>
      <c r="AK13" s="59">
        <f t="shared" si="3"/>
        <v>0</v>
      </c>
      <c r="AL13" s="161"/>
      <c r="AN13" s="531"/>
      <c r="AO13" s="55"/>
      <c r="AP13" s="55"/>
      <c r="AQ13" s="56">
        <f>+IF(AP13&gt;0,ROUND(AO13*AP13,2),AO13)</f>
        <v>0</v>
      </c>
      <c r="AR13" s="9"/>
      <c r="AS13" s="9"/>
      <c r="AT13" s="58"/>
      <c r="AU13" s="59">
        <f>+IF(AQ13&gt;0,ROUND(AQ13*AT13,3),0)</f>
        <v>0</v>
      </c>
      <c r="AV13" s="161"/>
    </row>
    <row r="14" spans="1:48" x14ac:dyDescent="0.4">
      <c r="B14" s="501"/>
      <c r="C14" s="88"/>
      <c r="D14" s="88"/>
      <c r="E14" s="88"/>
      <c r="F14" s="88"/>
      <c r="G14" s="88"/>
      <c r="H14" s="163"/>
      <c r="J14" s="546" t="s">
        <v>582</v>
      </c>
      <c r="K14" s="542">
        <v>7</v>
      </c>
      <c r="L14" s="57">
        <v>1.7999999999999999E-2</v>
      </c>
      <c r="M14" s="54">
        <v>1</v>
      </c>
      <c r="N14" s="542" t="s">
        <v>18</v>
      </c>
      <c r="O14" s="8"/>
      <c r="P14" s="57"/>
      <c r="Q14" s="57"/>
      <c r="R14" s="162"/>
      <c r="T14" s="530"/>
      <c r="U14" s="54"/>
      <c r="V14" s="54"/>
      <c r="W14" s="54"/>
      <c r="X14" s="53"/>
      <c r="Y14" s="53"/>
      <c r="Z14" s="57"/>
      <c r="AA14" s="57"/>
      <c r="AB14" s="164"/>
      <c r="AD14" s="530"/>
      <c r="AE14" s="542"/>
      <c r="AF14" s="57"/>
      <c r="AG14" s="54"/>
      <c r="AH14" s="542"/>
      <c r="AI14" s="53"/>
      <c r="AJ14" s="57">
        <f t="shared" si="2"/>
        <v>0</v>
      </c>
      <c r="AK14" s="57">
        <f t="shared" si="3"/>
        <v>0</v>
      </c>
      <c r="AL14" s="164"/>
      <c r="AN14" s="530" t="s">
        <v>64</v>
      </c>
      <c r="AO14" s="54"/>
      <c r="AP14" s="54"/>
      <c r="AQ14" s="54">
        <f t="shared" ref="AQ14:AQ43" si="4">+IF(AP14&gt;0,ROUND(AO14*AP14,2),AO14)</f>
        <v>0</v>
      </c>
      <c r="AR14" s="53"/>
      <c r="AS14" s="53"/>
      <c r="AT14" s="57">
        <v>0.46</v>
      </c>
      <c r="AU14" s="57">
        <f t="shared" si="1"/>
        <v>0</v>
      </c>
      <c r="AV14" s="164" t="s">
        <v>65</v>
      </c>
    </row>
    <row r="15" spans="1:48" x14ac:dyDescent="0.4">
      <c r="B15" s="502"/>
      <c r="C15" s="87"/>
      <c r="D15" s="87"/>
      <c r="E15" s="87"/>
      <c r="F15" s="87"/>
      <c r="G15" s="87"/>
      <c r="H15" s="161"/>
      <c r="J15" s="531"/>
      <c r="K15" s="543"/>
      <c r="L15" s="377"/>
      <c r="M15" s="375"/>
      <c r="N15" s="543"/>
      <c r="O15" s="376"/>
      <c r="P15" s="59"/>
      <c r="Q15" s="357"/>
      <c r="R15" s="161"/>
      <c r="T15" s="531"/>
      <c r="U15" s="55"/>
      <c r="V15" s="55"/>
      <c r="W15" s="56"/>
      <c r="X15" s="9"/>
      <c r="Y15" s="9"/>
      <c r="Z15" s="58"/>
      <c r="AA15" s="59"/>
      <c r="AB15" s="161"/>
      <c r="AD15" s="531"/>
      <c r="AE15" s="543"/>
      <c r="AF15" s="58"/>
      <c r="AG15" s="56"/>
      <c r="AH15" s="543"/>
      <c r="AI15" s="9"/>
      <c r="AJ15" s="59">
        <f t="shared" si="2"/>
        <v>0</v>
      </c>
      <c r="AK15" s="59">
        <f t="shared" si="3"/>
        <v>0</v>
      </c>
      <c r="AL15" s="161"/>
      <c r="AN15" s="531"/>
      <c r="AO15" s="55"/>
      <c r="AP15" s="55"/>
      <c r="AQ15" s="56">
        <f t="shared" si="4"/>
        <v>0</v>
      </c>
      <c r="AR15" s="9"/>
      <c r="AS15" s="9"/>
      <c r="AT15" s="58"/>
      <c r="AU15" s="59">
        <f t="shared" si="1"/>
        <v>0</v>
      </c>
      <c r="AV15" s="161"/>
    </row>
    <row r="16" spans="1:48" x14ac:dyDescent="0.4">
      <c r="B16" s="501"/>
      <c r="C16" s="88"/>
      <c r="D16" s="88"/>
      <c r="E16" s="88"/>
      <c r="F16" s="88"/>
      <c r="G16" s="88"/>
      <c r="H16" s="163"/>
      <c r="J16" s="530" t="s">
        <v>69</v>
      </c>
      <c r="K16" s="542">
        <v>7</v>
      </c>
      <c r="L16" s="57">
        <v>5.6000000000000001E-2</v>
      </c>
      <c r="M16" s="54">
        <v>1</v>
      </c>
      <c r="N16" s="542" t="s">
        <v>18</v>
      </c>
      <c r="O16" s="8"/>
      <c r="P16" s="57"/>
      <c r="Q16" s="57"/>
      <c r="R16" s="162"/>
      <c r="T16" s="530"/>
      <c r="U16" s="54"/>
      <c r="V16" s="54"/>
      <c r="W16" s="54"/>
      <c r="X16" s="53"/>
      <c r="Y16" s="53"/>
      <c r="Z16" s="57"/>
      <c r="AA16" s="57"/>
      <c r="AB16" s="164"/>
      <c r="AD16" s="530"/>
      <c r="AE16" s="542"/>
      <c r="AF16" s="57"/>
      <c r="AG16" s="54"/>
      <c r="AH16" s="542"/>
      <c r="AI16" s="53"/>
      <c r="AJ16" s="57">
        <f t="shared" si="2"/>
        <v>0</v>
      </c>
      <c r="AK16" s="57">
        <f t="shared" si="3"/>
        <v>0</v>
      </c>
      <c r="AL16" s="164"/>
      <c r="AN16" s="530"/>
      <c r="AO16" s="54"/>
      <c r="AP16" s="54"/>
      <c r="AQ16" s="54">
        <f t="shared" si="4"/>
        <v>0</v>
      </c>
      <c r="AR16" s="53"/>
      <c r="AS16" s="53"/>
      <c r="AT16" s="57"/>
      <c r="AU16" s="57">
        <f t="shared" si="1"/>
        <v>0</v>
      </c>
      <c r="AV16" s="164"/>
    </row>
    <row r="17" spans="2:48" x14ac:dyDescent="0.4">
      <c r="B17" s="502"/>
      <c r="C17" s="87"/>
      <c r="D17" s="87"/>
      <c r="E17" s="87"/>
      <c r="F17" s="87"/>
      <c r="G17" s="87"/>
      <c r="H17" s="161"/>
      <c r="J17" s="531"/>
      <c r="K17" s="543"/>
      <c r="L17" s="377"/>
      <c r="M17" s="375"/>
      <c r="N17" s="543"/>
      <c r="O17" s="376"/>
      <c r="P17" s="59"/>
      <c r="Q17" s="357"/>
      <c r="R17" s="161"/>
      <c r="T17" s="531"/>
      <c r="U17" s="55"/>
      <c r="V17" s="55"/>
      <c r="W17" s="56"/>
      <c r="X17" s="9"/>
      <c r="Y17" s="9"/>
      <c r="Z17" s="58"/>
      <c r="AA17" s="59"/>
      <c r="AB17" s="161"/>
      <c r="AD17" s="531"/>
      <c r="AE17" s="543"/>
      <c r="AF17" s="58"/>
      <c r="AG17" s="56"/>
      <c r="AH17" s="543"/>
      <c r="AI17" s="9"/>
      <c r="AJ17" s="59">
        <f t="shared" si="2"/>
        <v>0</v>
      </c>
      <c r="AK17" s="59">
        <f t="shared" si="3"/>
        <v>0</v>
      </c>
      <c r="AL17" s="161"/>
      <c r="AN17" s="531"/>
      <c r="AO17" s="55"/>
      <c r="AP17" s="55"/>
      <c r="AQ17" s="56">
        <f t="shared" si="4"/>
        <v>0</v>
      </c>
      <c r="AR17" s="9"/>
      <c r="AS17" s="9"/>
      <c r="AT17" s="58"/>
      <c r="AU17" s="59">
        <f t="shared" si="1"/>
        <v>0</v>
      </c>
      <c r="AV17" s="161"/>
    </row>
    <row r="18" spans="2:48" ht="18.75" customHeight="1" x14ac:dyDescent="0.4">
      <c r="B18" s="501"/>
      <c r="C18" s="88"/>
      <c r="D18" s="88"/>
      <c r="E18" s="88"/>
      <c r="F18" s="88"/>
      <c r="G18" s="88"/>
      <c r="H18" s="163"/>
      <c r="J18" s="544" t="s">
        <v>578</v>
      </c>
      <c r="K18" s="542">
        <v>7</v>
      </c>
      <c r="L18" s="57">
        <v>6.0999999999999999E-2</v>
      </c>
      <c r="M18" s="54">
        <v>1</v>
      </c>
      <c r="N18" s="542" t="s">
        <v>579</v>
      </c>
      <c r="O18" s="8"/>
      <c r="P18" s="57"/>
      <c r="Q18" s="57"/>
      <c r="R18" s="162"/>
      <c r="T18" s="530"/>
      <c r="U18" s="54"/>
      <c r="V18" s="54"/>
      <c r="W18" s="54"/>
      <c r="X18" s="53"/>
      <c r="Y18" s="53"/>
      <c r="Z18" s="57"/>
      <c r="AA18" s="57"/>
      <c r="AB18" s="164"/>
      <c r="AD18" s="530"/>
      <c r="AE18" s="542"/>
      <c r="AF18" s="57"/>
      <c r="AG18" s="54"/>
      <c r="AH18" s="542"/>
      <c r="AI18" s="53"/>
      <c r="AJ18" s="57">
        <f t="shared" si="2"/>
        <v>0</v>
      </c>
      <c r="AK18" s="57">
        <f t="shared" si="3"/>
        <v>0</v>
      </c>
      <c r="AL18" s="164"/>
      <c r="AN18" s="530"/>
      <c r="AO18" s="54"/>
      <c r="AP18" s="54"/>
      <c r="AQ18" s="54">
        <f t="shared" si="4"/>
        <v>0</v>
      </c>
      <c r="AR18" s="53"/>
      <c r="AS18" s="53"/>
      <c r="AT18" s="57"/>
      <c r="AU18" s="57">
        <f t="shared" si="1"/>
        <v>0</v>
      </c>
      <c r="AV18" s="164"/>
    </row>
    <row r="19" spans="2:48" x14ac:dyDescent="0.4">
      <c r="B19" s="502"/>
      <c r="C19" s="87"/>
      <c r="D19" s="87"/>
      <c r="E19" s="87"/>
      <c r="F19" s="87"/>
      <c r="G19" s="87"/>
      <c r="H19" s="161"/>
      <c r="J19" s="545"/>
      <c r="K19" s="543"/>
      <c r="L19" s="58"/>
      <c r="M19" s="56"/>
      <c r="N19" s="543"/>
      <c r="O19" s="9"/>
      <c r="P19" s="59"/>
      <c r="Q19" s="59"/>
      <c r="R19" s="161"/>
      <c r="T19" s="531"/>
      <c r="U19" s="55"/>
      <c r="V19" s="55"/>
      <c r="W19" s="56"/>
      <c r="X19" s="9"/>
      <c r="Y19" s="9"/>
      <c r="Z19" s="58"/>
      <c r="AA19" s="59"/>
      <c r="AB19" s="161"/>
      <c r="AD19" s="531"/>
      <c r="AE19" s="543"/>
      <c r="AF19" s="58"/>
      <c r="AG19" s="56"/>
      <c r="AH19" s="543"/>
      <c r="AI19" s="9"/>
      <c r="AJ19" s="59">
        <f t="shared" si="2"/>
        <v>0</v>
      </c>
      <c r="AK19" s="59">
        <f t="shared" si="3"/>
        <v>0</v>
      </c>
      <c r="AL19" s="161"/>
      <c r="AN19" s="531"/>
      <c r="AO19" s="55"/>
      <c r="AP19" s="55"/>
      <c r="AQ19" s="56">
        <f t="shared" si="4"/>
        <v>0</v>
      </c>
      <c r="AR19" s="9"/>
      <c r="AS19" s="9"/>
      <c r="AT19" s="58"/>
      <c r="AU19" s="59">
        <f t="shared" si="1"/>
        <v>0</v>
      </c>
      <c r="AV19" s="161"/>
    </row>
    <row r="20" spans="2:48" x14ac:dyDescent="0.4">
      <c r="B20" s="501"/>
      <c r="C20" s="88"/>
      <c r="D20" s="88"/>
      <c r="E20" s="88"/>
      <c r="F20" s="88"/>
      <c r="G20" s="88"/>
      <c r="H20" s="163"/>
      <c r="J20" s="530"/>
      <c r="K20" s="542"/>
      <c r="L20" s="57"/>
      <c r="M20" s="54"/>
      <c r="N20" s="542"/>
      <c r="O20" s="8"/>
      <c r="P20" s="57"/>
      <c r="Q20" s="57"/>
      <c r="R20" s="160"/>
      <c r="T20" s="530"/>
      <c r="U20" s="54"/>
      <c r="V20" s="54"/>
      <c r="W20" s="54"/>
      <c r="X20" s="53"/>
      <c r="Y20" s="53"/>
      <c r="Z20" s="57"/>
      <c r="AA20" s="57"/>
      <c r="AB20" s="164"/>
      <c r="AD20" s="530"/>
      <c r="AE20" s="542"/>
      <c r="AF20" s="57"/>
      <c r="AG20" s="54"/>
      <c r="AH20" s="542"/>
      <c r="AI20" s="53"/>
      <c r="AJ20" s="57">
        <f t="shared" si="2"/>
        <v>0</v>
      </c>
      <c r="AK20" s="57">
        <f t="shared" si="3"/>
        <v>0</v>
      </c>
      <c r="AL20" s="164"/>
      <c r="AN20" s="530"/>
      <c r="AO20" s="54"/>
      <c r="AP20" s="54"/>
      <c r="AQ20" s="54">
        <f t="shared" si="4"/>
        <v>0</v>
      </c>
      <c r="AR20" s="53"/>
      <c r="AS20" s="53"/>
      <c r="AT20" s="57"/>
      <c r="AU20" s="57">
        <f t="shared" si="1"/>
        <v>0</v>
      </c>
      <c r="AV20" s="164"/>
    </row>
    <row r="21" spans="2:48" x14ac:dyDescent="0.4">
      <c r="B21" s="502"/>
      <c r="C21" s="87"/>
      <c r="D21" s="87"/>
      <c r="E21" s="87"/>
      <c r="F21" s="87"/>
      <c r="G21" s="87"/>
      <c r="H21" s="161"/>
      <c r="J21" s="531"/>
      <c r="K21" s="543"/>
      <c r="L21" s="58"/>
      <c r="M21" s="56"/>
      <c r="N21" s="543"/>
      <c r="O21" s="9"/>
      <c r="P21" s="59"/>
      <c r="Q21" s="59"/>
      <c r="R21" s="161"/>
      <c r="T21" s="531"/>
      <c r="U21" s="55"/>
      <c r="V21" s="55"/>
      <c r="W21" s="56"/>
      <c r="X21" s="9"/>
      <c r="Y21" s="9"/>
      <c r="Z21" s="58"/>
      <c r="AA21" s="59"/>
      <c r="AB21" s="161"/>
      <c r="AD21" s="531"/>
      <c r="AE21" s="543"/>
      <c r="AF21" s="58"/>
      <c r="AG21" s="56"/>
      <c r="AH21" s="543"/>
      <c r="AI21" s="9"/>
      <c r="AJ21" s="59">
        <f t="shared" si="2"/>
        <v>0</v>
      </c>
      <c r="AK21" s="59">
        <f t="shared" si="3"/>
        <v>0</v>
      </c>
      <c r="AL21" s="161"/>
      <c r="AN21" s="531"/>
      <c r="AO21" s="55"/>
      <c r="AP21" s="55"/>
      <c r="AQ21" s="56">
        <f t="shared" si="4"/>
        <v>0</v>
      </c>
      <c r="AR21" s="9"/>
      <c r="AS21" s="9"/>
      <c r="AT21" s="58"/>
      <c r="AU21" s="59">
        <f t="shared" si="1"/>
        <v>0</v>
      </c>
      <c r="AV21" s="161"/>
    </row>
    <row r="22" spans="2:48" x14ac:dyDescent="0.4">
      <c r="B22" s="501"/>
      <c r="C22" s="88"/>
      <c r="D22" s="88"/>
      <c r="E22" s="88"/>
      <c r="F22" s="88"/>
      <c r="G22" s="88"/>
      <c r="H22" s="163"/>
      <c r="J22" s="530"/>
      <c r="K22" s="542"/>
      <c r="L22" s="57"/>
      <c r="M22" s="54"/>
      <c r="N22" s="542"/>
      <c r="O22" s="8"/>
      <c r="P22" s="57"/>
      <c r="Q22" s="57"/>
      <c r="R22" s="160"/>
      <c r="T22" s="530"/>
      <c r="U22" s="54"/>
      <c r="V22" s="54"/>
      <c r="W22" s="54"/>
      <c r="X22" s="53"/>
      <c r="Y22" s="53"/>
      <c r="Z22" s="57"/>
      <c r="AA22" s="57"/>
      <c r="AB22" s="164"/>
      <c r="AD22" s="530"/>
      <c r="AE22" s="542"/>
      <c r="AF22" s="57"/>
      <c r="AG22" s="54"/>
      <c r="AH22" s="542"/>
      <c r="AI22" s="53"/>
      <c r="AJ22" s="57">
        <f t="shared" si="2"/>
        <v>0</v>
      </c>
      <c r="AK22" s="57">
        <f t="shared" si="3"/>
        <v>0</v>
      </c>
      <c r="AL22" s="164"/>
      <c r="AN22" s="530"/>
      <c r="AO22" s="54"/>
      <c r="AP22" s="54"/>
      <c r="AQ22" s="54">
        <f t="shared" si="4"/>
        <v>0</v>
      </c>
      <c r="AR22" s="53"/>
      <c r="AS22" s="53"/>
      <c r="AT22" s="57"/>
      <c r="AU22" s="57">
        <f t="shared" si="1"/>
        <v>0</v>
      </c>
      <c r="AV22" s="164"/>
    </row>
    <row r="23" spans="2:48" x14ac:dyDescent="0.4">
      <c r="B23" s="502"/>
      <c r="C23" s="87"/>
      <c r="D23" s="87"/>
      <c r="E23" s="87"/>
      <c r="F23" s="87"/>
      <c r="G23" s="87"/>
      <c r="H23" s="161"/>
      <c r="J23" s="531"/>
      <c r="K23" s="543"/>
      <c r="L23" s="58"/>
      <c r="M23" s="56"/>
      <c r="N23" s="543"/>
      <c r="O23" s="9"/>
      <c r="P23" s="59"/>
      <c r="Q23" s="59"/>
      <c r="R23" s="161"/>
      <c r="T23" s="531"/>
      <c r="U23" s="55"/>
      <c r="V23" s="55"/>
      <c r="W23" s="56"/>
      <c r="X23" s="9"/>
      <c r="Y23" s="9"/>
      <c r="Z23" s="58"/>
      <c r="AA23" s="59"/>
      <c r="AB23" s="161"/>
      <c r="AD23" s="531"/>
      <c r="AE23" s="543"/>
      <c r="AF23" s="58"/>
      <c r="AG23" s="56"/>
      <c r="AH23" s="543"/>
      <c r="AI23" s="9"/>
      <c r="AJ23" s="59">
        <f t="shared" si="2"/>
        <v>0</v>
      </c>
      <c r="AK23" s="59">
        <f t="shared" si="3"/>
        <v>0</v>
      </c>
      <c r="AL23" s="161"/>
      <c r="AN23" s="531"/>
      <c r="AO23" s="55"/>
      <c r="AP23" s="55"/>
      <c r="AQ23" s="56">
        <f t="shared" si="4"/>
        <v>0</v>
      </c>
      <c r="AR23" s="9"/>
      <c r="AS23" s="9"/>
      <c r="AT23" s="58"/>
      <c r="AU23" s="59">
        <f t="shared" si="1"/>
        <v>0</v>
      </c>
      <c r="AV23" s="161"/>
    </row>
    <row r="24" spans="2:48" x14ac:dyDescent="0.4">
      <c r="B24" s="501"/>
      <c r="C24" s="88"/>
      <c r="D24" s="88"/>
      <c r="E24" s="88"/>
      <c r="F24" s="88"/>
      <c r="G24" s="88"/>
      <c r="H24" s="163"/>
      <c r="J24" s="530"/>
      <c r="K24" s="542"/>
      <c r="L24" s="57"/>
      <c r="M24" s="54"/>
      <c r="N24" s="542"/>
      <c r="O24" s="8"/>
      <c r="P24" s="57"/>
      <c r="Q24" s="57"/>
      <c r="R24" s="160"/>
      <c r="T24" s="530"/>
      <c r="U24" s="54"/>
      <c r="V24" s="54"/>
      <c r="W24" s="54"/>
      <c r="X24" s="53"/>
      <c r="Y24" s="53"/>
      <c r="Z24" s="57"/>
      <c r="AA24" s="57"/>
      <c r="AB24" s="164"/>
      <c r="AD24" s="530"/>
      <c r="AE24" s="542"/>
      <c r="AF24" s="57"/>
      <c r="AG24" s="54"/>
      <c r="AH24" s="542"/>
      <c r="AI24" s="53"/>
      <c r="AJ24" s="57">
        <f t="shared" si="2"/>
        <v>0</v>
      </c>
      <c r="AK24" s="57">
        <f t="shared" si="3"/>
        <v>0</v>
      </c>
      <c r="AL24" s="164"/>
      <c r="AN24" s="530"/>
      <c r="AO24" s="54"/>
      <c r="AP24" s="54"/>
      <c r="AQ24" s="54">
        <f t="shared" si="4"/>
        <v>0</v>
      </c>
      <c r="AR24" s="53"/>
      <c r="AS24" s="53"/>
      <c r="AT24" s="57"/>
      <c r="AU24" s="57">
        <f t="shared" si="1"/>
        <v>0</v>
      </c>
      <c r="AV24" s="164"/>
    </row>
    <row r="25" spans="2:48" x14ac:dyDescent="0.4">
      <c r="B25" s="502"/>
      <c r="C25" s="87"/>
      <c r="D25" s="87"/>
      <c r="E25" s="87"/>
      <c r="F25" s="87"/>
      <c r="G25" s="87"/>
      <c r="H25" s="161"/>
      <c r="J25" s="531"/>
      <c r="K25" s="543"/>
      <c r="L25" s="58"/>
      <c r="M25" s="56"/>
      <c r="N25" s="543"/>
      <c r="O25" s="9"/>
      <c r="P25" s="59"/>
      <c r="Q25" s="59"/>
      <c r="R25" s="161"/>
      <c r="T25" s="531"/>
      <c r="U25" s="55"/>
      <c r="V25" s="55"/>
      <c r="W25" s="56"/>
      <c r="X25" s="9"/>
      <c r="Y25" s="9"/>
      <c r="Z25" s="58"/>
      <c r="AA25" s="59"/>
      <c r="AB25" s="161"/>
      <c r="AD25" s="531"/>
      <c r="AE25" s="543"/>
      <c r="AF25" s="58"/>
      <c r="AG25" s="56"/>
      <c r="AH25" s="543"/>
      <c r="AI25" s="9"/>
      <c r="AJ25" s="59">
        <f t="shared" si="2"/>
        <v>0</v>
      </c>
      <c r="AK25" s="59">
        <f t="shared" si="3"/>
        <v>0</v>
      </c>
      <c r="AL25" s="161"/>
      <c r="AN25" s="531"/>
      <c r="AO25" s="55"/>
      <c r="AP25" s="55"/>
      <c r="AQ25" s="56">
        <f t="shared" si="4"/>
        <v>0</v>
      </c>
      <c r="AR25" s="9"/>
      <c r="AS25" s="9"/>
      <c r="AT25" s="58"/>
      <c r="AU25" s="59">
        <f t="shared" si="1"/>
        <v>0</v>
      </c>
      <c r="AV25" s="161"/>
    </row>
    <row r="26" spans="2:48" x14ac:dyDescent="0.4">
      <c r="B26" s="501"/>
      <c r="C26" s="88"/>
      <c r="D26" s="88"/>
      <c r="E26" s="88"/>
      <c r="F26" s="88"/>
      <c r="G26" s="88"/>
      <c r="H26" s="163"/>
      <c r="J26" s="530"/>
      <c r="K26" s="542"/>
      <c r="L26" s="57"/>
      <c r="M26" s="54"/>
      <c r="N26" s="542"/>
      <c r="O26" s="8"/>
      <c r="P26" s="57"/>
      <c r="Q26" s="57"/>
      <c r="R26" s="160"/>
      <c r="T26" s="530"/>
      <c r="U26" s="54"/>
      <c r="V26" s="54"/>
      <c r="W26" s="54"/>
      <c r="X26" s="53"/>
      <c r="Y26" s="53"/>
      <c r="Z26" s="57"/>
      <c r="AA26" s="57"/>
      <c r="AB26" s="164"/>
      <c r="AD26" s="530"/>
      <c r="AE26" s="542"/>
      <c r="AF26" s="57"/>
      <c r="AG26" s="54"/>
      <c r="AH26" s="542"/>
      <c r="AI26" s="53"/>
      <c r="AJ26" s="57">
        <f t="shared" si="2"/>
        <v>0</v>
      </c>
      <c r="AK26" s="57">
        <f t="shared" si="3"/>
        <v>0</v>
      </c>
      <c r="AL26" s="164"/>
      <c r="AN26" s="530"/>
      <c r="AO26" s="54"/>
      <c r="AP26" s="54"/>
      <c r="AQ26" s="54">
        <f t="shared" si="4"/>
        <v>0</v>
      </c>
      <c r="AR26" s="53"/>
      <c r="AS26" s="53"/>
      <c r="AT26" s="57"/>
      <c r="AU26" s="57">
        <f t="shared" si="1"/>
        <v>0</v>
      </c>
      <c r="AV26" s="164"/>
    </row>
    <row r="27" spans="2:48" x14ac:dyDescent="0.4">
      <c r="B27" s="502"/>
      <c r="C27" s="87"/>
      <c r="D27" s="87"/>
      <c r="E27" s="87"/>
      <c r="F27" s="87"/>
      <c r="G27" s="87"/>
      <c r="H27" s="161"/>
      <c r="J27" s="531"/>
      <c r="K27" s="543"/>
      <c r="L27" s="58"/>
      <c r="M27" s="56"/>
      <c r="N27" s="543"/>
      <c r="O27" s="9"/>
      <c r="P27" s="59"/>
      <c r="Q27" s="59"/>
      <c r="R27" s="161"/>
      <c r="T27" s="531"/>
      <c r="U27" s="55"/>
      <c r="V27" s="55"/>
      <c r="W27" s="56"/>
      <c r="X27" s="9"/>
      <c r="Y27" s="9"/>
      <c r="Z27" s="58"/>
      <c r="AA27" s="59"/>
      <c r="AB27" s="161"/>
      <c r="AD27" s="531"/>
      <c r="AE27" s="543"/>
      <c r="AF27" s="58"/>
      <c r="AG27" s="56"/>
      <c r="AH27" s="543"/>
      <c r="AI27" s="9"/>
      <c r="AJ27" s="59">
        <f t="shared" si="2"/>
        <v>0</v>
      </c>
      <c r="AK27" s="59">
        <f t="shared" si="3"/>
        <v>0</v>
      </c>
      <c r="AL27" s="161"/>
      <c r="AN27" s="531"/>
      <c r="AO27" s="55"/>
      <c r="AP27" s="55"/>
      <c r="AQ27" s="56">
        <f t="shared" si="4"/>
        <v>0</v>
      </c>
      <c r="AR27" s="9"/>
      <c r="AS27" s="9"/>
      <c r="AT27" s="58"/>
      <c r="AU27" s="59">
        <f t="shared" si="1"/>
        <v>0</v>
      </c>
      <c r="AV27" s="161"/>
    </row>
    <row r="28" spans="2:48" x14ac:dyDescent="0.4">
      <c r="B28" s="501"/>
      <c r="C28" s="88"/>
      <c r="D28" s="88"/>
      <c r="E28" s="88"/>
      <c r="F28" s="88"/>
      <c r="G28" s="88"/>
      <c r="H28" s="163"/>
      <c r="J28" s="530"/>
      <c r="K28" s="542"/>
      <c r="L28" s="57"/>
      <c r="M28" s="54"/>
      <c r="N28" s="542"/>
      <c r="O28" s="8"/>
      <c r="P28" s="57"/>
      <c r="Q28" s="57"/>
      <c r="R28" s="160"/>
      <c r="T28" s="530"/>
      <c r="U28" s="54"/>
      <c r="V28" s="54"/>
      <c r="W28" s="54"/>
      <c r="X28" s="53"/>
      <c r="Y28" s="53"/>
      <c r="Z28" s="57"/>
      <c r="AA28" s="57"/>
      <c r="AB28" s="164"/>
      <c r="AD28" s="530"/>
      <c r="AE28" s="542"/>
      <c r="AF28" s="57"/>
      <c r="AG28" s="54"/>
      <c r="AH28" s="542"/>
      <c r="AI28" s="53"/>
      <c r="AJ28" s="57">
        <f t="shared" si="2"/>
        <v>0</v>
      </c>
      <c r="AK28" s="57">
        <f t="shared" si="3"/>
        <v>0</v>
      </c>
      <c r="AL28" s="164"/>
      <c r="AN28" s="530"/>
      <c r="AO28" s="54"/>
      <c r="AP28" s="54"/>
      <c r="AQ28" s="54">
        <f t="shared" si="4"/>
        <v>0</v>
      </c>
      <c r="AR28" s="53"/>
      <c r="AS28" s="53"/>
      <c r="AT28" s="57"/>
      <c r="AU28" s="57">
        <f t="shared" si="1"/>
        <v>0</v>
      </c>
      <c r="AV28" s="164"/>
    </row>
    <row r="29" spans="2:48" x14ac:dyDescent="0.4">
      <c r="B29" s="502"/>
      <c r="C29" s="87"/>
      <c r="D29" s="87"/>
      <c r="E29" s="87"/>
      <c r="F29" s="87"/>
      <c r="G29" s="87"/>
      <c r="H29" s="161"/>
      <c r="J29" s="531"/>
      <c r="K29" s="543"/>
      <c r="L29" s="58"/>
      <c r="M29" s="56"/>
      <c r="N29" s="543"/>
      <c r="O29" s="9"/>
      <c r="P29" s="59"/>
      <c r="Q29" s="59"/>
      <c r="R29" s="161"/>
      <c r="T29" s="531"/>
      <c r="U29" s="55"/>
      <c r="V29" s="55"/>
      <c r="W29" s="56"/>
      <c r="X29" s="9"/>
      <c r="Y29" s="9"/>
      <c r="Z29" s="58"/>
      <c r="AA29" s="59"/>
      <c r="AB29" s="161"/>
      <c r="AD29" s="531"/>
      <c r="AE29" s="543"/>
      <c r="AF29" s="58"/>
      <c r="AG29" s="56"/>
      <c r="AH29" s="543"/>
      <c r="AI29" s="9"/>
      <c r="AJ29" s="59">
        <f t="shared" si="2"/>
        <v>0</v>
      </c>
      <c r="AK29" s="59">
        <f t="shared" si="3"/>
        <v>0</v>
      </c>
      <c r="AL29" s="161"/>
      <c r="AN29" s="531"/>
      <c r="AO29" s="55"/>
      <c r="AP29" s="55"/>
      <c r="AQ29" s="56">
        <f t="shared" si="4"/>
        <v>0</v>
      </c>
      <c r="AR29" s="9"/>
      <c r="AS29" s="9"/>
      <c r="AT29" s="58"/>
      <c r="AU29" s="59">
        <f t="shared" si="1"/>
        <v>0</v>
      </c>
      <c r="AV29" s="161"/>
    </row>
    <row r="30" spans="2:48" x14ac:dyDescent="0.4">
      <c r="B30" s="501"/>
      <c r="C30" s="88"/>
      <c r="D30" s="88"/>
      <c r="E30" s="88"/>
      <c r="F30" s="88"/>
      <c r="G30" s="88"/>
      <c r="H30" s="163"/>
      <c r="J30" s="530"/>
      <c r="K30" s="542"/>
      <c r="L30" s="57"/>
      <c r="M30" s="54"/>
      <c r="N30" s="542"/>
      <c r="O30" s="8"/>
      <c r="P30" s="57"/>
      <c r="Q30" s="57"/>
      <c r="R30" s="160"/>
      <c r="T30" s="530"/>
      <c r="U30" s="54"/>
      <c r="V30" s="54"/>
      <c r="W30" s="54"/>
      <c r="X30" s="53"/>
      <c r="Y30" s="53"/>
      <c r="Z30" s="57"/>
      <c r="AA30" s="57"/>
      <c r="AB30" s="164"/>
      <c r="AD30" s="530"/>
      <c r="AE30" s="542"/>
      <c r="AF30" s="57"/>
      <c r="AG30" s="54"/>
      <c r="AH30" s="542"/>
      <c r="AI30" s="53"/>
      <c r="AJ30" s="57">
        <f t="shared" si="2"/>
        <v>0</v>
      </c>
      <c r="AK30" s="57">
        <f t="shared" si="3"/>
        <v>0</v>
      </c>
      <c r="AL30" s="164"/>
      <c r="AN30" s="530"/>
      <c r="AO30" s="54"/>
      <c r="AP30" s="54"/>
      <c r="AQ30" s="54">
        <f t="shared" si="4"/>
        <v>0</v>
      </c>
      <c r="AR30" s="53"/>
      <c r="AS30" s="53"/>
      <c r="AT30" s="57"/>
      <c r="AU30" s="57">
        <f t="shared" si="1"/>
        <v>0</v>
      </c>
      <c r="AV30" s="164"/>
    </row>
    <row r="31" spans="2:48" x14ac:dyDescent="0.4">
      <c r="B31" s="502"/>
      <c r="C31" s="87"/>
      <c r="D31" s="87"/>
      <c r="E31" s="87"/>
      <c r="F31" s="87"/>
      <c r="G31" s="87"/>
      <c r="H31" s="161"/>
      <c r="J31" s="531"/>
      <c r="K31" s="543"/>
      <c r="L31" s="58"/>
      <c r="M31" s="56"/>
      <c r="N31" s="543"/>
      <c r="O31" s="9"/>
      <c r="P31" s="59"/>
      <c r="Q31" s="59"/>
      <c r="R31" s="161"/>
      <c r="T31" s="531"/>
      <c r="U31" s="55"/>
      <c r="V31" s="55"/>
      <c r="W31" s="56"/>
      <c r="X31" s="9"/>
      <c r="Y31" s="9"/>
      <c r="Z31" s="58"/>
      <c r="AA31" s="59"/>
      <c r="AB31" s="161"/>
      <c r="AD31" s="531"/>
      <c r="AE31" s="543"/>
      <c r="AF31" s="58"/>
      <c r="AG31" s="56"/>
      <c r="AH31" s="543"/>
      <c r="AI31" s="9"/>
      <c r="AJ31" s="59">
        <f t="shared" si="2"/>
        <v>0</v>
      </c>
      <c r="AK31" s="59">
        <f t="shared" si="3"/>
        <v>0</v>
      </c>
      <c r="AL31" s="161"/>
      <c r="AN31" s="531"/>
      <c r="AO31" s="55"/>
      <c r="AP31" s="55"/>
      <c r="AQ31" s="56">
        <f t="shared" si="4"/>
        <v>0</v>
      </c>
      <c r="AR31" s="9"/>
      <c r="AS31" s="9"/>
      <c r="AT31" s="58"/>
      <c r="AU31" s="59">
        <f t="shared" si="1"/>
        <v>0</v>
      </c>
      <c r="AV31" s="161"/>
    </row>
    <row r="32" spans="2:48" x14ac:dyDescent="0.4">
      <c r="B32" s="501"/>
      <c r="C32" s="88"/>
      <c r="D32" s="88"/>
      <c r="E32" s="88"/>
      <c r="F32" s="88"/>
      <c r="G32" s="88"/>
      <c r="H32" s="163"/>
      <c r="J32" s="530"/>
      <c r="K32" s="542"/>
      <c r="L32" s="57"/>
      <c r="M32" s="54"/>
      <c r="N32" s="542"/>
      <c r="O32" s="8"/>
      <c r="P32" s="57"/>
      <c r="Q32" s="57"/>
      <c r="R32" s="160"/>
      <c r="T32" s="530"/>
      <c r="U32" s="54"/>
      <c r="V32" s="54"/>
      <c r="W32" s="54"/>
      <c r="X32" s="53"/>
      <c r="Y32" s="53"/>
      <c r="Z32" s="57"/>
      <c r="AA32" s="57"/>
      <c r="AB32" s="164"/>
      <c r="AD32" s="530"/>
      <c r="AE32" s="542"/>
      <c r="AF32" s="57"/>
      <c r="AG32" s="54"/>
      <c r="AH32" s="542"/>
      <c r="AI32" s="53"/>
      <c r="AJ32" s="57">
        <f t="shared" si="2"/>
        <v>0</v>
      </c>
      <c r="AK32" s="57">
        <f t="shared" si="3"/>
        <v>0</v>
      </c>
      <c r="AL32" s="164"/>
      <c r="AN32" s="530"/>
      <c r="AO32" s="54"/>
      <c r="AP32" s="54"/>
      <c r="AQ32" s="54">
        <f t="shared" si="4"/>
        <v>0</v>
      </c>
      <c r="AR32" s="53"/>
      <c r="AS32" s="53"/>
      <c r="AT32" s="57"/>
      <c r="AU32" s="57">
        <f t="shared" si="1"/>
        <v>0</v>
      </c>
      <c r="AV32" s="164"/>
    </row>
    <row r="33" spans="2:48" x14ac:dyDescent="0.4">
      <c r="B33" s="502"/>
      <c r="C33" s="87"/>
      <c r="D33" s="87"/>
      <c r="E33" s="87"/>
      <c r="F33" s="87"/>
      <c r="G33" s="87"/>
      <c r="H33" s="161"/>
      <c r="J33" s="531"/>
      <c r="K33" s="543"/>
      <c r="L33" s="58"/>
      <c r="M33" s="56"/>
      <c r="N33" s="543"/>
      <c r="O33" s="9"/>
      <c r="P33" s="59"/>
      <c r="Q33" s="59"/>
      <c r="R33" s="161"/>
      <c r="T33" s="531"/>
      <c r="U33" s="55"/>
      <c r="V33" s="55"/>
      <c r="W33" s="56"/>
      <c r="X33" s="9"/>
      <c r="Y33" s="9"/>
      <c r="Z33" s="58"/>
      <c r="AA33" s="59"/>
      <c r="AB33" s="161"/>
      <c r="AD33" s="531"/>
      <c r="AE33" s="543"/>
      <c r="AF33" s="58"/>
      <c r="AG33" s="56"/>
      <c r="AH33" s="543"/>
      <c r="AI33" s="9"/>
      <c r="AJ33" s="59">
        <f t="shared" si="2"/>
        <v>0</v>
      </c>
      <c r="AK33" s="59">
        <f t="shared" si="3"/>
        <v>0</v>
      </c>
      <c r="AL33" s="161"/>
      <c r="AN33" s="531"/>
      <c r="AO33" s="55"/>
      <c r="AP33" s="55"/>
      <c r="AQ33" s="56">
        <f t="shared" si="4"/>
        <v>0</v>
      </c>
      <c r="AR33" s="9"/>
      <c r="AS33" s="9"/>
      <c r="AT33" s="58"/>
      <c r="AU33" s="59">
        <f t="shared" si="1"/>
        <v>0</v>
      </c>
      <c r="AV33" s="161"/>
    </row>
    <row r="34" spans="2:48" x14ac:dyDescent="0.4">
      <c r="B34" s="501"/>
      <c r="C34" s="88"/>
      <c r="D34" s="88"/>
      <c r="E34" s="88"/>
      <c r="F34" s="88"/>
      <c r="G34" s="88"/>
      <c r="H34" s="163"/>
      <c r="J34" s="530"/>
      <c r="K34" s="542"/>
      <c r="L34" s="57"/>
      <c r="M34" s="54"/>
      <c r="N34" s="542"/>
      <c r="O34" s="8"/>
      <c r="P34" s="57"/>
      <c r="Q34" s="57"/>
      <c r="R34" s="160"/>
      <c r="T34" s="530"/>
      <c r="U34" s="54"/>
      <c r="V34" s="54"/>
      <c r="W34" s="54"/>
      <c r="X34" s="53"/>
      <c r="Y34" s="53"/>
      <c r="Z34" s="57"/>
      <c r="AA34" s="57"/>
      <c r="AB34" s="164"/>
      <c r="AD34" s="530"/>
      <c r="AE34" s="542"/>
      <c r="AF34" s="57"/>
      <c r="AG34" s="54"/>
      <c r="AH34" s="542"/>
      <c r="AI34" s="53"/>
      <c r="AJ34" s="57">
        <f t="shared" si="2"/>
        <v>0</v>
      </c>
      <c r="AK34" s="57">
        <f t="shared" si="3"/>
        <v>0</v>
      </c>
      <c r="AL34" s="164"/>
      <c r="AN34" s="530"/>
      <c r="AO34" s="54"/>
      <c r="AP34" s="54"/>
      <c r="AQ34" s="54">
        <f t="shared" si="4"/>
        <v>0</v>
      </c>
      <c r="AR34" s="53"/>
      <c r="AS34" s="53"/>
      <c r="AT34" s="57"/>
      <c r="AU34" s="57">
        <f t="shared" si="1"/>
        <v>0</v>
      </c>
      <c r="AV34" s="164"/>
    </row>
    <row r="35" spans="2:48" x14ac:dyDescent="0.4">
      <c r="B35" s="502"/>
      <c r="C35" s="87"/>
      <c r="D35" s="87"/>
      <c r="E35" s="87"/>
      <c r="F35" s="87"/>
      <c r="G35" s="87"/>
      <c r="H35" s="161"/>
      <c r="J35" s="531"/>
      <c r="K35" s="543"/>
      <c r="L35" s="58"/>
      <c r="M35" s="56"/>
      <c r="N35" s="543"/>
      <c r="O35" s="9"/>
      <c r="P35" s="59"/>
      <c r="Q35" s="59"/>
      <c r="R35" s="161"/>
      <c r="T35" s="531"/>
      <c r="U35" s="55"/>
      <c r="V35" s="55"/>
      <c r="W35" s="56"/>
      <c r="X35" s="9"/>
      <c r="Y35" s="9"/>
      <c r="Z35" s="58"/>
      <c r="AA35" s="59"/>
      <c r="AB35" s="161"/>
      <c r="AD35" s="531"/>
      <c r="AE35" s="543"/>
      <c r="AF35" s="58"/>
      <c r="AG35" s="56"/>
      <c r="AH35" s="543"/>
      <c r="AI35" s="9"/>
      <c r="AJ35" s="59">
        <f t="shared" si="2"/>
        <v>0</v>
      </c>
      <c r="AK35" s="59">
        <f t="shared" si="3"/>
        <v>0</v>
      </c>
      <c r="AL35" s="161"/>
      <c r="AN35" s="531"/>
      <c r="AO35" s="55"/>
      <c r="AP35" s="55"/>
      <c r="AQ35" s="56">
        <f t="shared" si="4"/>
        <v>0</v>
      </c>
      <c r="AR35" s="9"/>
      <c r="AS35" s="9"/>
      <c r="AT35" s="58"/>
      <c r="AU35" s="59">
        <f t="shared" si="1"/>
        <v>0</v>
      </c>
      <c r="AV35" s="161"/>
    </row>
    <row r="36" spans="2:48" x14ac:dyDescent="0.4">
      <c r="B36" s="501"/>
      <c r="C36" s="88"/>
      <c r="D36" s="88"/>
      <c r="E36" s="88"/>
      <c r="F36" s="88"/>
      <c r="G36" s="88"/>
      <c r="H36" s="163"/>
      <c r="J36" s="530"/>
      <c r="K36" s="542"/>
      <c r="L36" s="57"/>
      <c r="M36" s="54"/>
      <c r="N36" s="542"/>
      <c r="O36" s="8"/>
      <c r="P36" s="57"/>
      <c r="Q36" s="57"/>
      <c r="R36" s="160"/>
      <c r="T36" s="530"/>
      <c r="U36" s="54"/>
      <c r="V36" s="54"/>
      <c r="W36" s="54"/>
      <c r="X36" s="53"/>
      <c r="Y36" s="53"/>
      <c r="Z36" s="57"/>
      <c r="AA36" s="57"/>
      <c r="AB36" s="164"/>
      <c r="AD36" s="530"/>
      <c r="AE36" s="542"/>
      <c r="AF36" s="57"/>
      <c r="AG36" s="54"/>
      <c r="AH36" s="542"/>
      <c r="AI36" s="53"/>
      <c r="AJ36" s="57">
        <f t="shared" si="2"/>
        <v>0</v>
      </c>
      <c r="AK36" s="57">
        <f t="shared" si="3"/>
        <v>0</v>
      </c>
      <c r="AL36" s="164"/>
      <c r="AN36" s="530"/>
      <c r="AO36" s="54"/>
      <c r="AP36" s="54"/>
      <c r="AQ36" s="54">
        <f t="shared" si="4"/>
        <v>0</v>
      </c>
      <c r="AR36" s="53"/>
      <c r="AS36" s="53"/>
      <c r="AT36" s="57"/>
      <c r="AU36" s="57">
        <f t="shared" si="1"/>
        <v>0</v>
      </c>
      <c r="AV36" s="164"/>
    </row>
    <row r="37" spans="2:48" x14ac:dyDescent="0.4">
      <c r="B37" s="502"/>
      <c r="C37" s="87"/>
      <c r="D37" s="87"/>
      <c r="E37" s="87"/>
      <c r="F37" s="87"/>
      <c r="G37" s="87"/>
      <c r="H37" s="161"/>
      <c r="J37" s="531"/>
      <c r="K37" s="543"/>
      <c r="L37" s="58"/>
      <c r="M37" s="56"/>
      <c r="N37" s="543"/>
      <c r="O37" s="9"/>
      <c r="P37" s="59"/>
      <c r="Q37" s="59"/>
      <c r="R37" s="161"/>
      <c r="T37" s="531"/>
      <c r="U37" s="55"/>
      <c r="V37" s="55"/>
      <c r="W37" s="56"/>
      <c r="X37" s="9"/>
      <c r="Y37" s="9"/>
      <c r="Z37" s="58"/>
      <c r="AA37" s="59"/>
      <c r="AB37" s="161"/>
      <c r="AD37" s="531"/>
      <c r="AE37" s="543"/>
      <c r="AF37" s="58"/>
      <c r="AG37" s="56"/>
      <c r="AH37" s="543"/>
      <c r="AI37" s="9"/>
      <c r="AJ37" s="59">
        <f t="shared" si="2"/>
        <v>0</v>
      </c>
      <c r="AK37" s="59">
        <f t="shared" si="3"/>
        <v>0</v>
      </c>
      <c r="AL37" s="161"/>
      <c r="AN37" s="531"/>
      <c r="AO37" s="55"/>
      <c r="AP37" s="55"/>
      <c r="AQ37" s="56">
        <f t="shared" si="4"/>
        <v>0</v>
      </c>
      <c r="AR37" s="9"/>
      <c r="AS37" s="9"/>
      <c r="AT37" s="58"/>
      <c r="AU37" s="59">
        <f t="shared" si="1"/>
        <v>0</v>
      </c>
      <c r="AV37" s="161"/>
    </row>
    <row r="38" spans="2:48" x14ac:dyDescent="0.4">
      <c r="B38" s="501"/>
      <c r="C38" s="88"/>
      <c r="D38" s="88"/>
      <c r="E38" s="88"/>
      <c r="F38" s="88"/>
      <c r="G38" s="88"/>
      <c r="H38" s="163"/>
      <c r="J38" s="530"/>
      <c r="K38" s="542"/>
      <c r="L38" s="57"/>
      <c r="M38" s="54"/>
      <c r="N38" s="542"/>
      <c r="O38" s="8"/>
      <c r="P38" s="57"/>
      <c r="Q38" s="57"/>
      <c r="R38" s="160"/>
      <c r="T38" s="530"/>
      <c r="U38" s="54"/>
      <c r="V38" s="54"/>
      <c r="W38" s="54"/>
      <c r="X38" s="53"/>
      <c r="Y38" s="53"/>
      <c r="Z38" s="57"/>
      <c r="AA38" s="57"/>
      <c r="AB38" s="164"/>
      <c r="AD38" s="530"/>
      <c r="AE38" s="542"/>
      <c r="AF38" s="57"/>
      <c r="AG38" s="54"/>
      <c r="AH38" s="542"/>
      <c r="AI38" s="53"/>
      <c r="AJ38" s="57">
        <f t="shared" si="2"/>
        <v>0</v>
      </c>
      <c r="AK38" s="57">
        <f t="shared" si="3"/>
        <v>0</v>
      </c>
      <c r="AL38" s="164"/>
      <c r="AN38" s="530"/>
      <c r="AO38" s="54"/>
      <c r="AP38" s="54"/>
      <c r="AQ38" s="54">
        <f t="shared" si="4"/>
        <v>0</v>
      </c>
      <c r="AR38" s="53"/>
      <c r="AS38" s="53"/>
      <c r="AT38" s="57"/>
      <c r="AU38" s="57">
        <f t="shared" si="1"/>
        <v>0</v>
      </c>
      <c r="AV38" s="164"/>
    </row>
    <row r="39" spans="2:48" x14ac:dyDescent="0.4">
      <c r="B39" s="502"/>
      <c r="C39" s="87"/>
      <c r="D39" s="87"/>
      <c r="E39" s="87"/>
      <c r="F39" s="87"/>
      <c r="G39" s="87"/>
      <c r="H39" s="161"/>
      <c r="J39" s="531"/>
      <c r="K39" s="543"/>
      <c r="L39" s="58"/>
      <c r="M39" s="56"/>
      <c r="N39" s="543"/>
      <c r="O39" s="9"/>
      <c r="P39" s="59"/>
      <c r="Q39" s="59"/>
      <c r="R39" s="161"/>
      <c r="T39" s="531"/>
      <c r="U39" s="55"/>
      <c r="V39" s="55"/>
      <c r="W39" s="56"/>
      <c r="X39" s="9"/>
      <c r="Y39" s="9"/>
      <c r="Z39" s="58"/>
      <c r="AA39" s="59"/>
      <c r="AB39" s="161"/>
      <c r="AD39" s="531"/>
      <c r="AE39" s="543"/>
      <c r="AF39" s="58"/>
      <c r="AG39" s="56"/>
      <c r="AH39" s="543"/>
      <c r="AI39" s="9"/>
      <c r="AJ39" s="59">
        <f t="shared" si="2"/>
        <v>0</v>
      </c>
      <c r="AK39" s="59">
        <f t="shared" si="3"/>
        <v>0</v>
      </c>
      <c r="AL39" s="161"/>
      <c r="AN39" s="531"/>
      <c r="AO39" s="55"/>
      <c r="AP39" s="55"/>
      <c r="AQ39" s="56">
        <f t="shared" si="4"/>
        <v>0</v>
      </c>
      <c r="AR39" s="9"/>
      <c r="AS39" s="9"/>
      <c r="AT39" s="58"/>
      <c r="AU39" s="59">
        <f t="shared" si="1"/>
        <v>0</v>
      </c>
      <c r="AV39" s="161"/>
    </row>
    <row r="40" spans="2:48" x14ac:dyDescent="0.4">
      <c r="B40" s="501"/>
      <c r="C40" s="88"/>
      <c r="D40" s="88"/>
      <c r="E40" s="88"/>
      <c r="F40" s="88"/>
      <c r="G40" s="88"/>
      <c r="H40" s="163"/>
      <c r="J40" s="530"/>
      <c r="K40" s="542"/>
      <c r="L40" s="57"/>
      <c r="M40" s="54"/>
      <c r="N40" s="542"/>
      <c r="O40" s="8"/>
      <c r="P40" s="57"/>
      <c r="Q40" s="57"/>
      <c r="R40" s="160"/>
      <c r="T40" s="530"/>
      <c r="U40" s="54"/>
      <c r="V40" s="54"/>
      <c r="W40" s="54"/>
      <c r="X40" s="53"/>
      <c r="Y40" s="53"/>
      <c r="Z40" s="57"/>
      <c r="AA40" s="57"/>
      <c r="AB40" s="164"/>
      <c r="AD40" s="530"/>
      <c r="AE40" s="542"/>
      <c r="AF40" s="57"/>
      <c r="AG40" s="54"/>
      <c r="AH40" s="542"/>
      <c r="AI40" s="53"/>
      <c r="AJ40" s="57">
        <f t="shared" si="2"/>
        <v>0</v>
      </c>
      <c r="AK40" s="57">
        <f t="shared" si="3"/>
        <v>0</v>
      </c>
      <c r="AL40" s="164"/>
      <c r="AN40" s="530"/>
      <c r="AO40" s="54"/>
      <c r="AP40" s="54"/>
      <c r="AQ40" s="54">
        <f t="shared" si="4"/>
        <v>0</v>
      </c>
      <c r="AR40" s="53"/>
      <c r="AS40" s="53"/>
      <c r="AT40" s="57"/>
      <c r="AU40" s="57">
        <f t="shared" si="1"/>
        <v>0</v>
      </c>
      <c r="AV40" s="164"/>
    </row>
    <row r="41" spans="2:48" x14ac:dyDescent="0.4">
      <c r="B41" s="502"/>
      <c r="C41" s="87"/>
      <c r="D41" s="87"/>
      <c r="E41" s="87"/>
      <c r="F41" s="87"/>
      <c r="G41" s="87"/>
      <c r="H41" s="161"/>
      <c r="J41" s="531"/>
      <c r="K41" s="543"/>
      <c r="L41" s="58"/>
      <c r="M41" s="56"/>
      <c r="N41" s="543"/>
      <c r="O41" s="9"/>
      <c r="P41" s="59"/>
      <c r="Q41" s="59"/>
      <c r="R41" s="161"/>
      <c r="T41" s="531"/>
      <c r="U41" s="55"/>
      <c r="V41" s="55"/>
      <c r="W41" s="56"/>
      <c r="X41" s="9"/>
      <c r="Y41" s="9"/>
      <c r="Z41" s="58"/>
      <c r="AA41" s="59"/>
      <c r="AB41" s="161"/>
      <c r="AD41" s="531"/>
      <c r="AE41" s="543"/>
      <c r="AF41" s="58"/>
      <c r="AG41" s="56"/>
      <c r="AH41" s="543"/>
      <c r="AI41" s="9"/>
      <c r="AJ41" s="59">
        <f t="shared" si="2"/>
        <v>0</v>
      </c>
      <c r="AK41" s="59">
        <f t="shared" si="3"/>
        <v>0</v>
      </c>
      <c r="AL41" s="161"/>
      <c r="AN41" s="531"/>
      <c r="AO41" s="55"/>
      <c r="AP41" s="55"/>
      <c r="AQ41" s="56">
        <f t="shared" si="4"/>
        <v>0</v>
      </c>
      <c r="AR41" s="9"/>
      <c r="AS41" s="9"/>
      <c r="AT41" s="58"/>
      <c r="AU41" s="59">
        <f t="shared" si="1"/>
        <v>0</v>
      </c>
      <c r="AV41" s="161"/>
    </row>
    <row r="42" spans="2:48" x14ac:dyDescent="0.4">
      <c r="B42" s="530" t="s">
        <v>79</v>
      </c>
      <c r="C42" s="88"/>
      <c r="D42" s="88"/>
      <c r="E42" s="88"/>
      <c r="F42" s="88"/>
      <c r="G42" s="88"/>
      <c r="H42" s="163"/>
      <c r="J42" s="530" t="s">
        <v>79</v>
      </c>
      <c r="K42" s="542"/>
      <c r="L42" s="57"/>
      <c r="M42" s="54"/>
      <c r="N42" s="542"/>
      <c r="O42" s="53"/>
      <c r="P42" s="57"/>
      <c r="Q42" s="57"/>
      <c r="R42" s="160"/>
      <c r="T42" s="530"/>
      <c r="U42" s="54"/>
      <c r="V42" s="54"/>
      <c r="W42" s="54"/>
      <c r="X42" s="53"/>
      <c r="Y42" s="53"/>
      <c r="Z42" s="57"/>
      <c r="AA42" s="57"/>
      <c r="AB42" s="164"/>
      <c r="AD42" s="530" t="s">
        <v>79</v>
      </c>
      <c r="AE42" s="542"/>
      <c r="AF42" s="57"/>
      <c r="AG42" s="54"/>
      <c r="AH42" s="542"/>
      <c r="AI42" s="53"/>
      <c r="AJ42" s="57">
        <f>+SUM(AJ6,AJ8,AJ10,AJ12,AJ14,AJ16,AJ18,AJ20,AJ22,AJ24,AJ26,AJ28,AJ30,AJ32,AJ34,AJ36,AJ38,AJ40)</f>
        <v>0</v>
      </c>
      <c r="AK42" s="57">
        <f>+SUM(AK6,AK8,AK10,AK12,AK14,AK16,AK18,AK20,AK22,AK24,AK26,AK28,AK30,AK32,AK34,AK36,AK38,AK40)</f>
        <v>0</v>
      </c>
      <c r="AL42" s="164"/>
      <c r="AN42" s="530"/>
      <c r="AO42" s="54"/>
      <c r="AP42" s="54"/>
      <c r="AQ42" s="54">
        <f t="shared" si="4"/>
        <v>0</v>
      </c>
      <c r="AR42" s="53"/>
      <c r="AS42" s="53"/>
      <c r="AT42" s="57"/>
      <c r="AU42" s="57">
        <f t="shared" si="1"/>
        <v>0</v>
      </c>
      <c r="AV42" s="164"/>
    </row>
    <row r="43" spans="2:48" x14ac:dyDescent="0.4">
      <c r="B43" s="531"/>
      <c r="C43" s="89"/>
      <c r="D43" s="89"/>
      <c r="E43" s="89"/>
      <c r="F43" s="89"/>
      <c r="G43" s="89"/>
      <c r="H43" s="161"/>
      <c r="J43" s="531"/>
      <c r="K43" s="543"/>
      <c r="L43" s="58"/>
      <c r="M43" s="56"/>
      <c r="N43" s="543"/>
      <c r="O43" s="9"/>
      <c r="P43" s="57"/>
      <c r="Q43" s="57"/>
      <c r="R43" s="161"/>
      <c r="T43" s="531"/>
      <c r="U43" s="55"/>
      <c r="V43" s="55"/>
      <c r="W43" s="56"/>
      <c r="X43" s="9"/>
      <c r="Y43" s="9"/>
      <c r="Z43" s="58"/>
      <c r="AA43" s="59"/>
      <c r="AB43" s="161"/>
      <c r="AD43" s="531"/>
      <c r="AE43" s="543"/>
      <c r="AF43" s="58"/>
      <c r="AG43" s="56"/>
      <c r="AH43" s="543"/>
      <c r="AI43" s="9"/>
      <c r="AJ43" s="57">
        <f>+SUM(AJ7,AJ9,AJ11,AJ13,AJ15,AJ17,AJ19,AJ21,AJ23,AJ25,AJ27,AJ29,AJ31,AJ33,AJ35,AJ37,AJ39,AJ41)</f>
        <v>0</v>
      </c>
      <c r="AK43" s="57">
        <f>+SUM(AK7,AK9,AK11,AK13,AK15,AK17,AK19,AK21,AK23,AK25,AK27,AK29,AK31,AK33,AK35,AK37,AK39,AK41)</f>
        <v>0</v>
      </c>
      <c r="AL43" s="161"/>
      <c r="AN43" s="531"/>
      <c r="AO43" s="55"/>
      <c r="AP43" s="55"/>
      <c r="AQ43" s="56">
        <f t="shared" si="4"/>
        <v>0</v>
      </c>
      <c r="AR43" s="9"/>
      <c r="AS43" s="9"/>
      <c r="AT43" s="58"/>
      <c r="AU43" s="59">
        <f t="shared" si="1"/>
        <v>0</v>
      </c>
      <c r="AV43" s="161"/>
    </row>
    <row r="44" spans="2:48" x14ac:dyDescent="0.4">
      <c r="J44" s="69"/>
      <c r="K44" s="70"/>
      <c r="L44" s="70"/>
      <c r="M44" s="70"/>
      <c r="N44" s="71"/>
      <c r="O44" s="71"/>
      <c r="P44" s="71"/>
      <c r="Q44" s="71"/>
      <c r="R44" s="72"/>
      <c r="T44" s="69"/>
      <c r="U44" s="70"/>
      <c r="V44" s="70"/>
      <c r="W44" s="70"/>
      <c r="X44" s="71"/>
      <c r="Y44" s="71"/>
      <c r="Z44" s="71"/>
      <c r="AA44" s="71"/>
      <c r="AB44" s="72"/>
      <c r="AD44" s="69" t="s">
        <v>81</v>
      </c>
      <c r="AE44" s="70"/>
      <c r="AF44" s="70"/>
      <c r="AG44" s="70"/>
      <c r="AH44" s="71"/>
      <c r="AI44" s="71"/>
      <c r="AJ44" s="71"/>
      <c r="AK44" s="71"/>
      <c r="AL44" s="72"/>
      <c r="AN44" s="69" t="s">
        <v>83</v>
      </c>
      <c r="AO44" s="70"/>
      <c r="AP44" s="70"/>
      <c r="AQ44" s="70"/>
      <c r="AR44" s="71"/>
      <c r="AS44" s="71"/>
      <c r="AT44" s="71"/>
      <c r="AU44" s="71"/>
      <c r="AV44" s="72"/>
    </row>
    <row r="45" spans="2:48" x14ac:dyDescent="0.4">
      <c r="J45" s="73"/>
      <c r="K45" s="74"/>
      <c r="L45" s="74"/>
      <c r="M45" s="74"/>
      <c r="N45" s="75"/>
      <c r="O45" s="75"/>
      <c r="P45" s="75"/>
      <c r="Q45" s="75"/>
      <c r="R45" s="76"/>
      <c r="T45" s="73"/>
      <c r="U45" s="74"/>
      <c r="V45" s="74"/>
      <c r="W45" s="74"/>
      <c r="X45" s="75"/>
      <c r="Y45" s="75"/>
      <c r="Z45" s="75"/>
      <c r="AA45" s="75"/>
      <c r="AB45" s="76"/>
      <c r="AD45" s="73" t="s">
        <v>82</v>
      </c>
      <c r="AE45" s="74"/>
      <c r="AF45" s="74"/>
      <c r="AG45" s="74"/>
      <c r="AH45" s="75"/>
      <c r="AI45" s="75"/>
      <c r="AJ45" s="75"/>
      <c r="AK45" s="75"/>
      <c r="AL45" s="76"/>
      <c r="AN45" s="73" t="s">
        <v>275</v>
      </c>
      <c r="AO45" s="74"/>
      <c r="AP45" s="74"/>
      <c r="AQ45" s="74"/>
      <c r="AR45" s="75"/>
      <c r="AS45" s="75"/>
      <c r="AT45" s="75"/>
      <c r="AU45" s="75"/>
      <c r="AV45" s="76"/>
    </row>
    <row r="46" spans="2:48" ht="19.5" thickBot="1" x14ac:dyDescent="0.45">
      <c r="B46" s="85"/>
      <c r="C46" s="85"/>
      <c r="D46" s="85"/>
      <c r="E46" s="85"/>
      <c r="F46" s="85"/>
      <c r="G46" s="85"/>
      <c r="H46" s="85"/>
      <c r="J46" s="77"/>
      <c r="K46" s="78"/>
      <c r="L46" s="78"/>
      <c r="M46" s="78"/>
      <c r="N46" s="79"/>
      <c r="O46" s="79"/>
      <c r="P46" s="79"/>
      <c r="Q46" s="79"/>
      <c r="R46" s="80"/>
      <c r="T46" s="77"/>
      <c r="U46" s="78"/>
      <c r="V46" s="78"/>
      <c r="W46" s="78"/>
      <c r="X46" s="79"/>
      <c r="Y46" s="79"/>
      <c r="Z46" s="79"/>
      <c r="AA46" s="79"/>
      <c r="AB46" s="80"/>
      <c r="AD46" s="77" t="s">
        <v>276</v>
      </c>
      <c r="AE46" s="78"/>
      <c r="AF46" s="78"/>
      <c r="AG46" s="78"/>
      <c r="AH46" s="79"/>
      <c r="AI46" s="79"/>
      <c r="AJ46" s="79"/>
      <c r="AK46" s="79"/>
      <c r="AL46" s="80"/>
      <c r="AN46" s="77"/>
      <c r="AO46" s="78"/>
      <c r="AP46" s="78"/>
      <c r="AQ46" s="78"/>
      <c r="AR46" s="79"/>
      <c r="AS46" s="79"/>
      <c r="AT46" s="79"/>
      <c r="AU46" s="79"/>
      <c r="AV46" s="80"/>
    </row>
    <row r="47" spans="2:48" ht="19.5" thickTop="1" x14ac:dyDescent="0.4">
      <c r="B47" s="530" t="s">
        <v>78</v>
      </c>
      <c r="C47" s="86"/>
      <c r="D47" s="86"/>
      <c r="E47" s="86"/>
      <c r="F47" s="86"/>
      <c r="G47" s="86"/>
      <c r="H47" s="22"/>
      <c r="J47" s="537" t="s">
        <v>78</v>
      </c>
      <c r="K47" s="67"/>
      <c r="L47" s="539" t="s">
        <v>80</v>
      </c>
      <c r="M47" s="65"/>
      <c r="N47" s="541" t="s">
        <v>25</v>
      </c>
      <c r="O47" s="65"/>
      <c r="P47" s="541" t="s">
        <v>27</v>
      </c>
      <c r="Q47" s="65"/>
      <c r="R47" s="53"/>
      <c r="T47" s="530" t="s">
        <v>78</v>
      </c>
      <c r="U47" s="54"/>
      <c r="V47" s="54"/>
      <c r="W47" s="64"/>
      <c r="X47" s="53"/>
      <c r="Y47" s="53"/>
      <c r="Z47" s="53"/>
      <c r="AA47" s="65"/>
      <c r="AB47" s="53"/>
      <c r="AD47" s="537" t="s">
        <v>78</v>
      </c>
      <c r="AE47" s="67"/>
      <c r="AF47" s="539" t="s">
        <v>80</v>
      </c>
      <c r="AG47" s="65">
        <f>+AG54</f>
        <v>0</v>
      </c>
      <c r="AH47" s="541" t="s">
        <v>25</v>
      </c>
      <c r="AI47" s="65">
        <f>+AI54</f>
        <v>0</v>
      </c>
      <c r="AJ47" s="541" t="s">
        <v>27</v>
      </c>
      <c r="AK47" s="65">
        <f>+AK54</f>
        <v>0</v>
      </c>
      <c r="AL47" s="53"/>
      <c r="AN47" s="530" t="s">
        <v>78</v>
      </c>
      <c r="AO47" s="54"/>
      <c r="AP47" s="54"/>
      <c r="AQ47" s="64">
        <f>+SUM(AQ6,AQ8,AQ10,AQ12,AQ14,AQ16,AQ18,AQ20,AQ22,AQ24,AQ26,AQ28,AQ30,AQ32,AQ34,AQ36,AQ38,AQ40,AQ42)</f>
        <v>0</v>
      </c>
      <c r="AR47" s="53"/>
      <c r="AS47" s="53"/>
      <c r="AT47" s="53"/>
      <c r="AU47" s="65">
        <f>+SUM(AU6,AU8,AU10,AU12,AU14,AU16,AU18,AU20,AU22,AU24,AU26,AU28,AU30,AU32,AU34,AU36,AU38,AU40,AU42)</f>
        <v>0</v>
      </c>
      <c r="AV47" s="53"/>
    </row>
    <row r="48" spans="2:48" x14ac:dyDescent="0.4">
      <c r="B48" s="531"/>
      <c r="C48" s="87"/>
      <c r="D48" s="87"/>
      <c r="E48" s="87"/>
      <c r="F48" s="87"/>
      <c r="G48" s="87"/>
      <c r="H48" s="12"/>
      <c r="J48" s="538"/>
      <c r="K48" s="68"/>
      <c r="L48" s="540"/>
      <c r="M48" s="59"/>
      <c r="N48" s="540"/>
      <c r="O48" s="59"/>
      <c r="P48" s="540"/>
      <c r="Q48" s="59"/>
      <c r="R48" s="9"/>
      <c r="T48" s="531"/>
      <c r="U48" s="55"/>
      <c r="V48" s="55"/>
      <c r="W48" s="56"/>
      <c r="X48" s="9"/>
      <c r="Y48" s="9"/>
      <c r="Z48" s="9"/>
      <c r="AA48" s="59"/>
      <c r="AB48" s="9"/>
      <c r="AD48" s="538"/>
      <c r="AE48" s="68"/>
      <c r="AF48" s="540"/>
      <c r="AG48" s="59">
        <f>+AG55</f>
        <v>0</v>
      </c>
      <c r="AH48" s="540"/>
      <c r="AI48" s="59">
        <f>+AI55</f>
        <v>0</v>
      </c>
      <c r="AJ48" s="540"/>
      <c r="AK48" s="59">
        <f>+AK55</f>
        <v>0</v>
      </c>
      <c r="AL48" s="9"/>
      <c r="AN48" s="531"/>
      <c r="AO48" s="55"/>
      <c r="AP48" s="55"/>
      <c r="AQ48" s="56">
        <f>+SUM(AQ7,AQ9,AQ11,AQ13,AQ15,AQ17,AQ19,AQ21,AQ23,AQ25,AQ27,AQ29,AQ31,AQ33,AQ35,AQ37,AQ39,AQ41,AQ43)</f>
        <v>0</v>
      </c>
      <c r="AR48" s="9"/>
      <c r="AS48" s="9"/>
      <c r="AT48" s="9"/>
      <c r="AU48" s="59">
        <f>+SUM(AU7,AU9,AU11,AU13,AU15,AU17,AU19,AU21,AU23,AU25,AU27,AU29,AU31,AU33,AU35,AU37,AU39,AU41,AU43)</f>
        <v>0</v>
      </c>
      <c r="AV48" s="9"/>
    </row>
    <row r="50" spans="10:37" x14ac:dyDescent="0.4">
      <c r="J50" s="81"/>
      <c r="K50" s="84">
        <f>+P42</f>
        <v>0</v>
      </c>
      <c r="M50" s="60">
        <f>+ROUND(K50*90%,3)</f>
        <v>0</v>
      </c>
      <c r="O50" s="60">
        <f>+ROUND(K50*10%,3)</f>
        <v>0</v>
      </c>
      <c r="AD50" s="81" t="s">
        <v>76</v>
      </c>
      <c r="AE50" s="84">
        <f>+AJ42</f>
        <v>0</v>
      </c>
      <c r="AG50" s="60">
        <f>+ROUND(AE50*90%,3)</f>
        <v>0</v>
      </c>
      <c r="AI50" s="60">
        <f>+ROUND(AE50*90%,3)</f>
        <v>0</v>
      </c>
    </row>
    <row r="51" spans="10:37" x14ac:dyDescent="0.4">
      <c r="J51" s="82"/>
      <c r="K51" s="84">
        <f>+P43</f>
        <v>0</v>
      </c>
      <c r="M51" s="60">
        <f>+ROUND(K51*90%,3)</f>
        <v>0</v>
      </c>
      <c r="O51" s="60">
        <f>+ROUND(K51*10%,3)</f>
        <v>0</v>
      </c>
      <c r="AD51" s="82"/>
      <c r="AE51" s="84">
        <f>+AJ43</f>
        <v>0</v>
      </c>
      <c r="AG51" s="60">
        <f>+ROUND(AE51*90%,3)</f>
        <v>0</v>
      </c>
      <c r="AI51" s="60">
        <f>+ROUND(AE51*90%,3)</f>
        <v>0</v>
      </c>
    </row>
    <row r="52" spans="10:37" x14ac:dyDescent="0.4">
      <c r="J52" s="83"/>
      <c r="K52" s="84"/>
      <c r="Q52" s="84">
        <f>+K52</f>
        <v>0</v>
      </c>
      <c r="AD52" s="83" t="s">
        <v>77</v>
      </c>
      <c r="AE52" s="84">
        <f>+AK42</f>
        <v>0</v>
      </c>
      <c r="AK52" s="84">
        <f>+AE52</f>
        <v>0</v>
      </c>
    </row>
    <row r="53" spans="10:37" x14ac:dyDescent="0.4">
      <c r="K53" s="84"/>
      <c r="Q53" s="84">
        <f>+K53</f>
        <v>0</v>
      </c>
      <c r="AE53" s="84">
        <f>+AK43</f>
        <v>0</v>
      </c>
      <c r="AK53" s="84">
        <f>+AE53</f>
        <v>0</v>
      </c>
    </row>
    <row r="54" spans="10:37" x14ac:dyDescent="0.4">
      <c r="J54" s="81"/>
      <c r="K54" s="84"/>
      <c r="M54" s="84">
        <f>+M50+M52</f>
        <v>0</v>
      </c>
      <c r="O54" s="84">
        <f>+O50+O52</f>
        <v>0</v>
      </c>
      <c r="Q54" s="84">
        <f>+Q50+Q52</f>
        <v>0</v>
      </c>
      <c r="AD54" s="81" t="s">
        <v>11</v>
      </c>
      <c r="AE54" s="84"/>
      <c r="AG54" s="84">
        <f>+AG50+AG52</f>
        <v>0</v>
      </c>
      <c r="AI54" s="84">
        <f>+AI50+AI52</f>
        <v>0</v>
      </c>
      <c r="AK54" s="84">
        <f>+AK50+AK52</f>
        <v>0</v>
      </c>
    </row>
    <row r="55" spans="10:37" x14ac:dyDescent="0.4">
      <c r="K55" s="84"/>
      <c r="M55" s="84">
        <f>+M51+M53</f>
        <v>0</v>
      </c>
      <c r="O55" s="84">
        <f>+O51+O53</f>
        <v>0</v>
      </c>
      <c r="Q55" s="84">
        <f>+Q51+Q53</f>
        <v>0</v>
      </c>
      <c r="AE55" s="84"/>
      <c r="AG55" s="84">
        <f>+AG51+AG53</f>
        <v>0</v>
      </c>
      <c r="AI55" s="84">
        <f>+AI51+AI53</f>
        <v>0</v>
      </c>
      <c r="AK55" s="84">
        <f>+AK51+AK53</f>
        <v>0</v>
      </c>
    </row>
  </sheetData>
  <mergeCells count="211">
    <mergeCell ref="AN14:AN15"/>
    <mergeCell ref="AN16:AN17"/>
    <mergeCell ref="AN18:AN19"/>
    <mergeCell ref="AN6:AN7"/>
    <mergeCell ref="AV4:AV5"/>
    <mergeCell ref="AT4:AU4"/>
    <mergeCell ref="AO2:AU3"/>
    <mergeCell ref="AV2:AV3"/>
    <mergeCell ref="AN4:AN5"/>
    <mergeCell ref="AN47:AN48"/>
    <mergeCell ref="AE2:AK3"/>
    <mergeCell ref="AL2:AL3"/>
    <mergeCell ref="AD4:AD5"/>
    <mergeCell ref="AL4:AL5"/>
    <mergeCell ref="AD6:AD7"/>
    <mergeCell ref="AD8:AD9"/>
    <mergeCell ref="AD10:AD11"/>
    <mergeCell ref="AD12:AD13"/>
    <mergeCell ref="AN32:AN33"/>
    <mergeCell ref="AN34:AN35"/>
    <mergeCell ref="AN36:AN37"/>
    <mergeCell ref="AN38:AN39"/>
    <mergeCell ref="AN40:AN41"/>
    <mergeCell ref="AN42:AN43"/>
    <mergeCell ref="AN20:AN21"/>
    <mergeCell ref="AN22:AN23"/>
    <mergeCell ref="AN24:AN25"/>
    <mergeCell ref="AN26:AN27"/>
    <mergeCell ref="AN28:AN29"/>
    <mergeCell ref="AN30:AN31"/>
    <mergeCell ref="AN8:AN9"/>
    <mergeCell ref="AN10:AN11"/>
    <mergeCell ref="AN12:AN13"/>
    <mergeCell ref="AD40:AD41"/>
    <mergeCell ref="AD42:AD43"/>
    <mergeCell ref="AD47:AD48"/>
    <mergeCell ref="AE6:AE7"/>
    <mergeCell ref="AE8:AE9"/>
    <mergeCell ref="AE10:AE11"/>
    <mergeCell ref="AE12:AE13"/>
    <mergeCell ref="AE14:AE15"/>
    <mergeCell ref="AE16:AE17"/>
    <mergeCell ref="AD26:AD27"/>
    <mergeCell ref="AD28:AD29"/>
    <mergeCell ref="AD30:AD31"/>
    <mergeCell ref="AD32:AD33"/>
    <mergeCell ref="AD34:AD35"/>
    <mergeCell ref="AD36:AD37"/>
    <mergeCell ref="AD14:AD15"/>
    <mergeCell ref="AD16:AD17"/>
    <mergeCell ref="AD18:AD19"/>
    <mergeCell ref="AD20:AD21"/>
    <mergeCell ref="AD22:AD23"/>
    <mergeCell ref="AD24:AD25"/>
    <mergeCell ref="AH36:AH37"/>
    <mergeCell ref="AH38:AH39"/>
    <mergeCell ref="AH40:AH41"/>
    <mergeCell ref="AH42:AH43"/>
    <mergeCell ref="AI4:AK4"/>
    <mergeCell ref="AJ47:AJ48"/>
    <mergeCell ref="AH47:AH48"/>
    <mergeCell ref="AH24:AH25"/>
    <mergeCell ref="AH26:AH27"/>
    <mergeCell ref="AH28:AH29"/>
    <mergeCell ref="AH30:AH31"/>
    <mergeCell ref="AH32:AH33"/>
    <mergeCell ref="AH34:AH35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F47:AF48"/>
    <mergeCell ref="U2:AA3"/>
    <mergeCell ref="AB2:AB3"/>
    <mergeCell ref="T4:T5"/>
    <mergeCell ref="Z4:AA4"/>
    <mergeCell ref="AB4:AB5"/>
    <mergeCell ref="T6:T7"/>
    <mergeCell ref="T8:T9"/>
    <mergeCell ref="T10:T11"/>
    <mergeCell ref="T12:T13"/>
    <mergeCell ref="AE42:AE43"/>
    <mergeCell ref="AE30:AE31"/>
    <mergeCell ref="AE32:AE33"/>
    <mergeCell ref="AE34:AE35"/>
    <mergeCell ref="AE36:AE37"/>
    <mergeCell ref="AE38:AE39"/>
    <mergeCell ref="AE40:AE41"/>
    <mergeCell ref="AE18:AE19"/>
    <mergeCell ref="AE20:AE21"/>
    <mergeCell ref="AE22:AE23"/>
    <mergeCell ref="AE24:AE25"/>
    <mergeCell ref="AE26:AE27"/>
    <mergeCell ref="AE28:AE29"/>
    <mergeCell ref="AD38:AD39"/>
    <mergeCell ref="T38:T39"/>
    <mergeCell ref="T40:T41"/>
    <mergeCell ref="T42:T43"/>
    <mergeCell ref="T47:T48"/>
    <mergeCell ref="K2:Q3"/>
    <mergeCell ref="R2:R3"/>
    <mergeCell ref="T26:T27"/>
    <mergeCell ref="T28:T29"/>
    <mergeCell ref="T30:T31"/>
    <mergeCell ref="T32:T33"/>
    <mergeCell ref="T34:T35"/>
    <mergeCell ref="T36:T37"/>
    <mergeCell ref="T14:T15"/>
    <mergeCell ref="T16:T17"/>
    <mergeCell ref="T18:T19"/>
    <mergeCell ref="T20:T21"/>
    <mergeCell ref="T22:T23"/>
    <mergeCell ref="T24:T25"/>
    <mergeCell ref="N32:N33"/>
    <mergeCell ref="J8:J9"/>
    <mergeCell ref="K8:K9"/>
    <mergeCell ref="N8:N9"/>
    <mergeCell ref="J10:J11"/>
    <mergeCell ref="K10:K11"/>
    <mergeCell ref="N10:N11"/>
    <mergeCell ref="J4:J5"/>
    <mergeCell ref="O4:Q4"/>
    <mergeCell ref="R4:R5"/>
    <mergeCell ref="J6:J7"/>
    <mergeCell ref="K6:K7"/>
    <mergeCell ref="N6:N7"/>
    <mergeCell ref="J16:J17"/>
    <mergeCell ref="K16:K17"/>
    <mergeCell ref="N16:N17"/>
    <mergeCell ref="J18:J19"/>
    <mergeCell ref="K18:K19"/>
    <mergeCell ref="N18:N19"/>
    <mergeCell ref="J12:J13"/>
    <mergeCell ref="K12:K13"/>
    <mergeCell ref="N12:N13"/>
    <mergeCell ref="J14:J15"/>
    <mergeCell ref="K14:K15"/>
    <mergeCell ref="N14:N15"/>
    <mergeCell ref="J24:J25"/>
    <mergeCell ref="K24:K25"/>
    <mergeCell ref="N24:N25"/>
    <mergeCell ref="J26:J27"/>
    <mergeCell ref="K26:K27"/>
    <mergeCell ref="N26:N27"/>
    <mergeCell ref="J20:J21"/>
    <mergeCell ref="K20:K21"/>
    <mergeCell ref="N20:N21"/>
    <mergeCell ref="J22:J23"/>
    <mergeCell ref="K22:K23"/>
    <mergeCell ref="N22:N23"/>
    <mergeCell ref="J34:J35"/>
    <mergeCell ref="K34:K35"/>
    <mergeCell ref="N34:N35"/>
    <mergeCell ref="J28:J29"/>
    <mergeCell ref="K28:K29"/>
    <mergeCell ref="N28:N29"/>
    <mergeCell ref="J30:J31"/>
    <mergeCell ref="K30:K31"/>
    <mergeCell ref="N30:N31"/>
    <mergeCell ref="J47:J48"/>
    <mergeCell ref="L47:L48"/>
    <mergeCell ref="N47:N48"/>
    <mergeCell ref="P47:P48"/>
    <mergeCell ref="B6:B7"/>
    <mergeCell ref="B4:B5"/>
    <mergeCell ref="C4:C5"/>
    <mergeCell ref="D4:D5"/>
    <mergeCell ref="E4:E5"/>
    <mergeCell ref="F4:F5"/>
    <mergeCell ref="J40:J41"/>
    <mergeCell ref="K40:K41"/>
    <mergeCell ref="N40:N41"/>
    <mergeCell ref="J42:J43"/>
    <mergeCell ref="K42:K43"/>
    <mergeCell ref="N42:N43"/>
    <mergeCell ref="J36:J37"/>
    <mergeCell ref="K36:K37"/>
    <mergeCell ref="N36:N37"/>
    <mergeCell ref="J38:J39"/>
    <mergeCell ref="K38:K39"/>
    <mergeCell ref="N38:N39"/>
    <mergeCell ref="J32:J33"/>
    <mergeCell ref="K32:K33"/>
    <mergeCell ref="B12:B13"/>
    <mergeCell ref="B14:B15"/>
    <mergeCell ref="B16:B17"/>
    <mergeCell ref="B18:B19"/>
    <mergeCell ref="B20:B21"/>
    <mergeCell ref="B22:B23"/>
    <mergeCell ref="G4:G5"/>
    <mergeCell ref="H4:H5"/>
    <mergeCell ref="H2:H3"/>
    <mergeCell ref="C2:G3"/>
    <mergeCell ref="B8:B9"/>
    <mergeCell ref="B10:B11"/>
    <mergeCell ref="B36:B37"/>
    <mergeCell ref="B38:B39"/>
    <mergeCell ref="B40:B41"/>
    <mergeCell ref="B42:B43"/>
    <mergeCell ref="B47:B48"/>
    <mergeCell ref="B24:B25"/>
    <mergeCell ref="B26:B27"/>
    <mergeCell ref="B28:B29"/>
    <mergeCell ref="B30:B31"/>
    <mergeCell ref="B32:B33"/>
    <mergeCell ref="B34:B35"/>
  </mergeCells>
  <phoneticPr fontId="3"/>
  <hyperlinks>
    <hyperlink ref="A1" location="menu!A1" display="menu" xr:uid="{00000000-0004-0000-1300-000000000000}"/>
  </hyperlinks>
  <printOptions horizontalCentered="1"/>
  <pageMargins left="0.78740157480314965" right="0.19685039370078741" top="0.74803149606299213" bottom="0.74803149606299213" header="0.31496062992125984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BK83"/>
  <sheetViews>
    <sheetView showGridLines="0" showZeros="0" zoomScale="70" zoomScaleNormal="70" zoomScaleSheetLayoutView="100" workbookViewId="0">
      <selection activeCell="M31" sqref="M31"/>
    </sheetView>
  </sheetViews>
  <sheetFormatPr defaultRowHeight="18.75" x14ac:dyDescent="0.4"/>
  <cols>
    <col min="2" max="2" width="20.625" customWidth="1"/>
    <col min="3" max="3" width="23.625" customWidth="1"/>
    <col min="4" max="4" width="5.625" customWidth="1"/>
    <col min="5" max="6" width="10.625" customWidth="1"/>
    <col min="7" max="7" width="29.625" customWidth="1"/>
    <col min="8" max="8" width="2.625" customWidth="1"/>
    <col min="9" max="9" width="20.625" customWidth="1"/>
    <col min="10" max="10" width="23.625" customWidth="1"/>
    <col min="11" max="11" width="5.625" customWidth="1"/>
    <col min="12" max="13" width="10.625" customWidth="1"/>
    <col min="14" max="14" width="29.625" customWidth="1"/>
    <col min="15" max="15" width="2.625" customWidth="1"/>
    <col min="16" max="16" width="20.625" customWidth="1"/>
    <col min="17" max="17" width="23.625" customWidth="1"/>
    <col min="18" max="18" width="5.625" customWidth="1"/>
    <col min="19" max="20" width="10.625" customWidth="1"/>
    <col min="21" max="21" width="29.625" customWidth="1"/>
    <col min="22" max="22" width="2.625" customWidth="1"/>
    <col min="23" max="23" width="20.625" hidden="1" customWidth="1"/>
    <col min="24" max="24" width="23.625" hidden="1" customWidth="1"/>
    <col min="25" max="25" width="5.625" hidden="1" customWidth="1"/>
    <col min="26" max="27" width="10.625" hidden="1" customWidth="1"/>
    <col min="28" max="28" width="29.625" hidden="1" customWidth="1"/>
    <col min="29" max="29" width="2.625" hidden="1" customWidth="1"/>
    <col min="30" max="31" width="20.625" customWidth="1"/>
    <col min="32" max="32" width="5.625" customWidth="1"/>
    <col min="33" max="33" width="10.625" customWidth="1"/>
    <col min="34" max="34" width="26.625" customWidth="1"/>
    <col min="35" max="35" width="15.625" customWidth="1"/>
    <col min="36" max="36" width="2.625" customWidth="1"/>
    <col min="37" max="38" width="20.625" customWidth="1"/>
    <col min="39" max="39" width="5.625" customWidth="1"/>
    <col min="40" max="40" width="10.625" customWidth="1"/>
    <col min="41" max="41" width="26.625" customWidth="1"/>
    <col min="42" max="42" width="15.625" customWidth="1"/>
    <col min="43" max="43" width="2.625" customWidth="1"/>
    <col min="44" max="45" width="20.625" hidden="1" customWidth="1"/>
    <col min="46" max="46" width="5.625" hidden="1" customWidth="1"/>
    <col min="47" max="47" width="10.625" hidden="1" customWidth="1"/>
    <col min="48" max="48" width="26.625" hidden="1" customWidth="1"/>
    <col min="49" max="49" width="15.625" hidden="1" customWidth="1"/>
    <col min="50" max="50" width="2.625" hidden="1" customWidth="1"/>
    <col min="51" max="52" width="20.625" customWidth="1"/>
    <col min="53" max="53" width="5.625" customWidth="1"/>
    <col min="54" max="54" width="10.625" customWidth="1"/>
    <col min="55" max="55" width="26.625" customWidth="1"/>
    <col min="56" max="56" width="15.625" customWidth="1"/>
    <col min="57" max="57" width="2.625" customWidth="1"/>
    <col min="58" max="59" width="20.625" customWidth="1"/>
    <col min="60" max="60" width="5.625" customWidth="1"/>
    <col min="61" max="61" width="10.625" customWidth="1"/>
    <col min="62" max="62" width="26.625" customWidth="1"/>
    <col min="63" max="63" width="15.625" customWidth="1"/>
  </cols>
  <sheetData>
    <row r="1" spans="1:63" x14ac:dyDescent="0.4">
      <c r="A1" s="283" t="s">
        <v>382</v>
      </c>
    </row>
    <row r="2" spans="1:63" ht="18.75" customHeight="1" x14ac:dyDescent="0.4">
      <c r="B2" s="512" t="s">
        <v>89</v>
      </c>
      <c r="C2" s="513"/>
      <c r="D2" s="90"/>
      <c r="E2" s="513" t="s">
        <v>90</v>
      </c>
      <c r="F2" s="513"/>
      <c r="G2" s="518" t="s">
        <v>9</v>
      </c>
      <c r="I2" s="512" t="s">
        <v>89</v>
      </c>
      <c r="J2" s="513"/>
      <c r="K2" s="90"/>
      <c r="L2" s="513" t="s">
        <v>93</v>
      </c>
      <c r="M2" s="513"/>
      <c r="N2" s="518" t="s">
        <v>9</v>
      </c>
      <c r="P2" s="512" t="s">
        <v>89</v>
      </c>
      <c r="Q2" s="513"/>
      <c r="R2" s="90"/>
      <c r="S2" s="561" t="s">
        <v>451</v>
      </c>
      <c r="T2" s="513"/>
      <c r="U2" s="518" t="s">
        <v>9</v>
      </c>
      <c r="W2" s="512" t="s">
        <v>89</v>
      </c>
      <c r="X2" s="513"/>
      <c r="Y2" s="90"/>
      <c r="Z2" s="561" t="s">
        <v>457</v>
      </c>
      <c r="AA2" s="513"/>
      <c r="AB2" s="518" t="s">
        <v>9</v>
      </c>
      <c r="AD2" s="512" t="s">
        <v>89</v>
      </c>
      <c r="AE2" s="513"/>
      <c r="AF2" s="90"/>
      <c r="AG2" s="513" t="s">
        <v>102</v>
      </c>
      <c r="AH2" s="513"/>
      <c r="AI2" s="518" t="s">
        <v>9</v>
      </c>
      <c r="AK2" s="512" t="s">
        <v>89</v>
      </c>
      <c r="AL2" s="513"/>
      <c r="AM2" s="90"/>
      <c r="AN2" s="513" t="s">
        <v>103</v>
      </c>
      <c r="AO2" s="513"/>
      <c r="AP2" s="518" t="s">
        <v>9</v>
      </c>
      <c r="AR2" s="512" t="s">
        <v>96</v>
      </c>
      <c r="AS2" s="513"/>
      <c r="AT2" s="90"/>
      <c r="AU2" s="513" t="s">
        <v>106</v>
      </c>
      <c r="AV2" s="513"/>
      <c r="AW2" s="518" t="s">
        <v>9</v>
      </c>
      <c r="AY2" s="512" t="s">
        <v>89</v>
      </c>
      <c r="AZ2" s="513"/>
      <c r="BA2" s="90"/>
      <c r="BB2" s="513" t="s">
        <v>515</v>
      </c>
      <c r="BC2" s="513"/>
      <c r="BD2" s="518" t="s">
        <v>9</v>
      </c>
      <c r="BF2" s="512" t="s">
        <v>89</v>
      </c>
      <c r="BG2" s="513"/>
      <c r="BH2" s="90"/>
      <c r="BI2" s="513" t="s">
        <v>515</v>
      </c>
      <c r="BJ2" s="513"/>
      <c r="BK2" s="518" t="s">
        <v>372</v>
      </c>
    </row>
    <row r="3" spans="1:63" ht="18.75" customHeight="1" x14ac:dyDescent="0.4">
      <c r="B3" s="514"/>
      <c r="C3" s="515"/>
      <c r="D3" s="91"/>
      <c r="E3" s="515"/>
      <c r="F3" s="515"/>
      <c r="G3" s="519"/>
      <c r="I3" s="514"/>
      <c r="J3" s="515"/>
      <c r="K3" s="91"/>
      <c r="L3" s="515"/>
      <c r="M3" s="515"/>
      <c r="N3" s="519"/>
      <c r="P3" s="514"/>
      <c r="Q3" s="515"/>
      <c r="R3" s="91"/>
      <c r="S3" s="515"/>
      <c r="T3" s="515"/>
      <c r="U3" s="519"/>
      <c r="W3" s="514"/>
      <c r="X3" s="515"/>
      <c r="Y3" s="91"/>
      <c r="Z3" s="515"/>
      <c r="AA3" s="515"/>
      <c r="AB3" s="519"/>
      <c r="AD3" s="514"/>
      <c r="AE3" s="515"/>
      <c r="AF3" s="91"/>
      <c r="AG3" s="515"/>
      <c r="AH3" s="515"/>
      <c r="AI3" s="519"/>
      <c r="AK3" s="514"/>
      <c r="AL3" s="515"/>
      <c r="AM3" s="91"/>
      <c r="AN3" s="515"/>
      <c r="AO3" s="515"/>
      <c r="AP3" s="519"/>
      <c r="AR3" s="514"/>
      <c r="AS3" s="515"/>
      <c r="AT3" s="91"/>
      <c r="AU3" s="515"/>
      <c r="AV3" s="515"/>
      <c r="AW3" s="519"/>
      <c r="AY3" s="514"/>
      <c r="AZ3" s="515"/>
      <c r="BA3" s="91"/>
      <c r="BB3" s="515"/>
      <c r="BC3" s="515"/>
      <c r="BD3" s="519"/>
      <c r="BF3" s="514"/>
      <c r="BG3" s="515"/>
      <c r="BH3" s="91"/>
      <c r="BI3" s="515"/>
      <c r="BJ3" s="515"/>
      <c r="BK3" s="519"/>
    </row>
    <row r="4" spans="1:63" ht="19.5" thickBot="1" x14ac:dyDescent="0.45">
      <c r="B4" s="24" t="s">
        <v>5</v>
      </c>
      <c r="C4" s="25" t="s">
        <v>1</v>
      </c>
      <c r="D4" s="25" t="s">
        <v>3</v>
      </c>
      <c r="E4" s="25" t="s">
        <v>91</v>
      </c>
      <c r="F4" s="25" t="s">
        <v>92</v>
      </c>
      <c r="G4" s="25" t="s">
        <v>8</v>
      </c>
      <c r="I4" s="24" t="s">
        <v>5</v>
      </c>
      <c r="J4" s="25" t="s">
        <v>1</v>
      </c>
      <c r="K4" s="25" t="s">
        <v>3</v>
      </c>
      <c r="L4" s="25" t="s">
        <v>91</v>
      </c>
      <c r="M4" s="25" t="s">
        <v>92</v>
      </c>
      <c r="N4" s="25" t="s">
        <v>8</v>
      </c>
      <c r="P4" s="24" t="s">
        <v>5</v>
      </c>
      <c r="Q4" s="25" t="s">
        <v>1</v>
      </c>
      <c r="R4" s="25" t="s">
        <v>3</v>
      </c>
      <c r="S4" s="25" t="s">
        <v>91</v>
      </c>
      <c r="T4" s="25" t="s">
        <v>92</v>
      </c>
      <c r="U4" s="25" t="s">
        <v>8</v>
      </c>
      <c r="W4" s="24" t="s">
        <v>5</v>
      </c>
      <c r="X4" s="25" t="s">
        <v>1</v>
      </c>
      <c r="Y4" s="25" t="s">
        <v>3</v>
      </c>
      <c r="Z4" s="25" t="s">
        <v>91</v>
      </c>
      <c r="AA4" s="25" t="s">
        <v>92</v>
      </c>
      <c r="AB4" s="25" t="s">
        <v>8</v>
      </c>
      <c r="AD4" s="24" t="s">
        <v>5</v>
      </c>
      <c r="AE4" s="25" t="s">
        <v>1</v>
      </c>
      <c r="AF4" s="25" t="s">
        <v>3</v>
      </c>
      <c r="AG4" s="25" t="s">
        <v>4</v>
      </c>
      <c r="AH4" s="25" t="s">
        <v>97</v>
      </c>
      <c r="AI4" s="25" t="s">
        <v>8</v>
      </c>
      <c r="AK4" s="24" t="s">
        <v>5</v>
      </c>
      <c r="AL4" s="25" t="s">
        <v>1</v>
      </c>
      <c r="AM4" s="25" t="s">
        <v>3</v>
      </c>
      <c r="AN4" s="25" t="s">
        <v>4</v>
      </c>
      <c r="AO4" s="25" t="s">
        <v>97</v>
      </c>
      <c r="AP4" s="25" t="s">
        <v>8</v>
      </c>
      <c r="AR4" s="24" t="s">
        <v>5</v>
      </c>
      <c r="AS4" s="25" t="s">
        <v>1</v>
      </c>
      <c r="AT4" s="25" t="s">
        <v>3</v>
      </c>
      <c r="AU4" s="25" t="s">
        <v>4</v>
      </c>
      <c r="AV4" s="25" t="s">
        <v>97</v>
      </c>
      <c r="AW4" s="25" t="s">
        <v>8</v>
      </c>
      <c r="AY4" s="24" t="s">
        <v>5</v>
      </c>
      <c r="AZ4" s="25" t="s">
        <v>1</v>
      </c>
      <c r="BA4" s="25" t="s">
        <v>3</v>
      </c>
      <c r="BB4" s="25" t="s">
        <v>4</v>
      </c>
      <c r="BC4" s="25" t="s">
        <v>97</v>
      </c>
      <c r="BD4" s="25" t="s">
        <v>8</v>
      </c>
      <c r="BF4" s="24" t="s">
        <v>5</v>
      </c>
      <c r="BG4" s="25" t="s">
        <v>1</v>
      </c>
      <c r="BH4" s="25" t="s">
        <v>3</v>
      </c>
      <c r="BI4" s="25" t="s">
        <v>4</v>
      </c>
      <c r="BJ4" s="25" t="s">
        <v>97</v>
      </c>
      <c r="BK4" s="25" t="s">
        <v>8</v>
      </c>
    </row>
    <row r="5" spans="1:63" ht="19.5" customHeight="1" thickTop="1" x14ac:dyDescent="0.4">
      <c r="B5" s="520" t="s">
        <v>12</v>
      </c>
      <c r="C5" s="524" t="s">
        <v>644</v>
      </c>
      <c r="D5" s="30" t="s">
        <v>16</v>
      </c>
      <c r="E5" s="37">
        <v>2</v>
      </c>
      <c r="F5" s="37">
        <v>2</v>
      </c>
      <c r="G5" s="43" t="s">
        <v>645</v>
      </c>
      <c r="I5" s="520" t="s">
        <v>20</v>
      </c>
      <c r="J5" s="521" t="s">
        <v>552</v>
      </c>
      <c r="K5" s="30" t="s">
        <v>21</v>
      </c>
      <c r="L5" s="37">
        <v>2</v>
      </c>
      <c r="M5" s="37">
        <v>2</v>
      </c>
      <c r="N5" s="43" t="s">
        <v>553</v>
      </c>
      <c r="P5" s="510" t="s">
        <v>454</v>
      </c>
      <c r="Q5" s="511" t="s">
        <v>456</v>
      </c>
      <c r="R5" s="32" t="s">
        <v>17</v>
      </c>
      <c r="S5" s="39">
        <v>0.6</v>
      </c>
      <c r="T5" s="37">
        <f>S5</f>
        <v>0.6</v>
      </c>
      <c r="U5" s="45"/>
      <c r="W5" s="560" t="s">
        <v>458</v>
      </c>
      <c r="X5" s="524" t="s">
        <v>459</v>
      </c>
      <c r="Y5" s="30" t="s">
        <v>460</v>
      </c>
      <c r="Z5" s="37">
        <v>0.33</v>
      </c>
      <c r="AA5" s="37"/>
      <c r="AB5" s="43" t="s">
        <v>461</v>
      </c>
      <c r="AD5" s="520" t="s">
        <v>98</v>
      </c>
      <c r="AE5" s="521" t="s">
        <v>99</v>
      </c>
      <c r="AF5" s="30" t="s">
        <v>41</v>
      </c>
      <c r="AG5" s="37">
        <v>0.52</v>
      </c>
      <c r="AH5" s="101" t="s">
        <v>100</v>
      </c>
      <c r="AI5" s="43" t="s">
        <v>101</v>
      </c>
      <c r="AK5" s="520" t="s">
        <v>104</v>
      </c>
      <c r="AL5" s="521" t="s">
        <v>492</v>
      </c>
      <c r="AM5" s="30" t="s">
        <v>36</v>
      </c>
      <c r="AN5" s="37">
        <v>1</v>
      </c>
      <c r="AO5" s="101" t="s">
        <v>105</v>
      </c>
      <c r="AP5" s="43"/>
      <c r="AR5" s="520" t="s">
        <v>38</v>
      </c>
      <c r="AS5" s="521" t="s">
        <v>39</v>
      </c>
      <c r="AT5" s="30" t="s">
        <v>110</v>
      </c>
      <c r="AU5" s="37">
        <v>25.62</v>
      </c>
      <c r="AV5" s="101" t="s">
        <v>111</v>
      </c>
      <c r="AW5" s="43"/>
      <c r="AY5" s="520" t="s">
        <v>415</v>
      </c>
      <c r="AZ5" s="521" t="s">
        <v>215</v>
      </c>
      <c r="BA5" s="30" t="s">
        <v>41</v>
      </c>
      <c r="BB5" s="37">
        <v>0.88</v>
      </c>
      <c r="BC5" s="168" t="s">
        <v>496</v>
      </c>
      <c r="BD5" s="157"/>
      <c r="BF5" s="510" t="s">
        <v>222</v>
      </c>
      <c r="BG5" s="511" t="s">
        <v>297</v>
      </c>
      <c r="BH5" s="32" t="s">
        <v>17</v>
      </c>
      <c r="BI5" s="39">
        <v>2</v>
      </c>
      <c r="BJ5" s="168" t="s">
        <v>527</v>
      </c>
      <c r="BK5" s="159"/>
    </row>
    <row r="6" spans="1:63" ht="18.75" customHeight="1" x14ac:dyDescent="0.4">
      <c r="B6" s="502"/>
      <c r="C6" s="523"/>
      <c r="D6" s="31"/>
      <c r="E6" s="346"/>
      <c r="F6" s="349"/>
      <c r="G6" s="350"/>
      <c r="I6" s="502"/>
      <c r="J6" s="504"/>
      <c r="K6" s="31"/>
      <c r="L6" s="346"/>
      <c r="M6" s="349"/>
      <c r="N6" s="44"/>
      <c r="P6" s="502"/>
      <c r="Q6" s="504"/>
      <c r="R6" s="31"/>
      <c r="S6" s="346"/>
      <c r="T6" s="349"/>
      <c r="U6" s="44"/>
      <c r="W6" s="522"/>
      <c r="X6" s="523"/>
      <c r="Y6" s="31"/>
      <c r="Z6" s="38"/>
      <c r="AA6" s="92"/>
      <c r="AB6" s="44"/>
      <c r="AD6" s="502"/>
      <c r="AE6" s="504"/>
      <c r="AF6" s="31"/>
      <c r="AG6" s="346"/>
      <c r="AH6" s="348"/>
      <c r="AI6" s="350"/>
      <c r="AK6" s="502"/>
      <c r="AL6" s="504"/>
      <c r="AM6" s="31"/>
      <c r="AN6" s="346"/>
      <c r="AO6" s="348"/>
      <c r="AP6" s="44"/>
      <c r="AR6" s="502"/>
      <c r="AS6" s="504"/>
      <c r="AT6" s="31"/>
      <c r="AU6" s="38"/>
      <c r="AV6" s="102"/>
      <c r="AW6" s="44"/>
      <c r="AY6" s="502"/>
      <c r="AZ6" s="504"/>
      <c r="BA6" s="31"/>
      <c r="BB6" s="346"/>
      <c r="BC6" s="347"/>
      <c r="BD6" s="158"/>
      <c r="BF6" s="502"/>
      <c r="BG6" s="504"/>
      <c r="BH6" s="31"/>
      <c r="BI6" s="346"/>
      <c r="BJ6" s="347"/>
      <c r="BK6" s="158"/>
    </row>
    <row r="7" spans="1:63" ht="18.75" customHeight="1" x14ac:dyDescent="0.4">
      <c r="B7" s="501" t="s">
        <v>14</v>
      </c>
      <c r="C7" s="511" t="s">
        <v>551</v>
      </c>
      <c r="D7" s="32" t="s">
        <v>17</v>
      </c>
      <c r="E7" s="39">
        <v>16</v>
      </c>
      <c r="F7" s="37">
        <v>16</v>
      </c>
      <c r="G7" s="45" t="s">
        <v>513</v>
      </c>
      <c r="I7" s="501" t="s">
        <v>94</v>
      </c>
      <c r="J7" s="511" t="s">
        <v>554</v>
      </c>
      <c r="K7" s="32" t="s">
        <v>21</v>
      </c>
      <c r="L7" s="39">
        <v>2</v>
      </c>
      <c r="M7" s="37">
        <v>2</v>
      </c>
      <c r="N7" s="45" t="s">
        <v>555</v>
      </c>
      <c r="P7" s="510" t="s">
        <v>453</v>
      </c>
      <c r="Q7" s="511" t="s">
        <v>556</v>
      </c>
      <c r="R7" s="32" t="s">
        <v>21</v>
      </c>
      <c r="S7" s="39">
        <v>1</v>
      </c>
      <c r="T7" s="37">
        <f>S7</f>
        <v>1</v>
      </c>
      <c r="U7" s="45"/>
      <c r="W7" s="501"/>
      <c r="X7" s="511"/>
      <c r="Y7" s="32"/>
      <c r="Z7" s="39"/>
      <c r="AA7" s="37"/>
      <c r="AB7" s="45"/>
      <c r="AD7" s="501"/>
      <c r="AE7" s="511"/>
      <c r="AF7" s="32"/>
      <c r="AG7" s="39"/>
      <c r="AH7" s="101"/>
      <c r="AI7" s="45"/>
      <c r="AK7" s="501"/>
      <c r="AL7" s="511"/>
      <c r="AM7" s="32"/>
      <c r="AN7" s="39"/>
      <c r="AO7" s="101"/>
      <c r="AP7" s="45"/>
      <c r="AR7" s="501" t="s">
        <v>107</v>
      </c>
      <c r="AS7" s="511" t="s">
        <v>108</v>
      </c>
      <c r="AT7" s="32" t="s">
        <v>41</v>
      </c>
      <c r="AU7" s="39"/>
      <c r="AV7" s="101"/>
      <c r="AW7" s="45" t="s">
        <v>109</v>
      </c>
      <c r="AY7" s="501"/>
      <c r="AZ7" s="511"/>
      <c r="BA7" s="30"/>
      <c r="BB7" s="37"/>
      <c r="BC7" s="168"/>
      <c r="BD7" s="157"/>
      <c r="BF7" s="501"/>
      <c r="BG7" s="511"/>
      <c r="BH7" s="32"/>
      <c r="BI7" s="38"/>
      <c r="BJ7" s="169"/>
      <c r="BK7" s="158"/>
    </row>
    <row r="8" spans="1:63" x14ac:dyDescent="0.4">
      <c r="B8" s="502"/>
      <c r="C8" s="504"/>
      <c r="D8" s="31"/>
      <c r="E8" s="346"/>
      <c r="F8" s="349"/>
      <c r="G8" s="350"/>
      <c r="I8" s="502"/>
      <c r="J8" s="504"/>
      <c r="K8" s="31"/>
      <c r="L8" s="346"/>
      <c r="M8" s="349"/>
      <c r="N8" s="44"/>
      <c r="P8" s="502"/>
      <c r="Q8" s="504"/>
      <c r="R8" s="31"/>
      <c r="S8" s="346"/>
      <c r="T8" s="349"/>
      <c r="U8" s="44"/>
      <c r="W8" s="502"/>
      <c r="X8" s="504"/>
      <c r="Y8" s="31"/>
      <c r="Z8" s="38"/>
      <c r="AA8" s="92"/>
      <c r="AB8" s="44"/>
      <c r="AD8" s="502"/>
      <c r="AE8" s="504"/>
      <c r="AF8" s="31"/>
      <c r="AG8" s="38"/>
      <c r="AH8" s="102"/>
      <c r="AI8" s="44"/>
      <c r="AK8" s="502"/>
      <c r="AL8" s="504"/>
      <c r="AM8" s="31"/>
      <c r="AN8" s="38"/>
      <c r="AO8" s="102"/>
      <c r="AP8" s="44"/>
      <c r="AR8" s="502"/>
      <c r="AS8" s="504"/>
      <c r="AT8" s="31"/>
      <c r="AU8" s="38"/>
      <c r="AV8" s="102"/>
      <c r="AW8" s="44"/>
      <c r="AY8" s="502"/>
      <c r="AZ8" s="523"/>
      <c r="BA8" s="31"/>
      <c r="BB8" s="38"/>
      <c r="BC8" s="169"/>
      <c r="BD8" s="158"/>
      <c r="BF8" s="502"/>
      <c r="BG8" s="504"/>
      <c r="BH8" s="31"/>
      <c r="BI8" s="38"/>
      <c r="BJ8" s="102"/>
      <c r="BK8" s="158"/>
    </row>
    <row r="9" spans="1:63" ht="18.75" customHeight="1" x14ac:dyDescent="0.4">
      <c r="B9" s="501" t="s">
        <v>13</v>
      </c>
      <c r="C9" s="511" t="s">
        <v>462</v>
      </c>
      <c r="D9" s="32" t="s">
        <v>16</v>
      </c>
      <c r="E9" s="39">
        <v>1</v>
      </c>
      <c r="F9" s="37">
        <v>1</v>
      </c>
      <c r="G9" s="45" t="s">
        <v>646</v>
      </c>
      <c r="I9" s="510" t="s">
        <v>512</v>
      </c>
      <c r="J9" s="511" t="s">
        <v>658</v>
      </c>
      <c r="K9" s="32" t="s">
        <v>23</v>
      </c>
      <c r="L9" s="39">
        <v>2</v>
      </c>
      <c r="M9" s="37">
        <v>2</v>
      </c>
      <c r="N9" s="45" t="s">
        <v>659</v>
      </c>
      <c r="P9" s="510" t="s">
        <v>452</v>
      </c>
      <c r="Q9" s="511" t="s">
        <v>556</v>
      </c>
      <c r="R9" s="32" t="s">
        <v>21</v>
      </c>
      <c r="S9" s="39">
        <v>1</v>
      </c>
      <c r="T9" s="37">
        <f>S9</f>
        <v>1</v>
      </c>
      <c r="U9" s="43"/>
      <c r="W9" s="501"/>
      <c r="X9" s="511"/>
      <c r="Y9" s="32"/>
      <c r="Z9" s="39"/>
      <c r="AA9" s="37"/>
      <c r="AB9" s="45"/>
      <c r="AD9" s="501"/>
      <c r="AE9" s="511"/>
      <c r="AF9" s="32"/>
      <c r="AG9" s="39"/>
      <c r="AH9" s="101"/>
      <c r="AI9" s="45"/>
      <c r="AK9" s="501"/>
      <c r="AL9" s="511"/>
      <c r="AM9" s="32"/>
      <c r="AN9" s="39"/>
      <c r="AO9" s="101"/>
      <c r="AP9" s="45"/>
      <c r="AR9" s="501"/>
      <c r="AS9" s="511"/>
      <c r="AT9" s="32"/>
      <c r="AU9" s="39"/>
      <c r="AV9" s="101"/>
      <c r="AW9" s="45"/>
      <c r="AY9" s="501"/>
      <c r="AZ9" s="503" t="s">
        <v>391</v>
      </c>
      <c r="BA9" s="32" t="s">
        <v>41</v>
      </c>
      <c r="BB9" s="39">
        <v>0.88</v>
      </c>
      <c r="BC9" s="168"/>
      <c r="BD9" s="159"/>
      <c r="BF9" s="501"/>
      <c r="BG9" s="503" t="s">
        <v>391</v>
      </c>
      <c r="BH9" s="32" t="s">
        <v>17</v>
      </c>
      <c r="BI9" s="39">
        <v>2</v>
      </c>
      <c r="BJ9" s="101"/>
      <c r="BK9" s="159"/>
    </row>
    <row r="10" spans="1:63" x14ac:dyDescent="0.4">
      <c r="B10" s="502"/>
      <c r="C10" s="504"/>
      <c r="D10" s="31"/>
      <c r="E10" s="346"/>
      <c r="F10" s="349"/>
      <c r="G10" s="350"/>
      <c r="I10" s="502"/>
      <c r="J10" s="504"/>
      <c r="K10" s="31"/>
      <c r="L10" s="346"/>
      <c r="M10" s="349"/>
      <c r="N10" s="44"/>
      <c r="P10" s="502"/>
      <c r="Q10" s="504"/>
      <c r="R10" s="31"/>
      <c r="S10" s="346"/>
      <c r="T10" s="349"/>
      <c r="U10" s="44"/>
      <c r="W10" s="502"/>
      <c r="X10" s="504"/>
      <c r="Y10" s="31"/>
      <c r="Z10" s="38"/>
      <c r="AA10" s="92"/>
      <c r="AB10" s="44"/>
      <c r="AD10" s="502"/>
      <c r="AE10" s="504"/>
      <c r="AF10" s="31"/>
      <c r="AG10" s="38"/>
      <c r="AH10" s="102"/>
      <c r="AI10" s="44"/>
      <c r="AK10" s="502"/>
      <c r="AL10" s="504"/>
      <c r="AM10" s="31"/>
      <c r="AN10" s="38"/>
      <c r="AO10" s="102"/>
      <c r="AP10" s="44"/>
      <c r="AR10" s="502"/>
      <c r="AS10" s="504"/>
      <c r="AT10" s="31"/>
      <c r="AU10" s="38"/>
      <c r="AV10" s="102"/>
      <c r="AW10" s="44"/>
      <c r="AY10" s="502"/>
      <c r="AZ10" s="504"/>
      <c r="BA10" s="31"/>
      <c r="BB10" s="346"/>
      <c r="BC10" s="169"/>
      <c r="BD10" s="158"/>
      <c r="BF10" s="502"/>
      <c r="BG10" s="504"/>
      <c r="BH10" s="31"/>
      <c r="BI10" s="346"/>
      <c r="BJ10" s="102"/>
      <c r="BK10" s="158"/>
    </row>
    <row r="11" spans="1:63" ht="18.75" customHeight="1" x14ac:dyDescent="0.4">
      <c r="B11" s="510" t="s">
        <v>463</v>
      </c>
      <c r="C11" s="511" t="s">
        <v>647</v>
      </c>
      <c r="D11" s="32" t="s">
        <v>465</v>
      </c>
      <c r="E11" s="39">
        <v>1</v>
      </c>
      <c r="F11" s="37">
        <v>1</v>
      </c>
      <c r="G11" s="45" t="s">
        <v>650</v>
      </c>
      <c r="I11" s="510" t="s">
        <v>654</v>
      </c>
      <c r="J11" s="511" t="s">
        <v>657</v>
      </c>
      <c r="K11" s="32" t="s">
        <v>23</v>
      </c>
      <c r="L11" s="39">
        <v>1</v>
      </c>
      <c r="M11" s="37">
        <v>1</v>
      </c>
      <c r="N11" s="45" t="s">
        <v>660</v>
      </c>
      <c r="P11" s="510"/>
      <c r="Q11" s="511"/>
      <c r="R11" s="32"/>
      <c r="S11" s="39"/>
      <c r="T11" s="37"/>
      <c r="U11" s="45"/>
      <c r="W11" s="510"/>
      <c r="X11" s="511"/>
      <c r="Y11" s="32"/>
      <c r="Z11" s="39"/>
      <c r="AA11" s="37"/>
      <c r="AB11" s="45"/>
      <c r="AD11" s="510"/>
      <c r="AE11" s="511"/>
      <c r="AF11" s="32"/>
      <c r="AG11" s="39"/>
      <c r="AH11" s="101"/>
      <c r="AI11" s="45"/>
      <c r="AK11" s="510"/>
      <c r="AL11" s="511"/>
      <c r="AM11" s="32"/>
      <c r="AN11" s="39"/>
      <c r="AO11" s="101"/>
      <c r="AP11" s="45"/>
      <c r="AR11" s="510"/>
      <c r="AS11" s="511"/>
      <c r="AT11" s="32"/>
      <c r="AU11" s="39"/>
      <c r="AV11" s="101"/>
      <c r="AW11" s="45"/>
      <c r="AY11" s="501" t="s">
        <v>392</v>
      </c>
      <c r="AZ11" s="511" t="s">
        <v>217</v>
      </c>
      <c r="BA11" s="32" t="s">
        <v>41</v>
      </c>
      <c r="BB11" s="39">
        <v>0.13</v>
      </c>
      <c r="BC11" s="168" t="s">
        <v>493</v>
      </c>
      <c r="BD11" s="159"/>
      <c r="BF11" s="501" t="s">
        <v>291</v>
      </c>
      <c r="BG11" s="511" t="s">
        <v>298</v>
      </c>
      <c r="BH11" s="32" t="s">
        <v>40</v>
      </c>
      <c r="BI11" s="39">
        <v>0.75</v>
      </c>
      <c r="BJ11" s="168" t="s">
        <v>517</v>
      </c>
      <c r="BK11" s="159"/>
    </row>
    <row r="12" spans="1:63" x14ac:dyDescent="0.4">
      <c r="B12" s="502"/>
      <c r="C12" s="504"/>
      <c r="D12" s="31"/>
      <c r="E12" s="346"/>
      <c r="F12" s="349"/>
      <c r="G12" s="350"/>
      <c r="I12" s="502"/>
      <c r="J12" s="504"/>
      <c r="K12" s="31"/>
      <c r="L12" s="346"/>
      <c r="M12" s="349"/>
      <c r="N12" s="44"/>
      <c r="P12" s="502"/>
      <c r="Q12" s="504"/>
      <c r="R12" s="31"/>
      <c r="S12" s="38"/>
      <c r="T12" s="92"/>
      <c r="U12" s="44"/>
      <c r="W12" s="502"/>
      <c r="X12" s="504"/>
      <c r="Y12" s="31"/>
      <c r="Z12" s="38"/>
      <c r="AA12" s="92"/>
      <c r="AB12" s="44"/>
      <c r="AD12" s="502"/>
      <c r="AE12" s="504"/>
      <c r="AF12" s="31"/>
      <c r="AG12" s="38"/>
      <c r="AH12" s="102"/>
      <c r="AI12" s="44"/>
      <c r="AK12" s="502"/>
      <c r="AL12" s="504"/>
      <c r="AM12" s="31"/>
      <c r="AN12" s="38"/>
      <c r="AO12" s="102"/>
      <c r="AP12" s="44"/>
      <c r="AR12" s="502"/>
      <c r="AS12" s="504"/>
      <c r="AT12" s="31"/>
      <c r="AU12" s="38"/>
      <c r="AV12" s="102"/>
      <c r="AW12" s="44"/>
      <c r="AY12" s="502"/>
      <c r="AZ12" s="504"/>
      <c r="BA12" s="31"/>
      <c r="BB12" s="346"/>
      <c r="BC12" s="347"/>
      <c r="BD12" s="158"/>
      <c r="BF12" s="502"/>
      <c r="BG12" s="504"/>
      <c r="BH12" s="31"/>
      <c r="BI12" s="346"/>
      <c r="BJ12" s="347"/>
      <c r="BK12" s="158"/>
    </row>
    <row r="13" spans="1:63" ht="18.75" customHeight="1" x14ac:dyDescent="0.4">
      <c r="B13" s="510" t="s">
        <v>463</v>
      </c>
      <c r="C13" s="511" t="s">
        <v>649</v>
      </c>
      <c r="D13" s="32" t="s">
        <v>465</v>
      </c>
      <c r="E13" s="39">
        <v>1</v>
      </c>
      <c r="F13" s="37">
        <v>1</v>
      </c>
      <c r="G13" s="45" t="s">
        <v>651</v>
      </c>
      <c r="I13" s="510" t="s">
        <v>450</v>
      </c>
      <c r="J13" s="511" t="s">
        <v>655</v>
      </c>
      <c r="K13" s="32" t="s">
        <v>23</v>
      </c>
      <c r="L13" s="39">
        <v>1</v>
      </c>
      <c r="M13" s="37">
        <v>1</v>
      </c>
      <c r="N13" s="45" t="s">
        <v>656</v>
      </c>
      <c r="P13" s="510"/>
      <c r="Q13" s="511"/>
      <c r="R13" s="32"/>
      <c r="S13" s="39"/>
      <c r="T13" s="37"/>
      <c r="U13" s="45"/>
      <c r="W13" s="510"/>
      <c r="X13" s="511"/>
      <c r="Y13" s="32"/>
      <c r="Z13" s="39"/>
      <c r="AA13" s="37"/>
      <c r="AB13" s="45"/>
      <c r="AD13" s="510"/>
      <c r="AE13" s="511"/>
      <c r="AF13" s="32"/>
      <c r="AG13" s="39"/>
      <c r="AH13" s="101"/>
      <c r="AI13" s="45"/>
      <c r="AK13" s="510"/>
      <c r="AL13" s="511"/>
      <c r="AM13" s="32"/>
      <c r="AN13" s="39"/>
      <c r="AO13" s="101"/>
      <c r="AP13" s="45"/>
      <c r="AR13" s="510"/>
      <c r="AS13" s="511"/>
      <c r="AT13" s="32"/>
      <c r="AU13" s="39"/>
      <c r="AV13" s="101"/>
      <c r="AW13" s="45"/>
      <c r="AY13" s="501"/>
      <c r="AZ13" s="511"/>
      <c r="BA13" s="32"/>
      <c r="BB13" s="39"/>
      <c r="BC13" s="168"/>
      <c r="BD13" s="159"/>
      <c r="BF13" s="510"/>
      <c r="BG13" s="511"/>
      <c r="BH13" s="32"/>
      <c r="BI13" s="39"/>
      <c r="BJ13" s="168"/>
      <c r="BK13" s="158"/>
    </row>
    <row r="14" spans="1:63" x14ac:dyDescent="0.4">
      <c r="B14" s="502"/>
      <c r="C14" s="504"/>
      <c r="D14" s="31"/>
      <c r="E14" s="346"/>
      <c r="F14" s="349"/>
      <c r="G14" s="350"/>
      <c r="I14" s="502"/>
      <c r="J14" s="504"/>
      <c r="K14" s="31"/>
      <c r="L14" s="346"/>
      <c r="M14" s="349"/>
      <c r="N14" s="44"/>
      <c r="P14" s="502"/>
      <c r="Q14" s="504"/>
      <c r="R14" s="31"/>
      <c r="S14" s="38"/>
      <c r="T14" s="92"/>
      <c r="U14" s="44"/>
      <c r="W14" s="502"/>
      <c r="X14" s="504"/>
      <c r="Y14" s="31"/>
      <c r="Z14" s="38"/>
      <c r="AA14" s="92"/>
      <c r="AB14" s="44"/>
      <c r="AD14" s="502"/>
      <c r="AE14" s="504"/>
      <c r="AF14" s="31"/>
      <c r="AG14" s="38"/>
      <c r="AH14" s="102"/>
      <c r="AI14" s="44"/>
      <c r="AK14" s="502"/>
      <c r="AL14" s="504"/>
      <c r="AM14" s="31"/>
      <c r="AN14" s="38"/>
      <c r="AO14" s="102"/>
      <c r="AP14" s="44"/>
      <c r="AR14" s="502"/>
      <c r="AS14" s="504"/>
      <c r="AT14" s="31"/>
      <c r="AU14" s="38"/>
      <c r="AV14" s="102"/>
      <c r="AW14" s="44"/>
      <c r="AY14" s="502"/>
      <c r="AZ14" s="504"/>
      <c r="BA14" s="31"/>
      <c r="BB14" s="38"/>
      <c r="BC14" s="169"/>
      <c r="BD14" s="158"/>
      <c r="BF14" s="502"/>
      <c r="BG14" s="504"/>
      <c r="BH14" s="31"/>
      <c r="BI14" s="38"/>
      <c r="BJ14" s="169"/>
      <c r="BK14" s="158"/>
    </row>
    <row r="15" spans="1:63" ht="18.75" customHeight="1" x14ac:dyDescent="0.4">
      <c r="B15" s="510" t="s">
        <v>463</v>
      </c>
      <c r="C15" s="511" t="s">
        <v>648</v>
      </c>
      <c r="D15" s="32" t="s">
        <v>18</v>
      </c>
      <c r="E15" s="39">
        <v>1</v>
      </c>
      <c r="F15" s="37">
        <v>1</v>
      </c>
      <c r="G15" s="45" t="s">
        <v>652</v>
      </c>
      <c r="I15" s="510"/>
      <c r="J15" s="511"/>
      <c r="K15" s="32"/>
      <c r="L15" s="39"/>
      <c r="M15" s="37"/>
      <c r="N15" s="45"/>
      <c r="P15" s="510"/>
      <c r="Q15" s="511"/>
      <c r="R15" s="32"/>
      <c r="S15" s="39"/>
      <c r="T15" s="37"/>
      <c r="U15" s="45"/>
      <c r="W15" s="510"/>
      <c r="X15" s="511"/>
      <c r="Y15" s="32"/>
      <c r="Z15" s="39"/>
      <c r="AA15" s="37"/>
      <c r="AB15" s="45"/>
      <c r="AD15" s="510"/>
      <c r="AE15" s="511"/>
      <c r="AF15" s="32"/>
      <c r="AG15" s="39"/>
      <c r="AH15" s="101"/>
      <c r="AI15" s="45"/>
      <c r="AK15" s="510"/>
      <c r="AL15" s="511"/>
      <c r="AM15" s="32"/>
      <c r="AN15" s="39"/>
      <c r="AO15" s="101"/>
      <c r="AP15" s="45"/>
      <c r="AR15" s="510"/>
      <c r="AS15" s="511"/>
      <c r="AT15" s="32"/>
      <c r="AU15" s="39"/>
      <c r="AV15" s="101"/>
      <c r="AW15" s="45"/>
      <c r="AY15" s="501"/>
      <c r="AZ15" s="503" t="s">
        <v>391</v>
      </c>
      <c r="BA15" s="32" t="s">
        <v>41</v>
      </c>
      <c r="BB15" s="39">
        <v>0.13</v>
      </c>
      <c r="BC15" s="168"/>
      <c r="BF15" s="510"/>
      <c r="BG15" s="503" t="s">
        <v>391</v>
      </c>
      <c r="BH15" s="32" t="s">
        <v>40</v>
      </c>
      <c r="BI15" s="39">
        <v>0.75</v>
      </c>
      <c r="BJ15" s="101"/>
      <c r="BK15" s="159"/>
    </row>
    <row r="16" spans="1:63" x14ac:dyDescent="0.4">
      <c r="B16" s="502"/>
      <c r="C16" s="504"/>
      <c r="D16" s="31"/>
      <c r="E16" s="346"/>
      <c r="F16" s="349"/>
      <c r="G16" s="350"/>
      <c r="I16" s="502"/>
      <c r="J16" s="504"/>
      <c r="K16" s="31"/>
      <c r="L16" s="38"/>
      <c r="M16" s="92"/>
      <c r="N16" s="44"/>
      <c r="P16" s="502"/>
      <c r="Q16" s="504"/>
      <c r="R16" s="31"/>
      <c r="S16" s="38"/>
      <c r="T16" s="92"/>
      <c r="U16" s="44"/>
      <c r="W16" s="502"/>
      <c r="X16" s="504"/>
      <c r="Y16" s="31"/>
      <c r="Z16" s="38"/>
      <c r="AA16" s="92"/>
      <c r="AB16" s="44"/>
      <c r="AD16" s="502"/>
      <c r="AE16" s="504"/>
      <c r="AF16" s="31"/>
      <c r="AG16" s="38"/>
      <c r="AH16" s="102"/>
      <c r="AI16" s="44"/>
      <c r="AK16" s="502"/>
      <c r="AL16" s="504"/>
      <c r="AM16" s="31"/>
      <c r="AN16" s="38"/>
      <c r="AO16" s="102"/>
      <c r="AP16" s="44"/>
      <c r="AR16" s="502"/>
      <c r="AS16" s="504"/>
      <c r="AT16" s="31"/>
      <c r="AU16" s="38"/>
      <c r="AV16" s="102"/>
      <c r="AW16" s="44"/>
      <c r="AY16" s="502"/>
      <c r="AZ16" s="504"/>
      <c r="BA16" s="31"/>
      <c r="BB16" s="346"/>
      <c r="BC16" s="169"/>
      <c r="BD16" s="159"/>
      <c r="BF16" s="502"/>
      <c r="BG16" s="504"/>
      <c r="BH16" s="31"/>
      <c r="BI16" s="346"/>
      <c r="BJ16" s="102"/>
      <c r="BK16" s="158"/>
    </row>
    <row r="17" spans="2:63" ht="18.75" customHeight="1" x14ac:dyDescent="0.4">
      <c r="B17" s="510" t="s">
        <v>430</v>
      </c>
      <c r="C17" s="511" t="s">
        <v>466</v>
      </c>
      <c r="D17" s="32" t="s">
        <v>179</v>
      </c>
      <c r="E17" s="39">
        <v>1</v>
      </c>
      <c r="F17" s="37">
        <v>1</v>
      </c>
      <c r="G17" s="45" t="s">
        <v>653</v>
      </c>
      <c r="I17" s="501"/>
      <c r="J17" s="511"/>
      <c r="K17" s="32"/>
      <c r="L17" s="39"/>
      <c r="M17" s="37"/>
      <c r="N17" s="45"/>
      <c r="P17" s="501"/>
      <c r="Q17" s="511"/>
      <c r="R17" s="32"/>
      <c r="S17" s="39"/>
      <c r="T17" s="37"/>
      <c r="U17" s="45"/>
      <c r="W17" s="501"/>
      <c r="X17" s="511"/>
      <c r="Y17" s="32"/>
      <c r="Z17" s="39"/>
      <c r="AA17" s="37"/>
      <c r="AB17" s="45"/>
      <c r="AD17" s="501"/>
      <c r="AE17" s="511"/>
      <c r="AF17" s="32"/>
      <c r="AG17" s="39"/>
      <c r="AH17" s="101"/>
      <c r="AI17" s="45"/>
      <c r="AK17" s="501"/>
      <c r="AL17" s="511"/>
      <c r="AM17" s="32"/>
      <c r="AN17" s="39"/>
      <c r="AO17" s="101"/>
      <c r="AP17" s="45"/>
      <c r="AR17" s="501"/>
      <c r="AS17" s="511"/>
      <c r="AT17" s="32"/>
      <c r="AU17" s="39"/>
      <c r="AV17" s="101"/>
      <c r="AW17" s="45"/>
      <c r="AY17" s="501" t="s">
        <v>216</v>
      </c>
      <c r="AZ17" s="511" t="s">
        <v>393</v>
      </c>
      <c r="BA17" s="32" t="s">
        <v>41</v>
      </c>
      <c r="BB17" s="39">
        <v>0.31</v>
      </c>
      <c r="BC17" s="168" t="s">
        <v>494</v>
      </c>
      <c r="BD17" s="159"/>
      <c r="BF17" s="501" t="s">
        <v>292</v>
      </c>
      <c r="BG17" s="511" t="s">
        <v>559</v>
      </c>
      <c r="BH17" s="32" t="s">
        <v>41</v>
      </c>
      <c r="BI17" s="39">
        <v>5.6000000000000001E-2</v>
      </c>
      <c r="BJ17" s="168" t="s">
        <v>518</v>
      </c>
      <c r="BK17" s="159"/>
    </row>
    <row r="18" spans="2:63" x14ac:dyDescent="0.4">
      <c r="B18" s="502"/>
      <c r="C18" s="504"/>
      <c r="D18" s="31"/>
      <c r="E18" s="346"/>
      <c r="F18" s="349"/>
      <c r="G18" s="350"/>
      <c r="I18" s="502"/>
      <c r="J18" s="504"/>
      <c r="K18" s="31"/>
      <c r="L18" s="38"/>
      <c r="M18" s="92"/>
      <c r="N18" s="44"/>
      <c r="P18" s="502"/>
      <c r="Q18" s="504"/>
      <c r="R18" s="31"/>
      <c r="S18" s="38"/>
      <c r="T18" s="92"/>
      <c r="U18" s="44"/>
      <c r="W18" s="502"/>
      <c r="X18" s="504"/>
      <c r="Y18" s="31"/>
      <c r="Z18" s="38"/>
      <c r="AA18" s="92"/>
      <c r="AB18" s="44"/>
      <c r="AD18" s="502"/>
      <c r="AE18" s="504"/>
      <c r="AF18" s="31"/>
      <c r="AG18" s="38"/>
      <c r="AH18" s="102"/>
      <c r="AI18" s="44"/>
      <c r="AK18" s="502"/>
      <c r="AL18" s="504"/>
      <c r="AM18" s="31"/>
      <c r="AN18" s="38"/>
      <c r="AO18" s="102"/>
      <c r="AP18" s="44"/>
      <c r="AR18" s="502"/>
      <c r="AS18" s="504"/>
      <c r="AT18" s="31"/>
      <c r="AU18" s="38"/>
      <c r="AV18" s="102"/>
      <c r="AW18" s="44"/>
      <c r="AY18" s="502"/>
      <c r="AZ18" s="504"/>
      <c r="BA18" s="31"/>
      <c r="BB18" s="346"/>
      <c r="BC18" s="347"/>
      <c r="BD18" s="158"/>
      <c r="BF18" s="502"/>
      <c r="BG18" s="504"/>
      <c r="BH18" s="31"/>
      <c r="BI18" s="346"/>
      <c r="BJ18" s="347"/>
      <c r="BK18" s="158"/>
    </row>
    <row r="19" spans="2:63" ht="18.75" customHeight="1" x14ac:dyDescent="0.4">
      <c r="B19" s="501"/>
      <c r="C19" s="503"/>
      <c r="D19" s="32"/>
      <c r="E19" s="39"/>
      <c r="F19" s="37"/>
      <c r="G19" s="45"/>
      <c r="I19" s="501"/>
      <c r="J19" s="503"/>
      <c r="K19" s="32"/>
      <c r="L19" s="39"/>
      <c r="M19" s="37"/>
      <c r="N19" s="45"/>
      <c r="P19" s="501"/>
      <c r="Q19" s="503"/>
      <c r="R19" s="32"/>
      <c r="S19" s="39"/>
      <c r="T19" s="37"/>
      <c r="U19" s="45"/>
      <c r="W19" s="501"/>
      <c r="X19" s="503"/>
      <c r="Y19" s="32"/>
      <c r="Z19" s="39"/>
      <c r="AA19" s="37"/>
      <c r="AB19" s="45"/>
      <c r="AD19" s="501"/>
      <c r="AE19" s="503"/>
      <c r="AF19" s="32"/>
      <c r="AG19" s="39"/>
      <c r="AH19" s="101"/>
      <c r="AI19" s="45"/>
      <c r="AK19" s="501"/>
      <c r="AL19" s="503"/>
      <c r="AM19" s="32"/>
      <c r="AN19" s="39"/>
      <c r="AO19" s="101"/>
      <c r="AP19" s="45"/>
      <c r="AR19" s="501"/>
      <c r="AS19" s="503"/>
      <c r="AT19" s="32"/>
      <c r="AU19" s="39"/>
      <c r="AV19" s="101"/>
      <c r="AW19" s="45"/>
      <c r="AY19" s="501"/>
      <c r="AZ19" s="511"/>
      <c r="BA19" s="32"/>
      <c r="BB19" s="39"/>
      <c r="BC19" s="168"/>
      <c r="BD19" s="159"/>
      <c r="BF19" s="501" t="s">
        <v>293</v>
      </c>
      <c r="BG19" s="503" t="s">
        <v>499</v>
      </c>
      <c r="BH19" s="32" t="s">
        <v>40</v>
      </c>
      <c r="BI19" s="39">
        <v>0.96</v>
      </c>
      <c r="BJ19" s="168" t="s">
        <v>519</v>
      </c>
      <c r="BK19" s="159"/>
    </row>
    <row r="20" spans="2:63" x14ac:dyDescent="0.4">
      <c r="B20" s="502"/>
      <c r="C20" s="504"/>
      <c r="D20" s="31"/>
      <c r="E20" s="38"/>
      <c r="F20" s="92"/>
      <c r="G20" s="44"/>
      <c r="I20" s="502"/>
      <c r="J20" s="504"/>
      <c r="K20" s="31"/>
      <c r="L20" s="38"/>
      <c r="M20" s="92"/>
      <c r="N20" s="44"/>
      <c r="P20" s="502"/>
      <c r="Q20" s="504"/>
      <c r="R20" s="31"/>
      <c r="S20" s="38"/>
      <c r="T20" s="92"/>
      <c r="U20" s="44"/>
      <c r="W20" s="502"/>
      <c r="X20" s="504"/>
      <c r="Y20" s="31"/>
      <c r="Z20" s="38"/>
      <c r="AA20" s="92"/>
      <c r="AB20" s="44"/>
      <c r="AD20" s="502"/>
      <c r="AE20" s="504"/>
      <c r="AF20" s="31"/>
      <c r="AG20" s="38"/>
      <c r="AH20" s="102"/>
      <c r="AI20" s="44"/>
      <c r="AK20" s="502"/>
      <c r="AL20" s="504"/>
      <c r="AM20" s="31"/>
      <c r="AN20" s="38"/>
      <c r="AO20" s="102"/>
      <c r="AP20" s="44"/>
      <c r="AR20" s="502"/>
      <c r="AS20" s="504"/>
      <c r="AT20" s="31"/>
      <c r="AU20" s="38"/>
      <c r="AV20" s="102"/>
      <c r="AW20" s="44"/>
      <c r="AY20" s="502"/>
      <c r="AZ20" s="504"/>
      <c r="BA20" s="31"/>
      <c r="BB20" s="38"/>
      <c r="BC20" s="169"/>
      <c r="BD20" s="158"/>
      <c r="BF20" s="502"/>
      <c r="BG20" s="504"/>
      <c r="BH20" s="31"/>
      <c r="BI20" s="346"/>
      <c r="BJ20" s="347"/>
      <c r="BK20" s="158"/>
    </row>
    <row r="21" spans="2:63" x14ac:dyDescent="0.4">
      <c r="B21" s="501"/>
      <c r="C21" s="503"/>
      <c r="D21" s="32"/>
      <c r="E21" s="39"/>
      <c r="F21" s="37"/>
      <c r="G21" s="45"/>
      <c r="I21" s="501"/>
      <c r="J21" s="503"/>
      <c r="K21" s="32"/>
      <c r="L21" s="39"/>
      <c r="M21" s="37"/>
      <c r="N21" s="45"/>
      <c r="P21" s="501"/>
      <c r="Q21" s="503"/>
      <c r="R21" s="32"/>
      <c r="S21" s="39"/>
      <c r="T21" s="37"/>
      <c r="U21" s="45"/>
      <c r="W21" s="501"/>
      <c r="X21" s="503"/>
      <c r="Y21" s="32"/>
      <c r="Z21" s="39"/>
      <c r="AA21" s="37"/>
      <c r="AB21" s="45"/>
      <c r="AD21" s="501"/>
      <c r="AE21" s="503"/>
      <c r="AF21" s="32"/>
      <c r="AG21" s="39"/>
      <c r="AH21" s="101"/>
      <c r="AI21" s="45"/>
      <c r="AK21" s="501"/>
      <c r="AL21" s="503"/>
      <c r="AM21" s="32"/>
      <c r="AN21" s="39"/>
      <c r="AO21" s="101"/>
      <c r="AP21" s="45"/>
      <c r="AR21" s="501"/>
      <c r="AS21" s="503"/>
      <c r="AT21" s="32"/>
      <c r="AU21" s="39"/>
      <c r="AV21" s="101"/>
      <c r="AW21" s="45"/>
      <c r="AY21" s="501"/>
      <c r="AZ21" s="503" t="s">
        <v>391</v>
      </c>
      <c r="BA21" s="32" t="s">
        <v>41</v>
      </c>
      <c r="BB21" s="39">
        <v>0.31</v>
      </c>
      <c r="BC21" s="168"/>
      <c r="BD21" s="159"/>
      <c r="BF21" s="501"/>
      <c r="BG21" s="503"/>
      <c r="BH21" s="32"/>
      <c r="BI21" s="39"/>
      <c r="BJ21" s="168"/>
      <c r="BK21" s="158"/>
    </row>
    <row r="22" spans="2:63" x14ac:dyDescent="0.4">
      <c r="B22" s="502"/>
      <c r="C22" s="504"/>
      <c r="D22" s="31"/>
      <c r="E22" s="38"/>
      <c r="F22" s="92"/>
      <c r="G22" s="44"/>
      <c r="I22" s="502"/>
      <c r="J22" s="504"/>
      <c r="K22" s="31"/>
      <c r="L22" s="38"/>
      <c r="M22" s="92"/>
      <c r="N22" s="44"/>
      <c r="P22" s="502"/>
      <c r="Q22" s="504"/>
      <c r="R22" s="31"/>
      <c r="S22" s="38"/>
      <c r="T22" s="92"/>
      <c r="U22" s="44"/>
      <c r="W22" s="502"/>
      <c r="X22" s="504"/>
      <c r="Y22" s="31"/>
      <c r="Z22" s="38"/>
      <c r="AA22" s="92"/>
      <c r="AB22" s="44"/>
      <c r="AD22" s="502"/>
      <c r="AE22" s="504"/>
      <c r="AF22" s="31"/>
      <c r="AG22" s="38"/>
      <c r="AH22" s="102"/>
      <c r="AI22" s="44"/>
      <c r="AK22" s="502"/>
      <c r="AL22" s="504"/>
      <c r="AM22" s="31"/>
      <c r="AN22" s="38"/>
      <c r="AO22" s="102"/>
      <c r="AP22" s="44"/>
      <c r="AR22" s="502"/>
      <c r="AS22" s="504"/>
      <c r="AT22" s="31"/>
      <c r="AU22" s="38"/>
      <c r="AV22" s="102"/>
      <c r="AW22" s="44"/>
      <c r="AY22" s="502"/>
      <c r="AZ22" s="504"/>
      <c r="BA22" s="31"/>
      <c r="BB22" s="346"/>
      <c r="BC22" s="169"/>
      <c r="BD22" s="158"/>
      <c r="BF22" s="502"/>
      <c r="BG22" s="504"/>
      <c r="BH22" s="31"/>
      <c r="BI22" s="38"/>
      <c r="BJ22" s="169"/>
      <c r="BK22" s="158"/>
    </row>
    <row r="23" spans="2:63" x14ac:dyDescent="0.4">
      <c r="B23" s="501"/>
      <c r="C23" s="503"/>
      <c r="D23" s="32"/>
      <c r="E23" s="39"/>
      <c r="F23" s="37"/>
      <c r="G23" s="45"/>
      <c r="I23" s="501"/>
      <c r="J23" s="503"/>
      <c r="K23" s="32"/>
      <c r="L23" s="39"/>
      <c r="M23" s="37"/>
      <c r="N23" s="45"/>
      <c r="P23" s="501"/>
      <c r="Q23" s="503"/>
      <c r="R23" s="32"/>
      <c r="S23" s="39"/>
      <c r="T23" s="37"/>
      <c r="U23" s="45"/>
      <c r="W23" s="501"/>
      <c r="X23" s="503"/>
      <c r="Y23" s="32"/>
      <c r="Z23" s="39"/>
      <c r="AA23" s="37"/>
      <c r="AB23" s="45"/>
      <c r="AD23" s="501"/>
      <c r="AE23" s="503"/>
      <c r="AF23" s="32"/>
      <c r="AG23" s="39"/>
      <c r="AH23" s="101"/>
      <c r="AI23" s="45"/>
      <c r="AK23" s="501"/>
      <c r="AL23" s="503"/>
      <c r="AM23" s="32"/>
      <c r="AN23" s="39"/>
      <c r="AO23" s="101"/>
      <c r="AP23" s="45"/>
      <c r="AR23" s="501"/>
      <c r="AS23" s="503"/>
      <c r="AT23" s="32"/>
      <c r="AU23" s="39"/>
      <c r="AV23" s="101"/>
      <c r="AW23" s="45"/>
      <c r="AY23" s="501" t="s">
        <v>218</v>
      </c>
      <c r="AZ23" s="511" t="s">
        <v>394</v>
      </c>
      <c r="BA23" s="32" t="s">
        <v>41</v>
      </c>
      <c r="BB23" s="39">
        <v>0.56999999999999995</v>
      </c>
      <c r="BC23" s="168" t="s">
        <v>665</v>
      </c>
      <c r="BD23" s="159"/>
      <c r="BF23" s="501"/>
      <c r="BG23" s="503" t="s">
        <v>391</v>
      </c>
      <c r="BH23" s="32" t="s">
        <v>40</v>
      </c>
      <c r="BI23" s="39">
        <v>0.96</v>
      </c>
      <c r="BJ23" s="168"/>
      <c r="BK23" s="159"/>
    </row>
    <row r="24" spans="2:63" x14ac:dyDescent="0.4">
      <c r="B24" s="502"/>
      <c r="C24" s="504"/>
      <c r="D24" s="31"/>
      <c r="E24" s="38"/>
      <c r="F24" s="92"/>
      <c r="G24" s="44"/>
      <c r="I24" s="502"/>
      <c r="J24" s="504"/>
      <c r="K24" s="31"/>
      <c r="L24" s="38"/>
      <c r="M24" s="92"/>
      <c r="N24" s="44"/>
      <c r="P24" s="502"/>
      <c r="Q24" s="504"/>
      <c r="R24" s="31"/>
      <c r="S24" s="38"/>
      <c r="T24" s="92"/>
      <c r="U24" s="44"/>
      <c r="W24" s="502"/>
      <c r="X24" s="504"/>
      <c r="Y24" s="31"/>
      <c r="Z24" s="38"/>
      <c r="AA24" s="92"/>
      <c r="AB24" s="44"/>
      <c r="AD24" s="502"/>
      <c r="AE24" s="504"/>
      <c r="AF24" s="31"/>
      <c r="AG24" s="38"/>
      <c r="AH24" s="102"/>
      <c r="AI24" s="44"/>
      <c r="AK24" s="502"/>
      <c r="AL24" s="504"/>
      <c r="AM24" s="31"/>
      <c r="AN24" s="38"/>
      <c r="AO24" s="102"/>
      <c r="AP24" s="44"/>
      <c r="AR24" s="502"/>
      <c r="AS24" s="504"/>
      <c r="AT24" s="31"/>
      <c r="AU24" s="38"/>
      <c r="AV24" s="102"/>
      <c r="AW24" s="44"/>
      <c r="AY24" s="502"/>
      <c r="AZ24" s="504"/>
      <c r="BA24" s="31"/>
      <c r="BB24" s="346"/>
      <c r="BC24" s="347"/>
      <c r="BD24" s="158"/>
      <c r="BF24" s="502"/>
      <c r="BG24" s="504"/>
      <c r="BH24" s="31"/>
      <c r="BI24" s="346"/>
      <c r="BJ24" s="169"/>
      <c r="BK24" s="158"/>
    </row>
    <row r="25" spans="2:63" ht="18.75" customHeight="1" x14ac:dyDescent="0.4">
      <c r="B25" s="501"/>
      <c r="C25" s="503"/>
      <c r="D25" s="32"/>
      <c r="E25" s="39"/>
      <c r="F25" s="37"/>
      <c r="G25" s="45"/>
      <c r="I25" s="501"/>
      <c r="J25" s="503"/>
      <c r="K25" s="32"/>
      <c r="L25" s="39"/>
      <c r="M25" s="37"/>
      <c r="N25" s="45"/>
      <c r="P25" s="501"/>
      <c r="Q25" s="503"/>
      <c r="R25" s="32"/>
      <c r="S25" s="39"/>
      <c r="T25" s="37"/>
      <c r="U25" s="45"/>
      <c r="W25" s="501"/>
      <c r="X25" s="503"/>
      <c r="Y25" s="32"/>
      <c r="Z25" s="39"/>
      <c r="AA25" s="37"/>
      <c r="AB25" s="45"/>
      <c r="AD25" s="501"/>
      <c r="AE25" s="503"/>
      <c r="AF25" s="32"/>
      <c r="AG25" s="39"/>
      <c r="AH25" s="101"/>
      <c r="AI25" s="45"/>
      <c r="AK25" s="501"/>
      <c r="AL25" s="503"/>
      <c r="AM25" s="32"/>
      <c r="AN25" s="39"/>
      <c r="AO25" s="101"/>
      <c r="AP25" s="45"/>
      <c r="AR25" s="501"/>
      <c r="AS25" s="503"/>
      <c r="AT25" s="32"/>
      <c r="AU25" s="39"/>
      <c r="AV25" s="101"/>
      <c r="AW25" s="45"/>
      <c r="AY25" s="501"/>
      <c r="AZ25" s="511" t="s">
        <v>557</v>
      </c>
      <c r="BA25" s="32" t="s">
        <v>41</v>
      </c>
      <c r="BB25" s="39">
        <v>0.31</v>
      </c>
      <c r="BC25" s="168"/>
      <c r="BD25" s="159"/>
      <c r="BF25" s="501" t="s">
        <v>295</v>
      </c>
      <c r="BG25" s="503" t="s">
        <v>663</v>
      </c>
      <c r="BH25" s="32" t="s">
        <v>40</v>
      </c>
      <c r="BI25" s="39">
        <v>0.95</v>
      </c>
      <c r="BJ25" s="168" t="s">
        <v>520</v>
      </c>
      <c r="BK25" s="159"/>
    </row>
    <row r="26" spans="2:63" x14ac:dyDescent="0.4">
      <c r="B26" s="502"/>
      <c r="C26" s="504"/>
      <c r="D26" s="31"/>
      <c r="E26" s="38"/>
      <c r="F26" s="92"/>
      <c r="G26" s="44"/>
      <c r="I26" s="502"/>
      <c r="J26" s="504"/>
      <c r="K26" s="31"/>
      <c r="L26" s="38"/>
      <c r="M26" s="92"/>
      <c r="N26" s="44"/>
      <c r="P26" s="502"/>
      <c r="Q26" s="504"/>
      <c r="R26" s="31"/>
      <c r="S26" s="38"/>
      <c r="T26" s="92"/>
      <c r="U26" s="44"/>
      <c r="W26" s="502"/>
      <c r="X26" s="504"/>
      <c r="Y26" s="31"/>
      <c r="Z26" s="38"/>
      <c r="AA26" s="92"/>
      <c r="AB26" s="44"/>
      <c r="AD26" s="502"/>
      <c r="AE26" s="504"/>
      <c r="AF26" s="31"/>
      <c r="AG26" s="38"/>
      <c r="AH26" s="102"/>
      <c r="AI26" s="44"/>
      <c r="AK26" s="502"/>
      <c r="AL26" s="504"/>
      <c r="AM26" s="31"/>
      <c r="AN26" s="38"/>
      <c r="AO26" s="102"/>
      <c r="AP26" s="44"/>
      <c r="AR26" s="502"/>
      <c r="AS26" s="504"/>
      <c r="AT26" s="31"/>
      <c r="AU26" s="38"/>
      <c r="AV26" s="102"/>
      <c r="AW26" s="44"/>
      <c r="AY26" s="502"/>
      <c r="AZ26" s="504"/>
      <c r="BA26" s="31"/>
      <c r="BB26" s="346"/>
      <c r="BC26" s="169"/>
      <c r="BD26" s="158"/>
      <c r="BF26" s="502"/>
      <c r="BG26" s="504"/>
      <c r="BH26" s="31"/>
      <c r="BI26" s="346"/>
      <c r="BJ26" s="347"/>
      <c r="BK26" s="158"/>
    </row>
    <row r="27" spans="2:63" x14ac:dyDescent="0.4">
      <c r="B27" s="501"/>
      <c r="C27" s="503"/>
      <c r="D27" s="32"/>
      <c r="E27" s="39"/>
      <c r="F27" s="37"/>
      <c r="G27" s="45"/>
      <c r="I27" s="501"/>
      <c r="J27" s="503"/>
      <c r="K27" s="32"/>
      <c r="L27" s="39"/>
      <c r="M27" s="37"/>
      <c r="N27" s="45"/>
      <c r="P27" s="501"/>
      <c r="Q27" s="503"/>
      <c r="R27" s="32"/>
      <c r="S27" s="39"/>
      <c r="T27" s="37"/>
      <c r="U27" s="45"/>
      <c r="W27" s="501"/>
      <c r="X27" s="503"/>
      <c r="Y27" s="32"/>
      <c r="Z27" s="39"/>
      <c r="AA27" s="37"/>
      <c r="AB27" s="45"/>
      <c r="AD27" s="501"/>
      <c r="AE27" s="503"/>
      <c r="AF27" s="32"/>
      <c r="AG27" s="39"/>
      <c r="AH27" s="101"/>
      <c r="AI27" s="45"/>
      <c r="AK27" s="501"/>
      <c r="AL27" s="503"/>
      <c r="AM27" s="32"/>
      <c r="AN27" s="39"/>
      <c r="AO27" s="101"/>
      <c r="AP27" s="45"/>
      <c r="AR27" s="501"/>
      <c r="AS27" s="503"/>
      <c r="AT27" s="32"/>
      <c r="AU27" s="39"/>
      <c r="AV27" s="101"/>
      <c r="AW27" s="45"/>
      <c r="AY27" s="510" t="s">
        <v>219</v>
      </c>
      <c r="AZ27" s="511" t="s">
        <v>296</v>
      </c>
      <c r="BA27" s="32" t="s">
        <v>41</v>
      </c>
      <c r="BB27" s="39">
        <v>0.15</v>
      </c>
      <c r="BC27" s="168" t="s">
        <v>495</v>
      </c>
      <c r="BD27" s="159"/>
      <c r="BF27" s="520"/>
      <c r="BG27" s="503"/>
      <c r="BH27" s="32"/>
      <c r="BI27" s="39"/>
      <c r="BJ27" s="168"/>
      <c r="BK27" s="159"/>
    </row>
    <row r="28" spans="2:63" x14ac:dyDescent="0.4">
      <c r="B28" s="502"/>
      <c r="C28" s="504"/>
      <c r="D28" s="31"/>
      <c r="E28" s="38"/>
      <c r="F28" s="92"/>
      <c r="G28" s="44"/>
      <c r="I28" s="502"/>
      <c r="J28" s="504"/>
      <c r="K28" s="31"/>
      <c r="L28" s="38"/>
      <c r="M28" s="92"/>
      <c r="N28" s="44"/>
      <c r="P28" s="502"/>
      <c r="Q28" s="504"/>
      <c r="R28" s="31"/>
      <c r="S28" s="38"/>
      <c r="T28" s="92"/>
      <c r="U28" s="44"/>
      <c r="W28" s="502"/>
      <c r="X28" s="504"/>
      <c r="Y28" s="31"/>
      <c r="Z28" s="38"/>
      <c r="AA28" s="92"/>
      <c r="AB28" s="44"/>
      <c r="AD28" s="502"/>
      <c r="AE28" s="504"/>
      <c r="AF28" s="31"/>
      <c r="AG28" s="38"/>
      <c r="AH28" s="102"/>
      <c r="AI28" s="44"/>
      <c r="AK28" s="502"/>
      <c r="AL28" s="504"/>
      <c r="AM28" s="31"/>
      <c r="AN28" s="38"/>
      <c r="AO28" s="102"/>
      <c r="AP28" s="44"/>
      <c r="AR28" s="502"/>
      <c r="AS28" s="504"/>
      <c r="AT28" s="31"/>
      <c r="AU28" s="38"/>
      <c r="AV28" s="102"/>
      <c r="AW28" s="44"/>
      <c r="AY28" s="502"/>
      <c r="AZ28" s="504"/>
      <c r="BA28" s="31"/>
      <c r="BB28" s="346"/>
      <c r="BC28" s="347"/>
      <c r="BD28" s="158"/>
      <c r="BF28" s="502"/>
      <c r="BG28" s="504"/>
      <c r="BH28" s="31"/>
      <c r="BI28" s="38"/>
      <c r="BJ28" s="169"/>
      <c r="BK28" s="158"/>
    </row>
    <row r="29" spans="2:63" x14ac:dyDescent="0.4">
      <c r="B29" s="501"/>
      <c r="C29" s="503"/>
      <c r="D29" s="32"/>
      <c r="E29" s="39"/>
      <c r="F29" s="37"/>
      <c r="G29" s="45"/>
      <c r="I29" s="501"/>
      <c r="J29" s="503"/>
      <c r="K29" s="32"/>
      <c r="L29" s="39"/>
      <c r="M29" s="37"/>
      <c r="N29" s="45"/>
      <c r="P29" s="501"/>
      <c r="Q29" s="503"/>
      <c r="R29" s="32"/>
      <c r="S29" s="39"/>
      <c r="T29" s="37"/>
      <c r="U29" s="45"/>
      <c r="W29" s="501"/>
      <c r="X29" s="503"/>
      <c r="Y29" s="32"/>
      <c r="Z29" s="39"/>
      <c r="AA29" s="37"/>
      <c r="AB29" s="45"/>
      <c r="AD29" s="501"/>
      <c r="AE29" s="503"/>
      <c r="AF29" s="32"/>
      <c r="AG29" s="39"/>
      <c r="AH29" s="101"/>
      <c r="AI29" s="45"/>
      <c r="AK29" s="501"/>
      <c r="AL29" s="503"/>
      <c r="AM29" s="32"/>
      <c r="AN29" s="39"/>
      <c r="AO29" s="101"/>
      <c r="AP29" s="45"/>
      <c r="AR29" s="501"/>
      <c r="AS29" s="503"/>
      <c r="AT29" s="32"/>
      <c r="AU29" s="39"/>
      <c r="AV29" s="101"/>
      <c r="AW29" s="45"/>
      <c r="AY29" s="510" t="s">
        <v>290</v>
      </c>
      <c r="AZ29" s="511"/>
      <c r="BA29" s="32" t="s">
        <v>17</v>
      </c>
      <c r="BB29" s="39">
        <v>0.6</v>
      </c>
      <c r="BC29" s="168"/>
      <c r="BD29" s="159"/>
      <c r="BF29" s="510"/>
      <c r="BG29" s="503" t="s">
        <v>391</v>
      </c>
      <c r="BH29" s="32" t="s">
        <v>40</v>
      </c>
      <c r="BI29" s="39">
        <v>0.95</v>
      </c>
      <c r="BJ29" s="168"/>
      <c r="BK29" s="159"/>
    </row>
    <row r="30" spans="2:63" x14ac:dyDescent="0.4">
      <c r="B30" s="502"/>
      <c r="C30" s="504"/>
      <c r="D30" s="31"/>
      <c r="E30" s="38"/>
      <c r="F30" s="92"/>
      <c r="G30" s="44"/>
      <c r="I30" s="502"/>
      <c r="J30" s="504"/>
      <c r="K30" s="31"/>
      <c r="L30" s="38"/>
      <c r="M30" s="92"/>
      <c r="N30" s="44"/>
      <c r="P30" s="502"/>
      <c r="Q30" s="504"/>
      <c r="R30" s="31"/>
      <c r="S30" s="38"/>
      <c r="T30" s="92"/>
      <c r="U30" s="44"/>
      <c r="W30" s="502"/>
      <c r="X30" s="504"/>
      <c r="Y30" s="31"/>
      <c r="Z30" s="38"/>
      <c r="AA30" s="92"/>
      <c r="AB30" s="44"/>
      <c r="AD30" s="502"/>
      <c r="AE30" s="504"/>
      <c r="AF30" s="31"/>
      <c r="AG30" s="38"/>
      <c r="AH30" s="102"/>
      <c r="AI30" s="44"/>
      <c r="AK30" s="502"/>
      <c r="AL30" s="504"/>
      <c r="AM30" s="31"/>
      <c r="AN30" s="38"/>
      <c r="AO30" s="102"/>
      <c r="AP30" s="44"/>
      <c r="AR30" s="502"/>
      <c r="AS30" s="504"/>
      <c r="AT30" s="31"/>
      <c r="AU30" s="38"/>
      <c r="AV30" s="102"/>
      <c r="AW30" s="44"/>
      <c r="AY30" s="502"/>
      <c r="AZ30" s="504"/>
      <c r="BA30" s="31"/>
      <c r="BB30" s="346"/>
      <c r="BC30" s="169"/>
      <c r="BD30" s="158"/>
      <c r="BF30" s="502"/>
      <c r="BG30" s="504"/>
      <c r="BH30" s="31"/>
      <c r="BI30" s="346"/>
      <c r="BJ30" s="169"/>
      <c r="BK30" s="158"/>
    </row>
    <row r="31" spans="2:63" x14ac:dyDescent="0.4">
      <c r="B31" s="501"/>
      <c r="C31" s="503"/>
      <c r="D31" s="32"/>
      <c r="E31" s="39"/>
      <c r="F31" s="37"/>
      <c r="G31" s="45"/>
      <c r="I31" s="501"/>
      <c r="J31" s="503"/>
      <c r="K31" s="32"/>
      <c r="L31" s="39"/>
      <c r="M31" s="37"/>
      <c r="N31" s="45"/>
      <c r="P31" s="501"/>
      <c r="Q31" s="503"/>
      <c r="R31" s="32"/>
      <c r="S31" s="39"/>
      <c r="T31" s="37"/>
      <c r="U31" s="45"/>
      <c r="W31" s="501"/>
      <c r="X31" s="503"/>
      <c r="Y31" s="32"/>
      <c r="Z31" s="39"/>
      <c r="AA31" s="37"/>
      <c r="AB31" s="45"/>
      <c r="AD31" s="501"/>
      <c r="AE31" s="503"/>
      <c r="AF31" s="32"/>
      <c r="AG31" s="39"/>
      <c r="AH31" s="101"/>
      <c r="AI31" s="45"/>
      <c r="AK31" s="501"/>
      <c r="AL31" s="503"/>
      <c r="AM31" s="32"/>
      <c r="AN31" s="39"/>
      <c r="AO31" s="101"/>
      <c r="AP31" s="45"/>
      <c r="AR31" s="501"/>
      <c r="AS31" s="503"/>
      <c r="AT31" s="32"/>
      <c r="AU31" s="39"/>
      <c r="AV31" s="101"/>
      <c r="AW31" s="45"/>
      <c r="AY31" s="520"/>
      <c r="AZ31" s="521"/>
      <c r="BA31" s="30"/>
      <c r="BB31" s="37"/>
      <c r="BC31" s="101"/>
      <c r="BD31" s="157"/>
      <c r="BF31" s="501" t="s">
        <v>294</v>
      </c>
      <c r="BG31" s="503" t="s">
        <v>664</v>
      </c>
      <c r="BH31" s="32" t="s">
        <v>40</v>
      </c>
      <c r="BI31" s="39">
        <v>0.92</v>
      </c>
      <c r="BJ31" s="168" t="s">
        <v>521</v>
      </c>
      <c r="BK31" s="159"/>
    </row>
    <row r="32" spans="2:63" x14ac:dyDescent="0.4">
      <c r="B32" s="502"/>
      <c r="C32" s="504"/>
      <c r="D32" s="31"/>
      <c r="E32" s="38"/>
      <c r="F32" s="92"/>
      <c r="G32" s="44"/>
      <c r="I32" s="502"/>
      <c r="J32" s="504"/>
      <c r="K32" s="31"/>
      <c r="L32" s="38"/>
      <c r="M32" s="92"/>
      <c r="N32" s="44"/>
      <c r="P32" s="502"/>
      <c r="Q32" s="504"/>
      <c r="R32" s="31"/>
      <c r="S32" s="38"/>
      <c r="T32" s="92"/>
      <c r="U32" s="44"/>
      <c r="W32" s="502"/>
      <c r="X32" s="504"/>
      <c r="Y32" s="31"/>
      <c r="Z32" s="38"/>
      <c r="AA32" s="92"/>
      <c r="AB32" s="44"/>
      <c r="AD32" s="502"/>
      <c r="AE32" s="504"/>
      <c r="AF32" s="31"/>
      <c r="AG32" s="38"/>
      <c r="AH32" s="102"/>
      <c r="AI32" s="44"/>
      <c r="AK32" s="502"/>
      <c r="AL32" s="504"/>
      <c r="AM32" s="31"/>
      <c r="AN32" s="38"/>
      <c r="AO32" s="102"/>
      <c r="AP32" s="44"/>
      <c r="AR32" s="502"/>
      <c r="AS32" s="504"/>
      <c r="AT32" s="31"/>
      <c r="AU32" s="38"/>
      <c r="AV32" s="102"/>
      <c r="AW32" s="44"/>
      <c r="AY32" s="502"/>
      <c r="AZ32" s="504"/>
      <c r="BA32" s="31"/>
      <c r="BB32" s="38"/>
      <c r="BC32" s="102"/>
      <c r="BD32" s="158"/>
      <c r="BF32" s="502"/>
      <c r="BG32" s="504"/>
      <c r="BH32" s="31"/>
      <c r="BI32" s="346"/>
      <c r="BJ32" s="347"/>
      <c r="BK32" s="158"/>
    </row>
    <row r="33" spans="2:63" x14ac:dyDescent="0.4">
      <c r="B33" s="501"/>
      <c r="C33" s="503"/>
      <c r="D33" s="32"/>
      <c r="E33" s="39"/>
      <c r="F33" s="37"/>
      <c r="G33" s="45"/>
      <c r="I33" s="501"/>
      <c r="J33" s="503"/>
      <c r="K33" s="32"/>
      <c r="L33" s="39"/>
      <c r="M33" s="37"/>
      <c r="N33" s="45"/>
      <c r="P33" s="501"/>
      <c r="Q33" s="503"/>
      <c r="R33" s="32"/>
      <c r="S33" s="39"/>
      <c r="T33" s="37"/>
      <c r="U33" s="45"/>
      <c r="W33" s="501"/>
      <c r="X33" s="503"/>
      <c r="Y33" s="32"/>
      <c r="Z33" s="39"/>
      <c r="AA33" s="37"/>
      <c r="AB33" s="45"/>
      <c r="AD33" s="501"/>
      <c r="AE33" s="503"/>
      <c r="AF33" s="32"/>
      <c r="AG33" s="39"/>
      <c r="AH33" s="101"/>
      <c r="AI33" s="45"/>
      <c r="AK33" s="501"/>
      <c r="AL33" s="503"/>
      <c r="AM33" s="32"/>
      <c r="AN33" s="39"/>
      <c r="AO33" s="101"/>
      <c r="AP33" s="45"/>
      <c r="AR33" s="501"/>
      <c r="AS33" s="503"/>
      <c r="AT33" s="32"/>
      <c r="AU33" s="39"/>
      <c r="AV33" s="101"/>
      <c r="AW33" s="45"/>
      <c r="AY33" s="501"/>
      <c r="AZ33" s="503"/>
      <c r="BA33" s="32"/>
      <c r="BB33" s="39"/>
      <c r="BC33" s="168"/>
      <c r="BD33" s="159"/>
      <c r="BF33" s="501"/>
      <c r="BG33" s="503"/>
      <c r="BH33" s="32"/>
      <c r="BI33" s="39"/>
      <c r="BJ33" s="168"/>
      <c r="BK33" s="159"/>
    </row>
    <row r="34" spans="2:63" x14ac:dyDescent="0.4">
      <c r="B34" s="502"/>
      <c r="C34" s="504"/>
      <c r="D34" s="31"/>
      <c r="E34" s="38"/>
      <c r="F34" s="92"/>
      <c r="G34" s="44"/>
      <c r="I34" s="502"/>
      <c r="J34" s="504"/>
      <c r="K34" s="31"/>
      <c r="L34" s="38"/>
      <c r="M34" s="92"/>
      <c r="N34" s="44"/>
      <c r="P34" s="502"/>
      <c r="Q34" s="504"/>
      <c r="R34" s="31"/>
      <c r="S34" s="38"/>
      <c r="T34" s="92"/>
      <c r="U34" s="44"/>
      <c r="W34" s="502"/>
      <c r="X34" s="504"/>
      <c r="Y34" s="31"/>
      <c r="Z34" s="38"/>
      <c r="AA34" s="92"/>
      <c r="AB34" s="44"/>
      <c r="AD34" s="502"/>
      <c r="AE34" s="504"/>
      <c r="AF34" s="31"/>
      <c r="AG34" s="38"/>
      <c r="AH34" s="102"/>
      <c r="AI34" s="44"/>
      <c r="AK34" s="502"/>
      <c r="AL34" s="504"/>
      <c r="AM34" s="31"/>
      <c r="AN34" s="38"/>
      <c r="AO34" s="102"/>
      <c r="AP34" s="44"/>
      <c r="AR34" s="502"/>
      <c r="AS34" s="504"/>
      <c r="AT34" s="31"/>
      <c r="AU34" s="38"/>
      <c r="AV34" s="102"/>
      <c r="AW34" s="44"/>
      <c r="AY34" s="502"/>
      <c r="AZ34" s="504"/>
      <c r="BA34" s="31"/>
      <c r="BB34" s="38"/>
      <c r="BC34" s="169"/>
      <c r="BD34" s="158"/>
      <c r="BF34" s="502"/>
      <c r="BG34" s="504"/>
      <c r="BH34" s="31"/>
      <c r="BI34" s="38"/>
      <c r="BJ34" s="169"/>
      <c r="BK34" s="158"/>
    </row>
    <row r="35" spans="2:63" x14ac:dyDescent="0.4">
      <c r="B35" s="501"/>
      <c r="C35" s="503"/>
      <c r="D35" s="32"/>
      <c r="E35" s="39"/>
      <c r="F35" s="37"/>
      <c r="G35" s="45"/>
      <c r="I35" s="501"/>
      <c r="J35" s="503"/>
      <c r="K35" s="32"/>
      <c r="L35" s="39"/>
      <c r="M35" s="37"/>
      <c r="N35" s="45"/>
      <c r="P35" s="501"/>
      <c r="Q35" s="503"/>
      <c r="R35" s="32"/>
      <c r="S35" s="39"/>
      <c r="T35" s="37"/>
      <c r="U35" s="45"/>
      <c r="W35" s="501"/>
      <c r="X35" s="503"/>
      <c r="Y35" s="32"/>
      <c r="Z35" s="39"/>
      <c r="AA35" s="37"/>
      <c r="AB35" s="45"/>
      <c r="AD35" s="559"/>
      <c r="AE35" s="555"/>
      <c r="AF35" s="93"/>
      <c r="AG35" s="61"/>
      <c r="AH35" s="61"/>
      <c r="AI35" s="94"/>
      <c r="AK35" s="559"/>
      <c r="AL35" s="555"/>
      <c r="AM35" s="93"/>
      <c r="AN35" s="61"/>
      <c r="AO35" s="61"/>
      <c r="AP35" s="94"/>
      <c r="AR35" s="559"/>
      <c r="AS35" s="555"/>
      <c r="AT35" s="93"/>
      <c r="AU35" s="61"/>
      <c r="AV35" s="61"/>
      <c r="AW35" s="94"/>
      <c r="AY35" s="559"/>
      <c r="AZ35" s="555"/>
      <c r="BA35" s="93"/>
      <c r="BB35" s="61"/>
      <c r="BC35" s="61"/>
      <c r="BD35" s="94"/>
      <c r="BF35" s="501"/>
      <c r="BG35" s="503" t="s">
        <v>391</v>
      </c>
      <c r="BH35" s="32" t="s">
        <v>40</v>
      </c>
      <c r="BI35" s="39">
        <v>0.92</v>
      </c>
      <c r="BJ35" s="168"/>
      <c r="BK35" s="159"/>
    </row>
    <row r="36" spans="2:63" x14ac:dyDescent="0.4">
      <c r="B36" s="502"/>
      <c r="C36" s="504"/>
      <c r="D36" s="31"/>
      <c r="E36" s="38"/>
      <c r="F36" s="92"/>
      <c r="G36" s="44"/>
      <c r="I36" s="502"/>
      <c r="J36" s="504"/>
      <c r="K36" s="31"/>
      <c r="L36" s="38"/>
      <c r="M36" s="92"/>
      <c r="N36" s="44"/>
      <c r="P36" s="502"/>
      <c r="Q36" s="504"/>
      <c r="R36" s="31"/>
      <c r="S36" s="38"/>
      <c r="T36" s="92"/>
      <c r="U36" s="44"/>
      <c r="W36" s="502"/>
      <c r="X36" s="504"/>
      <c r="Y36" s="31"/>
      <c r="Z36" s="38"/>
      <c r="AA36" s="92"/>
      <c r="AB36" s="44"/>
      <c r="AD36" s="557"/>
      <c r="AE36" s="556"/>
      <c r="AF36" s="95"/>
      <c r="AG36" s="62"/>
      <c r="AH36" s="62"/>
      <c r="AI36" s="96"/>
      <c r="AK36" s="557"/>
      <c r="AL36" s="556"/>
      <c r="AM36" s="95"/>
      <c r="AN36" s="62"/>
      <c r="AO36" s="62"/>
      <c r="AP36" s="96"/>
      <c r="AR36" s="557"/>
      <c r="AS36" s="556"/>
      <c r="AT36" s="95"/>
      <c r="AU36" s="62"/>
      <c r="AV36" s="62"/>
      <c r="AW36" s="96"/>
      <c r="AY36" s="557"/>
      <c r="AZ36" s="556"/>
      <c r="BA36" s="95"/>
      <c r="BB36" s="62"/>
      <c r="BC36" s="62"/>
      <c r="BD36" s="96"/>
      <c r="BF36" s="502"/>
      <c r="BG36" s="504"/>
      <c r="BH36" s="31"/>
      <c r="BI36" s="346"/>
      <c r="BJ36" s="169"/>
      <c r="BK36" s="158"/>
    </row>
    <row r="37" spans="2:63" x14ac:dyDescent="0.4">
      <c r="B37" s="501"/>
      <c r="C37" s="503"/>
      <c r="D37" s="32"/>
      <c r="E37" s="39"/>
      <c r="F37" s="37"/>
      <c r="G37" s="45"/>
      <c r="I37" s="501"/>
      <c r="J37" s="503"/>
      <c r="K37" s="32"/>
      <c r="L37" s="39"/>
      <c r="M37" s="37"/>
      <c r="N37" s="45"/>
      <c r="P37" s="501"/>
      <c r="Q37" s="503"/>
      <c r="R37" s="32"/>
      <c r="S37" s="39"/>
      <c r="T37" s="37"/>
      <c r="U37" s="45"/>
      <c r="W37" s="501"/>
      <c r="X37" s="503"/>
      <c r="Y37" s="32"/>
      <c r="Z37" s="39"/>
      <c r="AA37" s="37"/>
      <c r="AB37" s="45"/>
      <c r="AD37" s="557"/>
      <c r="AE37" s="556"/>
      <c r="AF37" s="95"/>
      <c r="AG37" s="62"/>
      <c r="AH37" s="62"/>
      <c r="AI37" s="96"/>
      <c r="AK37" s="557"/>
      <c r="AL37" s="556"/>
      <c r="AM37" s="95"/>
      <c r="AN37" s="62"/>
      <c r="AO37" s="62"/>
      <c r="AP37" s="96"/>
      <c r="AR37" s="557"/>
      <c r="AS37" s="556"/>
      <c r="AT37" s="95"/>
      <c r="AU37" s="62"/>
      <c r="AV37" s="62"/>
      <c r="AW37" s="96"/>
      <c r="AY37" s="557"/>
      <c r="AZ37" s="556"/>
      <c r="BA37" s="95"/>
      <c r="BB37" s="62"/>
      <c r="BC37" s="62"/>
      <c r="BD37" s="96"/>
      <c r="BF37" s="557"/>
      <c r="BG37" s="556"/>
      <c r="BH37" s="95"/>
      <c r="BI37" s="62"/>
      <c r="BJ37" s="62"/>
      <c r="BK37" s="96"/>
    </row>
    <row r="38" spans="2:63" x14ac:dyDescent="0.4">
      <c r="B38" s="502"/>
      <c r="C38" s="504"/>
      <c r="D38" s="31"/>
      <c r="E38" s="38"/>
      <c r="F38" s="92"/>
      <c r="G38" s="44"/>
      <c r="I38" s="502"/>
      <c r="J38" s="504"/>
      <c r="K38" s="31"/>
      <c r="L38" s="38"/>
      <c r="M38" s="92"/>
      <c r="N38" s="44"/>
      <c r="P38" s="502"/>
      <c r="Q38" s="504"/>
      <c r="R38" s="31"/>
      <c r="S38" s="38"/>
      <c r="T38" s="92"/>
      <c r="U38" s="44"/>
      <c r="W38" s="502"/>
      <c r="X38" s="504"/>
      <c r="Y38" s="31"/>
      <c r="Z38" s="38"/>
      <c r="AA38" s="92"/>
      <c r="AB38" s="44"/>
      <c r="AD38" s="557"/>
      <c r="AE38" s="556"/>
      <c r="AF38" s="95"/>
      <c r="AG38" s="62"/>
      <c r="AH38" s="62"/>
      <c r="AI38" s="96"/>
      <c r="AK38" s="557"/>
      <c r="AL38" s="556"/>
      <c r="AM38" s="95"/>
      <c r="AN38" s="62"/>
      <c r="AO38" s="62"/>
      <c r="AP38" s="96"/>
      <c r="AR38" s="557"/>
      <c r="AS38" s="556"/>
      <c r="AT38" s="95"/>
      <c r="AU38" s="62"/>
      <c r="AV38" s="62"/>
      <c r="AW38" s="96"/>
      <c r="AY38" s="557"/>
      <c r="AZ38" s="556"/>
      <c r="BA38" s="95"/>
      <c r="BB38" s="62"/>
      <c r="BC38" s="62"/>
      <c r="BD38" s="96"/>
      <c r="BF38" s="557"/>
      <c r="BG38" s="556"/>
      <c r="BH38" s="95"/>
      <c r="BI38" s="62"/>
      <c r="BJ38" s="62"/>
      <c r="BK38" s="96"/>
    </row>
    <row r="39" spans="2:63" x14ac:dyDescent="0.4">
      <c r="B39" s="501"/>
      <c r="C39" s="503"/>
      <c r="D39" s="32"/>
      <c r="E39" s="39"/>
      <c r="F39" s="37"/>
      <c r="G39" s="45"/>
      <c r="I39" s="501"/>
      <c r="J39" s="503"/>
      <c r="K39" s="32"/>
      <c r="L39" s="39"/>
      <c r="M39" s="37"/>
      <c r="N39" s="45"/>
      <c r="P39" s="501"/>
      <c r="Q39" s="503"/>
      <c r="R39" s="32"/>
      <c r="S39" s="39"/>
      <c r="T39" s="37"/>
      <c r="U39" s="45"/>
      <c r="W39" s="501"/>
      <c r="X39" s="503"/>
      <c r="Y39" s="32"/>
      <c r="Z39" s="39"/>
      <c r="AA39" s="37"/>
      <c r="AB39" s="45"/>
      <c r="AD39" s="557"/>
      <c r="AE39" s="556"/>
      <c r="AF39" s="95"/>
      <c r="AG39" s="62"/>
      <c r="AH39" s="62"/>
      <c r="AI39" s="96"/>
      <c r="AK39" s="557"/>
      <c r="AL39" s="556"/>
      <c r="AM39" s="95"/>
      <c r="AN39" s="62"/>
      <c r="AO39" s="62"/>
      <c r="AP39" s="96"/>
      <c r="AR39" s="557"/>
      <c r="AS39" s="556"/>
      <c r="AT39" s="95"/>
      <c r="AU39" s="62"/>
      <c r="AV39" s="62"/>
      <c r="AW39" s="96"/>
      <c r="AY39" s="557"/>
      <c r="AZ39" s="556"/>
      <c r="BA39" s="95"/>
      <c r="BB39" s="62"/>
      <c r="BC39" s="62"/>
      <c r="BD39" s="96"/>
      <c r="BF39" s="557"/>
      <c r="BG39" s="556"/>
      <c r="BH39" s="95"/>
      <c r="BI39" s="62"/>
      <c r="BJ39" s="62"/>
      <c r="BK39" s="96"/>
    </row>
    <row r="40" spans="2:63" x14ac:dyDescent="0.4">
      <c r="B40" s="502"/>
      <c r="C40" s="504"/>
      <c r="D40" s="31"/>
      <c r="E40" s="38"/>
      <c r="F40" s="92"/>
      <c r="G40" s="44"/>
      <c r="I40" s="502"/>
      <c r="J40" s="504"/>
      <c r="K40" s="31"/>
      <c r="L40" s="38"/>
      <c r="M40" s="92"/>
      <c r="N40" s="44"/>
      <c r="P40" s="502"/>
      <c r="Q40" s="504"/>
      <c r="R40" s="31"/>
      <c r="S40" s="38"/>
      <c r="T40" s="92"/>
      <c r="U40" s="44"/>
      <c r="W40" s="502"/>
      <c r="X40" s="504"/>
      <c r="Y40" s="31"/>
      <c r="Z40" s="38"/>
      <c r="AA40" s="92"/>
      <c r="AB40" s="44"/>
      <c r="AD40" s="557"/>
      <c r="AE40" s="556"/>
      <c r="AF40" s="95"/>
      <c r="AG40" s="62"/>
      <c r="AH40" s="62"/>
      <c r="AI40" s="96"/>
      <c r="AK40" s="557"/>
      <c r="AL40" s="556"/>
      <c r="AM40" s="95"/>
      <c r="AN40" s="62"/>
      <c r="AO40" s="62"/>
      <c r="AP40" s="96"/>
      <c r="AR40" s="557"/>
      <c r="AS40" s="556"/>
      <c r="AT40" s="95"/>
      <c r="AU40" s="62"/>
      <c r="AV40" s="62"/>
      <c r="AW40" s="96"/>
      <c r="AY40" s="557"/>
      <c r="AZ40" s="556"/>
      <c r="BA40" s="95"/>
      <c r="BB40" s="62"/>
      <c r="BC40" s="62"/>
      <c r="BD40" s="96"/>
      <c r="BF40" s="557"/>
      <c r="BG40" s="556"/>
      <c r="BH40" s="95"/>
      <c r="BI40" s="62"/>
      <c r="BJ40" s="62"/>
      <c r="BK40" s="96"/>
    </row>
    <row r="41" spans="2:63" x14ac:dyDescent="0.4">
      <c r="B41" s="501"/>
      <c r="C41" s="503"/>
      <c r="D41" s="32"/>
      <c r="E41" s="39"/>
      <c r="F41" s="37"/>
      <c r="G41" s="45"/>
      <c r="I41" s="501"/>
      <c r="J41" s="503"/>
      <c r="K41" s="32"/>
      <c r="L41" s="39"/>
      <c r="M41" s="37"/>
      <c r="N41" s="45"/>
      <c r="P41" s="501"/>
      <c r="Q41" s="503"/>
      <c r="R41" s="32"/>
      <c r="S41" s="39"/>
      <c r="T41" s="37"/>
      <c r="U41" s="45"/>
      <c r="W41" s="501"/>
      <c r="X41" s="503"/>
      <c r="Y41" s="32"/>
      <c r="Z41" s="39"/>
      <c r="AA41" s="37"/>
      <c r="AB41" s="45"/>
      <c r="AD41" s="557"/>
      <c r="AE41" s="556"/>
      <c r="AF41" s="95"/>
      <c r="AG41" s="62"/>
      <c r="AH41" s="62"/>
      <c r="AI41" s="96"/>
      <c r="AK41" s="557"/>
      <c r="AL41" s="556"/>
      <c r="AM41" s="95"/>
      <c r="AN41" s="62"/>
      <c r="AO41" s="62"/>
      <c r="AP41" s="96"/>
      <c r="AR41" s="557"/>
      <c r="AS41" s="556"/>
      <c r="AT41" s="95"/>
      <c r="AU41" s="62"/>
      <c r="AV41" s="62"/>
      <c r="AW41" s="96"/>
      <c r="AY41" s="557"/>
      <c r="AZ41" s="556"/>
      <c r="BA41" s="95"/>
      <c r="BB41" s="62"/>
      <c r="BC41" s="62"/>
      <c r="BD41" s="96"/>
      <c r="BF41" s="557"/>
      <c r="BG41" s="556"/>
      <c r="BH41" s="95"/>
      <c r="BI41" s="62"/>
      <c r="BJ41" s="62"/>
      <c r="BK41" s="96"/>
    </row>
    <row r="42" spans="2:63" x14ac:dyDescent="0.4">
      <c r="B42" s="502"/>
      <c r="C42" s="504"/>
      <c r="D42" s="31"/>
      <c r="E42" s="38"/>
      <c r="F42" s="92"/>
      <c r="G42" s="44"/>
      <c r="I42" s="502"/>
      <c r="J42" s="504"/>
      <c r="K42" s="31"/>
      <c r="L42" s="38"/>
      <c r="M42" s="92"/>
      <c r="N42" s="44"/>
      <c r="P42" s="502"/>
      <c r="Q42" s="504"/>
      <c r="R42" s="31"/>
      <c r="S42" s="38"/>
      <c r="T42" s="92"/>
      <c r="U42" s="44"/>
      <c r="W42" s="502"/>
      <c r="X42" s="504"/>
      <c r="Y42" s="31"/>
      <c r="Z42" s="38"/>
      <c r="AA42" s="92"/>
      <c r="AB42" s="44"/>
      <c r="AD42" s="557"/>
      <c r="AE42" s="556"/>
      <c r="AF42" s="95"/>
      <c r="AG42" s="62"/>
      <c r="AH42" s="62"/>
      <c r="AI42" s="96"/>
      <c r="AK42" s="557"/>
      <c r="AL42" s="556"/>
      <c r="AM42" s="95"/>
      <c r="AN42" s="62"/>
      <c r="AO42" s="62"/>
      <c r="AP42" s="96"/>
      <c r="AR42" s="557"/>
      <c r="AS42" s="556"/>
      <c r="AT42" s="95"/>
      <c r="AU42" s="62"/>
      <c r="AV42" s="62"/>
      <c r="AW42" s="96"/>
      <c r="AY42" s="557"/>
      <c r="AZ42" s="556"/>
      <c r="BA42" s="95"/>
      <c r="BB42" s="62"/>
      <c r="BC42" s="62"/>
      <c r="BD42" s="96"/>
      <c r="BF42" s="557"/>
      <c r="BG42" s="556"/>
      <c r="BH42" s="95"/>
      <c r="BI42" s="62"/>
      <c r="BJ42" s="62"/>
      <c r="BK42" s="96"/>
    </row>
    <row r="43" spans="2:63" x14ac:dyDescent="0.4">
      <c r="B43" s="501"/>
      <c r="C43" s="503"/>
      <c r="D43" s="32"/>
      <c r="E43" s="39"/>
      <c r="F43" s="37"/>
      <c r="G43" s="45"/>
      <c r="I43" s="501"/>
      <c r="J43" s="503"/>
      <c r="K43" s="32"/>
      <c r="L43" s="39"/>
      <c r="M43" s="37"/>
      <c r="N43" s="45"/>
      <c r="P43" s="501"/>
      <c r="Q43" s="503"/>
      <c r="R43" s="32"/>
      <c r="S43" s="39"/>
      <c r="T43" s="37"/>
      <c r="U43" s="45"/>
      <c r="W43" s="501"/>
      <c r="X43" s="503"/>
      <c r="Y43" s="32"/>
      <c r="Z43" s="39"/>
      <c r="AA43" s="37"/>
      <c r="AB43" s="45"/>
      <c r="AD43" s="557"/>
      <c r="AE43" s="556"/>
      <c r="AF43" s="95"/>
      <c r="AG43" s="62"/>
      <c r="AH43" s="62"/>
      <c r="AI43" s="96"/>
      <c r="AK43" s="557"/>
      <c r="AL43" s="556"/>
      <c r="AM43" s="95"/>
      <c r="AN43" s="62"/>
      <c r="AO43" s="62"/>
      <c r="AP43" s="96"/>
      <c r="AR43" s="557"/>
      <c r="AS43" s="556"/>
      <c r="AT43" s="95"/>
      <c r="AU43" s="62"/>
      <c r="AV43" s="62"/>
      <c r="AW43" s="96"/>
      <c r="AY43" s="557"/>
      <c r="AZ43" s="556"/>
      <c r="BA43" s="95"/>
      <c r="BB43" s="62"/>
      <c r="BC43" s="62"/>
      <c r="BD43" s="96"/>
      <c r="BF43" s="557"/>
      <c r="BG43" s="556"/>
      <c r="BH43" s="95"/>
      <c r="BI43" s="62"/>
      <c r="BJ43" s="62"/>
      <c r="BK43" s="96"/>
    </row>
    <row r="44" spans="2:63" x14ac:dyDescent="0.4">
      <c r="B44" s="502"/>
      <c r="C44" s="504"/>
      <c r="D44" s="31"/>
      <c r="E44" s="38"/>
      <c r="F44" s="92"/>
      <c r="G44" s="44"/>
      <c r="I44" s="502"/>
      <c r="J44" s="504"/>
      <c r="K44" s="31"/>
      <c r="L44" s="38"/>
      <c r="M44" s="92"/>
      <c r="N44" s="44"/>
      <c r="P44" s="502"/>
      <c r="Q44" s="504"/>
      <c r="R44" s="31"/>
      <c r="S44" s="38"/>
      <c r="T44" s="92"/>
      <c r="U44" s="44"/>
      <c r="W44" s="502"/>
      <c r="X44" s="504"/>
      <c r="Y44" s="31"/>
      <c r="Z44" s="38"/>
      <c r="AA44" s="92"/>
      <c r="AB44" s="44"/>
      <c r="AD44" s="557"/>
      <c r="AE44" s="556"/>
      <c r="AF44" s="95"/>
      <c r="AG44" s="62"/>
      <c r="AH44" s="62"/>
      <c r="AI44" s="96"/>
      <c r="AK44" s="557"/>
      <c r="AL44" s="556"/>
      <c r="AM44" s="95"/>
      <c r="AN44" s="62"/>
      <c r="AO44" s="62"/>
      <c r="AP44" s="96"/>
      <c r="AR44" s="557"/>
      <c r="AS44" s="556"/>
      <c r="AT44" s="95"/>
      <c r="AU44" s="62"/>
      <c r="AV44" s="62"/>
      <c r="AW44" s="96"/>
      <c r="AY44" s="557"/>
      <c r="AZ44" s="556"/>
      <c r="BA44" s="95"/>
      <c r="BB44" s="62"/>
      <c r="BC44" s="62"/>
      <c r="BD44" s="96"/>
      <c r="BF44" s="557"/>
      <c r="BG44" s="556"/>
      <c r="BH44" s="95"/>
      <c r="BI44" s="62"/>
      <c r="BJ44" s="62"/>
      <c r="BK44" s="96"/>
    </row>
    <row r="45" spans="2:63" x14ac:dyDescent="0.4">
      <c r="B45" s="501"/>
      <c r="C45" s="503"/>
      <c r="D45" s="32"/>
      <c r="E45" s="39"/>
      <c r="F45" s="37"/>
      <c r="G45" s="45"/>
      <c r="I45" s="501"/>
      <c r="J45" s="503"/>
      <c r="K45" s="32"/>
      <c r="L45" s="39"/>
      <c r="M45" s="37"/>
      <c r="N45" s="45"/>
      <c r="P45" s="501"/>
      <c r="Q45" s="503"/>
      <c r="R45" s="32"/>
      <c r="S45" s="39"/>
      <c r="T45" s="37"/>
      <c r="U45" s="45"/>
      <c r="W45" s="501"/>
      <c r="X45" s="503"/>
      <c r="Y45" s="32"/>
      <c r="Z45" s="39"/>
      <c r="AA45" s="37"/>
      <c r="AB45" s="45"/>
      <c r="AD45" s="557"/>
      <c r="AE45" s="556"/>
      <c r="AF45" s="95"/>
      <c r="AG45" s="62"/>
      <c r="AH45" s="62"/>
      <c r="AI45" s="96"/>
      <c r="AK45" s="557"/>
      <c r="AL45" s="556"/>
      <c r="AM45" s="95"/>
      <c r="AN45" s="62"/>
      <c r="AO45" s="62"/>
      <c r="AP45" s="96"/>
      <c r="AR45" s="557"/>
      <c r="AS45" s="556"/>
      <c r="AT45" s="95"/>
      <c r="AU45" s="62"/>
      <c r="AV45" s="62"/>
      <c r="AW45" s="96"/>
      <c r="AY45" s="557"/>
      <c r="AZ45" s="556"/>
      <c r="BA45" s="95"/>
      <c r="BB45" s="62"/>
      <c r="BC45" s="62"/>
      <c r="BD45" s="96"/>
      <c r="BF45" s="557"/>
      <c r="BG45" s="556"/>
      <c r="BH45" s="95"/>
      <c r="BI45" s="62"/>
      <c r="BJ45" s="62"/>
      <c r="BK45" s="96"/>
    </row>
    <row r="46" spans="2:63" x14ac:dyDescent="0.4">
      <c r="B46" s="502"/>
      <c r="C46" s="504"/>
      <c r="D46" s="31"/>
      <c r="E46" s="38"/>
      <c r="F46" s="92"/>
      <c r="G46" s="44"/>
      <c r="I46" s="502"/>
      <c r="J46" s="504"/>
      <c r="K46" s="31"/>
      <c r="L46" s="38"/>
      <c r="M46" s="92"/>
      <c r="N46" s="44"/>
      <c r="P46" s="502"/>
      <c r="Q46" s="504"/>
      <c r="R46" s="31"/>
      <c r="S46" s="38"/>
      <c r="T46" s="92"/>
      <c r="U46" s="44"/>
      <c r="W46" s="502"/>
      <c r="X46" s="504"/>
      <c r="Y46" s="31"/>
      <c r="Z46" s="38"/>
      <c r="AA46" s="92"/>
      <c r="AB46" s="44"/>
      <c r="AD46" s="557"/>
      <c r="AE46" s="556"/>
      <c r="AF46" s="95"/>
      <c r="AG46" s="62"/>
      <c r="AH46" s="62"/>
      <c r="AI46" s="96"/>
      <c r="AK46" s="557"/>
      <c r="AL46" s="556"/>
      <c r="AM46" s="95"/>
      <c r="AN46" s="62"/>
      <c r="AO46" s="62"/>
      <c r="AP46" s="96"/>
      <c r="AR46" s="557"/>
      <c r="AS46" s="556"/>
      <c r="AT46" s="95"/>
      <c r="AU46" s="62"/>
      <c r="AV46" s="62"/>
      <c r="AW46" s="96"/>
      <c r="AY46" s="557"/>
      <c r="AZ46" s="556"/>
      <c r="BA46" s="95"/>
      <c r="BB46" s="62"/>
      <c r="BC46" s="62"/>
      <c r="BD46" s="96"/>
      <c r="BF46" s="557"/>
      <c r="BG46" s="556"/>
      <c r="BH46" s="95"/>
      <c r="BI46" s="62"/>
      <c r="BJ46" s="62"/>
      <c r="BK46" s="96"/>
    </row>
    <row r="47" spans="2:63" x14ac:dyDescent="0.4">
      <c r="B47" s="507"/>
      <c r="C47" s="507"/>
      <c r="D47" s="22"/>
      <c r="E47" s="39"/>
      <c r="F47" s="37"/>
      <c r="G47" s="22"/>
      <c r="I47" s="507"/>
      <c r="J47" s="507"/>
      <c r="K47" s="22"/>
      <c r="L47" s="39"/>
      <c r="M47" s="37"/>
      <c r="N47" s="22"/>
      <c r="P47" s="507"/>
      <c r="Q47" s="507"/>
      <c r="R47" s="22"/>
      <c r="S47" s="39"/>
      <c r="T47" s="37"/>
      <c r="U47" s="22"/>
      <c r="W47" s="507"/>
      <c r="X47" s="507"/>
      <c r="Y47" s="22"/>
      <c r="Z47" s="39"/>
      <c r="AA47" s="37"/>
      <c r="AB47" s="22"/>
      <c r="AD47" s="557"/>
      <c r="AE47" s="553"/>
      <c r="AF47" s="97"/>
      <c r="AG47" s="62"/>
      <c r="AH47" s="62"/>
      <c r="AI47" s="98"/>
      <c r="AK47" s="557"/>
      <c r="AL47" s="553"/>
      <c r="AM47" s="97"/>
      <c r="AN47" s="62"/>
      <c r="AO47" s="62"/>
      <c r="AP47" s="98"/>
      <c r="AR47" s="557"/>
      <c r="AS47" s="553"/>
      <c r="AT47" s="97"/>
      <c r="AU47" s="62"/>
      <c r="AV47" s="62"/>
      <c r="AW47" s="98"/>
      <c r="AY47" s="557"/>
      <c r="AZ47" s="553"/>
      <c r="BA47" s="97"/>
      <c r="BB47" s="62"/>
      <c r="BC47" s="62"/>
      <c r="BD47" s="98"/>
      <c r="BF47" s="557"/>
      <c r="BG47" s="553"/>
      <c r="BH47" s="97"/>
      <c r="BI47" s="62"/>
      <c r="BJ47" s="62"/>
      <c r="BK47" s="98"/>
    </row>
    <row r="48" spans="2:63" x14ac:dyDescent="0.4">
      <c r="B48" s="502"/>
      <c r="C48" s="502"/>
      <c r="D48" s="12"/>
      <c r="E48" s="38"/>
      <c r="F48" s="92"/>
      <c r="G48" s="12"/>
      <c r="I48" s="502"/>
      <c r="J48" s="502"/>
      <c r="K48" s="12"/>
      <c r="L48" s="38"/>
      <c r="M48" s="92"/>
      <c r="N48" s="12"/>
      <c r="P48" s="502"/>
      <c r="Q48" s="502"/>
      <c r="R48" s="12"/>
      <c r="S48" s="38"/>
      <c r="T48" s="92"/>
      <c r="U48" s="12"/>
      <c r="W48" s="502"/>
      <c r="X48" s="502"/>
      <c r="Y48" s="12"/>
      <c r="Z48" s="38"/>
      <c r="AA48" s="92"/>
      <c r="AB48" s="12"/>
      <c r="AD48" s="558"/>
      <c r="AE48" s="554"/>
      <c r="AF48" s="99"/>
      <c r="AG48" s="63"/>
      <c r="AH48" s="63"/>
      <c r="AI48" s="100"/>
      <c r="AK48" s="558"/>
      <c r="AL48" s="554"/>
      <c r="AM48" s="99"/>
      <c r="AN48" s="63"/>
      <c r="AO48" s="63"/>
      <c r="AP48" s="100"/>
      <c r="AR48" s="558"/>
      <c r="AS48" s="554"/>
      <c r="AT48" s="99"/>
      <c r="AU48" s="63"/>
      <c r="AV48" s="63"/>
      <c r="AW48" s="100"/>
      <c r="AY48" s="558"/>
      <c r="AZ48" s="554"/>
      <c r="BA48" s="99"/>
      <c r="BB48" s="63"/>
      <c r="BC48" s="63"/>
      <c r="BD48" s="100"/>
      <c r="BF48" s="558"/>
      <c r="BG48" s="554"/>
      <c r="BH48" s="99"/>
      <c r="BI48" s="63"/>
      <c r="BJ48" s="63"/>
      <c r="BK48" s="100"/>
    </row>
    <row r="49" spans="2:61" x14ac:dyDescent="0.4">
      <c r="B49" s="14"/>
      <c r="C49" s="14"/>
      <c r="D49" s="14"/>
      <c r="E49" s="15"/>
      <c r="F49" s="15"/>
      <c r="G49" s="14"/>
    </row>
    <row r="52" spans="2:61" x14ac:dyDescent="0.4">
      <c r="BB52" s="62"/>
      <c r="BI52" s="62"/>
    </row>
    <row r="53" spans="2:61" x14ac:dyDescent="0.4">
      <c r="BB53" s="62"/>
      <c r="BI53" s="62"/>
    </row>
    <row r="54" spans="2:61" x14ac:dyDescent="0.4">
      <c r="BB54" s="62"/>
      <c r="BI54" s="62"/>
    </row>
    <row r="55" spans="2:61" x14ac:dyDescent="0.4">
      <c r="BB55" s="62"/>
      <c r="BI55" s="62"/>
    </row>
    <row r="56" spans="2:61" x14ac:dyDescent="0.4">
      <c r="BB56" s="62"/>
      <c r="BI56" s="62"/>
    </row>
    <row r="57" spans="2:61" x14ac:dyDescent="0.4">
      <c r="BB57" s="62"/>
      <c r="BI57" s="62"/>
    </row>
    <row r="58" spans="2:61" x14ac:dyDescent="0.4">
      <c r="BB58" s="62"/>
      <c r="BI58" s="62"/>
    </row>
    <row r="59" spans="2:61" x14ac:dyDescent="0.4">
      <c r="BB59" s="62"/>
      <c r="BI59" s="62"/>
    </row>
    <row r="60" spans="2:61" x14ac:dyDescent="0.4">
      <c r="BB60" s="62"/>
      <c r="BI60" s="62"/>
    </row>
    <row r="61" spans="2:61" x14ac:dyDescent="0.4">
      <c r="BB61" s="62"/>
      <c r="BI61" s="62"/>
    </row>
    <row r="62" spans="2:61" x14ac:dyDescent="0.4">
      <c r="BB62" s="62"/>
      <c r="BI62" s="62"/>
    </row>
    <row r="63" spans="2:61" x14ac:dyDescent="0.4">
      <c r="BB63" s="62"/>
      <c r="BI63" s="62"/>
    </row>
    <row r="64" spans="2:61" x14ac:dyDescent="0.4">
      <c r="BB64" s="62"/>
      <c r="BI64" s="62"/>
    </row>
    <row r="65" spans="54:61" x14ac:dyDescent="0.4">
      <c r="BB65" s="62"/>
      <c r="BI65" s="62"/>
    </row>
    <row r="66" spans="54:61" x14ac:dyDescent="0.4">
      <c r="BB66" s="62"/>
      <c r="BI66" s="62"/>
    </row>
    <row r="67" spans="54:61" x14ac:dyDescent="0.4">
      <c r="BB67" s="62"/>
      <c r="BI67" s="62"/>
    </row>
    <row r="68" spans="54:61" x14ac:dyDescent="0.4">
      <c r="BB68" s="62"/>
      <c r="BI68" s="62"/>
    </row>
    <row r="69" spans="54:61" x14ac:dyDescent="0.4">
      <c r="BB69" s="62"/>
      <c r="BI69" s="62"/>
    </row>
    <row r="70" spans="54:61" x14ac:dyDescent="0.4">
      <c r="BB70" s="62"/>
      <c r="BI70" s="62"/>
    </row>
    <row r="71" spans="54:61" x14ac:dyDescent="0.4">
      <c r="BB71" s="62"/>
      <c r="BI71" s="62"/>
    </row>
    <row r="72" spans="54:61" x14ac:dyDescent="0.4">
      <c r="BB72" s="62"/>
      <c r="BI72" s="62"/>
    </row>
    <row r="73" spans="54:61" x14ac:dyDescent="0.4">
      <c r="BB73" s="62"/>
      <c r="BI73" s="62"/>
    </row>
    <row r="74" spans="54:61" x14ac:dyDescent="0.4">
      <c r="BB74" s="62"/>
      <c r="BI74" s="62"/>
    </row>
    <row r="75" spans="54:61" x14ac:dyDescent="0.4">
      <c r="BB75" s="62"/>
      <c r="BI75" s="62"/>
    </row>
    <row r="76" spans="54:61" x14ac:dyDescent="0.4">
      <c r="BB76" s="62"/>
      <c r="BI76" s="62"/>
    </row>
    <row r="77" spans="54:61" x14ac:dyDescent="0.4">
      <c r="BB77" s="62"/>
      <c r="BI77" s="62"/>
    </row>
    <row r="78" spans="54:61" x14ac:dyDescent="0.4">
      <c r="BI78" s="62"/>
    </row>
    <row r="79" spans="54:61" x14ac:dyDescent="0.4">
      <c r="BI79" s="62"/>
    </row>
    <row r="80" spans="54:61" x14ac:dyDescent="0.4">
      <c r="BI80" s="62"/>
    </row>
    <row r="81" spans="61:61" x14ac:dyDescent="0.4">
      <c r="BI81" s="62"/>
    </row>
    <row r="82" spans="61:61" x14ac:dyDescent="0.4">
      <c r="BI82" s="62"/>
    </row>
    <row r="83" spans="61:61" x14ac:dyDescent="0.4">
      <c r="BI83" s="62"/>
    </row>
  </sheetData>
  <mergeCells count="423">
    <mergeCell ref="S2:T3"/>
    <mergeCell ref="U2:U3"/>
    <mergeCell ref="W2:X3"/>
    <mergeCell ref="B2:C3"/>
    <mergeCell ref="E2:F3"/>
    <mergeCell ref="G2:G3"/>
    <mergeCell ref="BB2:BC3"/>
    <mergeCell ref="BD2:BD3"/>
    <mergeCell ref="BF2:BG3"/>
    <mergeCell ref="AY2:AZ3"/>
    <mergeCell ref="AR2:AS3"/>
    <mergeCell ref="AU2:AV3"/>
    <mergeCell ref="Z2:AA3"/>
    <mergeCell ref="AD2:AE3"/>
    <mergeCell ref="AB2:AB3"/>
    <mergeCell ref="AG2:AH3"/>
    <mergeCell ref="AI2:AI3"/>
    <mergeCell ref="P2:Q3"/>
    <mergeCell ref="AW2:AW3"/>
    <mergeCell ref="I2:J3"/>
    <mergeCell ref="L2:M3"/>
    <mergeCell ref="N2:N3"/>
    <mergeCell ref="BF5:BF6"/>
    <mergeCell ref="BG5:BG6"/>
    <mergeCell ref="B7:B8"/>
    <mergeCell ref="C7:C8"/>
    <mergeCell ref="J7:J8"/>
    <mergeCell ref="AY5:AY6"/>
    <mergeCell ref="B5:B6"/>
    <mergeCell ref="C5:C6"/>
    <mergeCell ref="J5:J6"/>
    <mergeCell ref="P5:P6"/>
    <mergeCell ref="Q5:Q6"/>
    <mergeCell ref="W5:W6"/>
    <mergeCell ref="X5:X6"/>
    <mergeCell ref="AD5:AD6"/>
    <mergeCell ref="AE5:AE6"/>
    <mergeCell ref="AE7:AE8"/>
    <mergeCell ref="AR5:AR6"/>
    <mergeCell ref="AS5:AS6"/>
    <mergeCell ref="AR7:AR8"/>
    <mergeCell ref="AS7:AS8"/>
    <mergeCell ref="I5:I6"/>
    <mergeCell ref="I7:I8"/>
    <mergeCell ref="BF9:BF10"/>
    <mergeCell ref="BG9:BG10"/>
    <mergeCell ref="B11:B12"/>
    <mergeCell ref="C11:C12"/>
    <mergeCell ref="J11:J12"/>
    <mergeCell ref="AY9:AY10"/>
    <mergeCell ref="AL9:AL10"/>
    <mergeCell ref="BF7:BF8"/>
    <mergeCell ref="BG7:BG8"/>
    <mergeCell ref="B9:B10"/>
    <mergeCell ref="C9:C10"/>
    <mergeCell ref="J9:J10"/>
    <mergeCell ref="AY7:AY8"/>
    <mergeCell ref="BF11:BF12"/>
    <mergeCell ref="BG11:BG12"/>
    <mergeCell ref="P9:P10"/>
    <mergeCell ref="Q9:Q10"/>
    <mergeCell ref="P7:P8"/>
    <mergeCell ref="Q7:Q8"/>
    <mergeCell ref="W7:W8"/>
    <mergeCell ref="X7:X8"/>
    <mergeCell ref="W9:W10"/>
    <mergeCell ref="X9:X10"/>
    <mergeCell ref="AD7:AD8"/>
    <mergeCell ref="AY11:AY12"/>
    <mergeCell ref="AK11:AK12"/>
    <mergeCell ref="AL11:AL12"/>
    <mergeCell ref="AR11:AR12"/>
    <mergeCell ref="AS11:AS12"/>
    <mergeCell ref="BF13:BF14"/>
    <mergeCell ref="P11:P12"/>
    <mergeCell ref="Q11:Q12"/>
    <mergeCell ref="W11:W12"/>
    <mergeCell ref="X11:X12"/>
    <mergeCell ref="AD11:AD12"/>
    <mergeCell ref="AE11:AE12"/>
    <mergeCell ref="BG13:BG14"/>
    <mergeCell ref="B15:B16"/>
    <mergeCell ref="C15:C16"/>
    <mergeCell ref="J15:J16"/>
    <mergeCell ref="AY13:AY14"/>
    <mergeCell ref="AK13:AK14"/>
    <mergeCell ref="AL13:AL14"/>
    <mergeCell ref="AR13:AR14"/>
    <mergeCell ref="AS13:AS14"/>
    <mergeCell ref="BF15:BF16"/>
    <mergeCell ref="BG15:BG16"/>
    <mergeCell ref="P13:P14"/>
    <mergeCell ref="Q13:Q14"/>
    <mergeCell ref="W13:W14"/>
    <mergeCell ref="X13:X14"/>
    <mergeCell ref="AD13:AD14"/>
    <mergeCell ref="AE13:AE14"/>
    <mergeCell ref="B13:B14"/>
    <mergeCell ref="C13:C14"/>
    <mergeCell ref="J13:J14"/>
    <mergeCell ref="AY15:AY16"/>
    <mergeCell ref="AK15:AK16"/>
    <mergeCell ref="AL15:AL16"/>
    <mergeCell ref="AR15:AR16"/>
    <mergeCell ref="AS15:AS16"/>
    <mergeCell ref="BF17:BF18"/>
    <mergeCell ref="I15:I16"/>
    <mergeCell ref="P15:P16"/>
    <mergeCell ref="Q15:Q16"/>
    <mergeCell ref="W15:W16"/>
    <mergeCell ref="X15:X16"/>
    <mergeCell ref="AD15:AD16"/>
    <mergeCell ref="AE15:AE16"/>
    <mergeCell ref="BG17:BG18"/>
    <mergeCell ref="B19:B20"/>
    <mergeCell ref="C19:C20"/>
    <mergeCell ref="J19:J20"/>
    <mergeCell ref="AY17:AY18"/>
    <mergeCell ref="AK17:AK18"/>
    <mergeCell ref="AL17:AL18"/>
    <mergeCell ref="AR17:AR18"/>
    <mergeCell ref="AS17:AS18"/>
    <mergeCell ref="BF19:BF20"/>
    <mergeCell ref="BG19:BG20"/>
    <mergeCell ref="I17:I18"/>
    <mergeCell ref="P17:P18"/>
    <mergeCell ref="Q17:Q18"/>
    <mergeCell ref="W17:W18"/>
    <mergeCell ref="X17:X18"/>
    <mergeCell ref="B17:B18"/>
    <mergeCell ref="C17:C18"/>
    <mergeCell ref="J17:J18"/>
    <mergeCell ref="AY19:AY20"/>
    <mergeCell ref="AK19:AK20"/>
    <mergeCell ref="AL19:AL20"/>
    <mergeCell ref="AR19:AR20"/>
    <mergeCell ref="AS19:AS20"/>
    <mergeCell ref="BF21:BF22"/>
    <mergeCell ref="I19:I20"/>
    <mergeCell ref="P19:P20"/>
    <mergeCell ref="Q19:Q20"/>
    <mergeCell ref="W19:W20"/>
    <mergeCell ref="X19:X20"/>
    <mergeCell ref="BG21:BG22"/>
    <mergeCell ref="B23:B24"/>
    <mergeCell ref="C23:C24"/>
    <mergeCell ref="J23:J24"/>
    <mergeCell ref="AY21:AY22"/>
    <mergeCell ref="AK21:AK22"/>
    <mergeCell ref="AL21:AL22"/>
    <mergeCell ref="AR21:AR22"/>
    <mergeCell ref="AS21:AS22"/>
    <mergeCell ref="BF23:BF24"/>
    <mergeCell ref="BG23:BG24"/>
    <mergeCell ref="I21:I22"/>
    <mergeCell ref="P21:P22"/>
    <mergeCell ref="Q21:Q22"/>
    <mergeCell ref="W21:W22"/>
    <mergeCell ref="X21:X22"/>
    <mergeCell ref="B21:B22"/>
    <mergeCell ref="C21:C22"/>
    <mergeCell ref="AY23:AY24"/>
    <mergeCell ref="AK23:AK24"/>
    <mergeCell ref="AL23:AL24"/>
    <mergeCell ref="AR23:AR24"/>
    <mergeCell ref="AS23:AS24"/>
    <mergeCell ref="BF25:BF26"/>
    <mergeCell ref="I23:I24"/>
    <mergeCell ref="P23:P24"/>
    <mergeCell ref="Q23:Q24"/>
    <mergeCell ref="W23:W24"/>
    <mergeCell ref="X23:X24"/>
    <mergeCell ref="AE25:AE26"/>
    <mergeCell ref="BG25:BG26"/>
    <mergeCell ref="B27:B28"/>
    <mergeCell ref="C27:C28"/>
    <mergeCell ref="J27:J28"/>
    <mergeCell ref="AY25:AY26"/>
    <mergeCell ref="AK25:AK26"/>
    <mergeCell ref="AL25:AL26"/>
    <mergeCell ref="AR25:AR26"/>
    <mergeCell ref="AS25:AS26"/>
    <mergeCell ref="BF27:BF28"/>
    <mergeCell ref="BG27:BG28"/>
    <mergeCell ref="I25:I26"/>
    <mergeCell ref="P25:P26"/>
    <mergeCell ref="Q25:Q26"/>
    <mergeCell ref="W25:W26"/>
    <mergeCell ref="X25:X26"/>
    <mergeCell ref="B25:B26"/>
    <mergeCell ref="C25:C26"/>
    <mergeCell ref="J25:J26"/>
    <mergeCell ref="AY27:AY28"/>
    <mergeCell ref="AK27:AK28"/>
    <mergeCell ref="AL27:AL28"/>
    <mergeCell ref="AR27:AR28"/>
    <mergeCell ref="AS27:AS28"/>
    <mergeCell ref="BG29:BG30"/>
    <mergeCell ref="B31:B32"/>
    <mergeCell ref="C31:C32"/>
    <mergeCell ref="J31:J32"/>
    <mergeCell ref="AY29:AY30"/>
    <mergeCell ref="AK29:AK30"/>
    <mergeCell ref="AL29:AL30"/>
    <mergeCell ref="AR29:AR30"/>
    <mergeCell ref="AS29:AS30"/>
    <mergeCell ref="BF31:BF32"/>
    <mergeCell ref="BG31:BG32"/>
    <mergeCell ref="I29:I30"/>
    <mergeCell ref="P29:P30"/>
    <mergeCell ref="Q29:Q30"/>
    <mergeCell ref="W29:W30"/>
    <mergeCell ref="X29:X30"/>
    <mergeCell ref="AD29:AD30"/>
    <mergeCell ref="AE29:AE30"/>
    <mergeCell ref="B29:B30"/>
    <mergeCell ref="C29:C30"/>
    <mergeCell ref="J29:J30"/>
    <mergeCell ref="AY31:AY32"/>
    <mergeCell ref="AK31:AK32"/>
    <mergeCell ref="AL31:AL32"/>
    <mergeCell ref="AR31:AR32"/>
    <mergeCell ref="AS31:AS32"/>
    <mergeCell ref="BF33:BF34"/>
    <mergeCell ref="I31:I32"/>
    <mergeCell ref="P31:P32"/>
    <mergeCell ref="Q31:Q32"/>
    <mergeCell ref="W31:W32"/>
    <mergeCell ref="X31:X32"/>
    <mergeCell ref="AD31:AD32"/>
    <mergeCell ref="AE31:AE32"/>
    <mergeCell ref="BF29:BF30"/>
    <mergeCell ref="AE35:AE36"/>
    <mergeCell ref="BG33:BG34"/>
    <mergeCell ref="B35:B36"/>
    <mergeCell ref="C35:C36"/>
    <mergeCell ref="J35:J36"/>
    <mergeCell ref="AY33:AY34"/>
    <mergeCell ref="AK33:AK34"/>
    <mergeCell ref="AL33:AL34"/>
    <mergeCell ref="AR33:AR34"/>
    <mergeCell ref="AS33:AS34"/>
    <mergeCell ref="BF35:BF36"/>
    <mergeCell ref="BG35:BG36"/>
    <mergeCell ref="I33:I34"/>
    <mergeCell ref="P33:P34"/>
    <mergeCell ref="Q33:Q34"/>
    <mergeCell ref="W33:W34"/>
    <mergeCell ref="X33:X34"/>
    <mergeCell ref="AD33:AD34"/>
    <mergeCell ref="AE33:AE34"/>
    <mergeCell ref="B33:B34"/>
    <mergeCell ref="C33:C34"/>
    <mergeCell ref="J33:J34"/>
    <mergeCell ref="AY35:AY36"/>
    <mergeCell ref="BG37:BG38"/>
    <mergeCell ref="B39:B40"/>
    <mergeCell ref="C39:C40"/>
    <mergeCell ref="J39:J40"/>
    <mergeCell ref="AY37:AY38"/>
    <mergeCell ref="AK37:AK38"/>
    <mergeCell ref="AL37:AL38"/>
    <mergeCell ref="AR37:AR38"/>
    <mergeCell ref="AS37:AS38"/>
    <mergeCell ref="I37:I38"/>
    <mergeCell ref="P37:P38"/>
    <mergeCell ref="Q37:Q38"/>
    <mergeCell ref="W37:W38"/>
    <mergeCell ref="X37:X38"/>
    <mergeCell ref="AD37:AD38"/>
    <mergeCell ref="AE37:AE38"/>
    <mergeCell ref="B37:B38"/>
    <mergeCell ref="C37:C38"/>
    <mergeCell ref="J37:J38"/>
    <mergeCell ref="BF37:BF38"/>
    <mergeCell ref="BF39:BF40"/>
    <mergeCell ref="BG39:BG40"/>
    <mergeCell ref="AY39:AY40"/>
    <mergeCell ref="AK39:AK40"/>
    <mergeCell ref="AL39:AL40"/>
    <mergeCell ref="AR39:AR40"/>
    <mergeCell ref="AS39:AS40"/>
    <mergeCell ref="I39:I40"/>
    <mergeCell ref="I41:I42"/>
    <mergeCell ref="P39:P40"/>
    <mergeCell ref="Q39:Q40"/>
    <mergeCell ref="W39:W40"/>
    <mergeCell ref="X39:X40"/>
    <mergeCell ref="AD39:AD40"/>
    <mergeCell ref="AE39:AE40"/>
    <mergeCell ref="B47:B48"/>
    <mergeCell ref="C47:C48"/>
    <mergeCell ref="J47:J48"/>
    <mergeCell ref="AY45:AY46"/>
    <mergeCell ref="AK45:AK46"/>
    <mergeCell ref="AL45:AL46"/>
    <mergeCell ref="AR45:AR46"/>
    <mergeCell ref="AS45:AS46"/>
    <mergeCell ref="AZ47:AZ48"/>
    <mergeCell ref="B45:B46"/>
    <mergeCell ref="C45:C46"/>
    <mergeCell ref="J45:J46"/>
    <mergeCell ref="W47:W48"/>
    <mergeCell ref="X47:X48"/>
    <mergeCell ref="AZ45:AZ46"/>
    <mergeCell ref="AY47:AY48"/>
    <mergeCell ref="AK47:AK48"/>
    <mergeCell ref="AL47:AL48"/>
    <mergeCell ref="AR47:AR48"/>
    <mergeCell ref="AS47:AS48"/>
    <mergeCell ref="I45:I46"/>
    <mergeCell ref="Q45:Q46"/>
    <mergeCell ref="W45:W46"/>
    <mergeCell ref="X45:X46"/>
    <mergeCell ref="B43:B44"/>
    <mergeCell ref="C43:C44"/>
    <mergeCell ref="J43:J44"/>
    <mergeCell ref="P41:P42"/>
    <mergeCell ref="Q41:Q42"/>
    <mergeCell ref="W41:W42"/>
    <mergeCell ref="X41:X42"/>
    <mergeCell ref="P43:P44"/>
    <mergeCell ref="Q43:Q44"/>
    <mergeCell ref="W43:W44"/>
    <mergeCell ref="X43:X44"/>
    <mergeCell ref="B41:B42"/>
    <mergeCell ref="C41:C42"/>
    <mergeCell ref="J41:J42"/>
    <mergeCell ref="BF43:BF44"/>
    <mergeCell ref="AZ43:AZ44"/>
    <mergeCell ref="AZ41:AZ42"/>
    <mergeCell ref="BG43:BG44"/>
    <mergeCell ref="BF41:BF42"/>
    <mergeCell ref="BG41:BG42"/>
    <mergeCell ref="AY41:AY42"/>
    <mergeCell ref="AK41:AK42"/>
    <mergeCell ref="AL41:AL42"/>
    <mergeCell ref="AR41:AR42"/>
    <mergeCell ref="AS41:AS42"/>
    <mergeCell ref="AY43:AY44"/>
    <mergeCell ref="AK43:AK44"/>
    <mergeCell ref="AL43:AL44"/>
    <mergeCell ref="AR43:AR44"/>
    <mergeCell ref="AS43:AS44"/>
    <mergeCell ref="AK35:AK36"/>
    <mergeCell ref="AL35:AL36"/>
    <mergeCell ref="AR35:AR36"/>
    <mergeCell ref="AS35:AS36"/>
    <mergeCell ref="I35:I36"/>
    <mergeCell ref="P35:P36"/>
    <mergeCell ref="Q35:Q36"/>
    <mergeCell ref="W35:W36"/>
    <mergeCell ref="X35:X36"/>
    <mergeCell ref="P47:P48"/>
    <mergeCell ref="Q47:Q48"/>
    <mergeCell ref="I47:I48"/>
    <mergeCell ref="I43:I44"/>
    <mergeCell ref="P45:P46"/>
    <mergeCell ref="AE27:AE28"/>
    <mergeCell ref="AD17:AD18"/>
    <mergeCell ref="AE17:AE18"/>
    <mergeCell ref="AD19:AD20"/>
    <mergeCell ref="AE19:AE20"/>
    <mergeCell ref="AD21:AD22"/>
    <mergeCell ref="AE21:AE22"/>
    <mergeCell ref="AR9:AR10"/>
    <mergeCell ref="I9:I10"/>
    <mergeCell ref="I11:I12"/>
    <mergeCell ref="I13:I14"/>
    <mergeCell ref="I27:I28"/>
    <mergeCell ref="P27:P28"/>
    <mergeCell ref="Q27:Q28"/>
    <mergeCell ref="W27:W28"/>
    <mergeCell ref="X27:X28"/>
    <mergeCell ref="J21:J22"/>
    <mergeCell ref="AS9:AS10"/>
    <mergeCell ref="AD47:AD48"/>
    <mergeCell ref="AE47:AE48"/>
    <mergeCell ref="AK2:AL3"/>
    <mergeCell ref="AN2:AO3"/>
    <mergeCell ref="AP2:AP3"/>
    <mergeCell ref="AK5:AK6"/>
    <mergeCell ref="AL5:AL6"/>
    <mergeCell ref="AK7:AK8"/>
    <mergeCell ref="AL7:AL8"/>
    <mergeCell ref="AK9:AK10"/>
    <mergeCell ref="AD41:AD42"/>
    <mergeCell ref="AE41:AE42"/>
    <mergeCell ref="AD43:AD44"/>
    <mergeCell ref="AE43:AE44"/>
    <mergeCell ref="AD45:AD46"/>
    <mergeCell ref="AE45:AE46"/>
    <mergeCell ref="AD35:AD36"/>
    <mergeCell ref="AD9:AD10"/>
    <mergeCell ref="AE9:AE10"/>
    <mergeCell ref="AD23:AD24"/>
    <mergeCell ref="AE23:AE24"/>
    <mergeCell ref="AD25:AD26"/>
    <mergeCell ref="AD27:AD28"/>
    <mergeCell ref="BG47:BG48"/>
    <mergeCell ref="BI2:BJ3"/>
    <mergeCell ref="BK2:BK3"/>
    <mergeCell ref="AZ29:AZ30"/>
    <mergeCell ref="AZ31:AZ32"/>
    <mergeCell ref="AZ33:AZ34"/>
    <mergeCell ref="AZ35:AZ36"/>
    <mergeCell ref="AZ37:AZ38"/>
    <mergeCell ref="AZ39:AZ40"/>
    <mergeCell ref="AZ17:AZ18"/>
    <mergeCell ref="AZ19:AZ20"/>
    <mergeCell ref="AZ21:AZ22"/>
    <mergeCell ref="AZ23:AZ24"/>
    <mergeCell ref="AZ25:AZ26"/>
    <mergeCell ref="AZ27:AZ28"/>
    <mergeCell ref="AZ5:AZ6"/>
    <mergeCell ref="AZ7:AZ8"/>
    <mergeCell ref="AZ9:AZ10"/>
    <mergeCell ref="AZ11:AZ12"/>
    <mergeCell ref="AZ13:AZ14"/>
    <mergeCell ref="AZ15:AZ16"/>
    <mergeCell ref="BF47:BF48"/>
    <mergeCell ref="BF45:BF46"/>
    <mergeCell ref="BG45:BG46"/>
  </mergeCells>
  <phoneticPr fontId="3"/>
  <conditionalFormatting sqref="BK11:BK14">
    <cfRule type="duplicateValues" dxfId="3" priority="2"/>
  </conditionalFormatting>
  <conditionalFormatting sqref="BK19:BK22">
    <cfRule type="duplicateValues" dxfId="2" priority="1"/>
  </conditionalFormatting>
  <hyperlinks>
    <hyperlink ref="A1" location="menu!A1" display="menu" xr:uid="{00000000-0004-0000-1400-000000000000}"/>
  </hyperlinks>
  <printOptions horizontalCentered="1"/>
  <pageMargins left="0.78740157480314965" right="0.19685039370078741" top="0.74803149606299213" bottom="0.74803149606299213" header="0.31496062992125984" footer="0.31496062992125984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I38"/>
  <sheetViews>
    <sheetView showGridLines="0" view="pageBreakPreview" zoomScaleNormal="100" zoomScaleSheetLayoutView="100" workbookViewId="0">
      <selection activeCell="P14" sqref="P14"/>
    </sheetView>
  </sheetViews>
  <sheetFormatPr defaultRowHeight="18.75" x14ac:dyDescent="0.4"/>
  <sheetData>
    <row r="1" spans="1:9" x14ac:dyDescent="0.4">
      <c r="A1" s="283" t="s">
        <v>382</v>
      </c>
    </row>
    <row r="7" spans="1:9" ht="18.75" customHeight="1" x14ac:dyDescent="0.4">
      <c r="B7" s="412" t="s">
        <v>679</v>
      </c>
      <c r="C7" s="412"/>
      <c r="D7" s="412"/>
    </row>
    <row r="8" spans="1:9" ht="18.75" customHeight="1" x14ac:dyDescent="0.4">
      <c r="B8" s="412"/>
      <c r="C8" s="412"/>
      <c r="D8" s="412"/>
    </row>
    <row r="9" spans="1:9" ht="18.75" customHeight="1" x14ac:dyDescent="0.4">
      <c r="B9" s="413" t="s">
        <v>677</v>
      </c>
      <c r="C9" s="413"/>
      <c r="D9" s="413"/>
      <c r="E9" s="413"/>
      <c r="F9" s="413"/>
      <c r="G9" s="413"/>
      <c r="H9" s="413"/>
      <c r="I9" s="413"/>
    </row>
    <row r="10" spans="1:9" ht="18.75" customHeight="1" x14ac:dyDescent="0.4">
      <c r="B10" s="413"/>
      <c r="C10" s="413"/>
      <c r="D10" s="413"/>
      <c r="E10" s="413"/>
      <c r="F10" s="413"/>
      <c r="G10" s="413"/>
      <c r="H10" s="413"/>
      <c r="I10" s="413"/>
    </row>
    <row r="11" spans="1:9" ht="18.75" customHeight="1" x14ac:dyDescent="0.4">
      <c r="B11" s="413" t="s">
        <v>678</v>
      </c>
      <c r="C11" s="413"/>
      <c r="D11" s="413"/>
      <c r="E11" s="413"/>
      <c r="F11" s="413"/>
      <c r="G11" s="413"/>
      <c r="H11" s="413"/>
      <c r="I11" s="413"/>
    </row>
    <row r="12" spans="1:9" ht="18.75" customHeight="1" x14ac:dyDescent="0.4">
      <c r="B12" s="413"/>
      <c r="C12" s="413"/>
      <c r="D12" s="413"/>
      <c r="E12" s="413"/>
      <c r="F12" s="413"/>
      <c r="G12" s="413"/>
      <c r="H12" s="413"/>
      <c r="I12" s="413"/>
    </row>
    <row r="14" spans="1:9" x14ac:dyDescent="0.4">
      <c r="B14" s="413" t="s">
        <v>167</v>
      </c>
      <c r="C14" s="413"/>
      <c r="D14" s="413"/>
      <c r="E14" s="413"/>
      <c r="F14" s="413"/>
      <c r="G14" s="413"/>
      <c r="H14" s="413"/>
      <c r="I14" s="413"/>
    </row>
    <row r="15" spans="1:9" x14ac:dyDescent="0.4">
      <c r="B15" s="413"/>
      <c r="C15" s="413"/>
      <c r="D15" s="413"/>
      <c r="E15" s="413"/>
      <c r="F15" s="413"/>
      <c r="G15" s="413"/>
      <c r="H15" s="413"/>
      <c r="I15" s="413"/>
    </row>
    <row r="16" spans="1:9" x14ac:dyDescent="0.4">
      <c r="B16" s="413" t="s">
        <v>168</v>
      </c>
      <c r="C16" s="413"/>
      <c r="D16" s="413"/>
      <c r="E16" s="413"/>
      <c r="F16" s="413"/>
      <c r="G16" s="413"/>
      <c r="H16" s="413"/>
      <c r="I16" s="413"/>
    </row>
    <row r="17" spans="2:9" x14ac:dyDescent="0.4">
      <c r="B17" s="413"/>
      <c r="C17" s="413"/>
      <c r="D17" s="413"/>
      <c r="E17" s="413"/>
      <c r="F17" s="413"/>
      <c r="G17" s="413"/>
      <c r="H17" s="413"/>
      <c r="I17" s="413"/>
    </row>
    <row r="20" spans="2:9" x14ac:dyDescent="0.4">
      <c r="B20" s="498" t="s">
        <v>676</v>
      </c>
      <c r="C20" s="498"/>
      <c r="D20" s="498"/>
      <c r="E20" s="498"/>
      <c r="F20" s="498"/>
      <c r="G20" s="498"/>
      <c r="H20" s="498"/>
      <c r="I20" s="498"/>
    </row>
    <row r="21" spans="2:9" x14ac:dyDescent="0.4">
      <c r="B21" s="498"/>
      <c r="C21" s="498"/>
      <c r="D21" s="498"/>
      <c r="E21" s="498"/>
      <c r="F21" s="498"/>
      <c r="G21" s="498"/>
      <c r="H21" s="498"/>
      <c r="I21" s="498"/>
    </row>
    <row r="23" spans="2:9" ht="25.5" x14ac:dyDescent="0.4">
      <c r="E23" s="413"/>
      <c r="F23" s="414"/>
    </row>
    <row r="24" spans="2:9" x14ac:dyDescent="0.4">
      <c r="D24" s="413"/>
      <c r="E24" s="414"/>
      <c r="F24" s="414"/>
      <c r="G24" s="414"/>
    </row>
    <row r="25" spans="2:9" x14ac:dyDescent="0.4">
      <c r="D25" s="414"/>
      <c r="E25" s="414"/>
      <c r="F25" s="414"/>
      <c r="G25" s="414"/>
    </row>
    <row r="35" spans="2:9" ht="18.75" customHeight="1" x14ac:dyDescent="0.4">
      <c r="B35" s="411" t="s">
        <v>674</v>
      </c>
      <c r="C35" s="411"/>
      <c r="D35" s="411"/>
      <c r="E35" s="411"/>
      <c r="F35" s="411"/>
      <c r="G35" s="411"/>
      <c r="H35" s="411"/>
      <c r="I35" s="411"/>
    </row>
    <row r="36" spans="2:9" ht="18.75" customHeight="1" x14ac:dyDescent="0.4">
      <c r="B36" s="411"/>
      <c r="C36" s="411"/>
      <c r="D36" s="411"/>
      <c r="E36" s="411"/>
      <c r="F36" s="411"/>
      <c r="G36" s="411"/>
      <c r="H36" s="411"/>
      <c r="I36" s="411"/>
    </row>
    <row r="37" spans="2:9" x14ac:dyDescent="0.4">
      <c r="B37" s="411" t="s">
        <v>164</v>
      </c>
      <c r="C37" s="411"/>
      <c r="D37" s="411"/>
      <c r="E37" s="411"/>
      <c r="F37" s="411"/>
      <c r="G37" s="411"/>
      <c r="H37" s="411"/>
      <c r="I37" s="411"/>
    </row>
    <row r="38" spans="2:9" x14ac:dyDescent="0.4">
      <c r="B38" s="411"/>
      <c r="C38" s="411"/>
      <c r="D38" s="411"/>
      <c r="E38" s="411"/>
      <c r="F38" s="411"/>
      <c r="G38" s="411"/>
      <c r="H38" s="411"/>
      <c r="I38" s="411"/>
    </row>
  </sheetData>
  <mergeCells count="10">
    <mergeCell ref="B37:I38"/>
    <mergeCell ref="B16:I17"/>
    <mergeCell ref="B20:I21"/>
    <mergeCell ref="B7:D8"/>
    <mergeCell ref="B9:I10"/>
    <mergeCell ref="B11:I12"/>
    <mergeCell ref="B14:I15"/>
    <mergeCell ref="B35:I36"/>
    <mergeCell ref="E23:F23"/>
    <mergeCell ref="D24:G25"/>
  </mergeCells>
  <phoneticPr fontId="3"/>
  <hyperlinks>
    <hyperlink ref="A1" location="menu!A1" display="menu" xr:uid="{00000000-0004-0000-1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AW141"/>
  <sheetViews>
    <sheetView showGridLines="0" view="pageBreakPreview" zoomScale="70" zoomScaleNormal="100" zoomScaleSheetLayoutView="70" workbookViewId="0">
      <selection activeCell="BC98" sqref="BC98"/>
    </sheetView>
  </sheetViews>
  <sheetFormatPr defaultRowHeight="18.75" x14ac:dyDescent="0.4"/>
  <cols>
    <col min="2" max="49" width="2.625" customWidth="1"/>
  </cols>
  <sheetData>
    <row r="1" spans="1:49" x14ac:dyDescent="0.4">
      <c r="A1" s="283" t="s">
        <v>378</v>
      </c>
    </row>
    <row r="2" spans="1:49" ht="15" customHeight="1" x14ac:dyDescent="0.4">
      <c r="B2" s="415" t="s">
        <v>370</v>
      </c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7"/>
      <c r="Z2" s="415" t="s">
        <v>371</v>
      </c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7"/>
    </row>
    <row r="3" spans="1:49" ht="15" customHeight="1" thickBot="1" x14ac:dyDescent="0.45">
      <c r="A3" t="s">
        <v>372</v>
      </c>
      <c r="B3" s="418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20"/>
      <c r="Z3" s="418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20"/>
    </row>
    <row r="4" spans="1:49" ht="15" customHeight="1" thickTop="1" x14ac:dyDescent="0.4">
      <c r="B4" s="276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277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277"/>
    </row>
    <row r="5" spans="1:49" ht="15" customHeight="1" x14ac:dyDescent="0.4">
      <c r="B5" s="155" t="s">
        <v>583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9"/>
      <c r="Z5" s="155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9"/>
    </row>
    <row r="6" spans="1:49" ht="15" customHeight="1" x14ac:dyDescent="0.4">
      <c r="B6" s="155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9"/>
      <c r="Z6" s="155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9"/>
    </row>
    <row r="7" spans="1:49" ht="15" customHeight="1" x14ac:dyDescent="0.4">
      <c r="B7" s="155"/>
      <c r="C7" s="278" t="s">
        <v>375</v>
      </c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9"/>
      <c r="Z7" s="155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9"/>
    </row>
    <row r="8" spans="1:49" ht="15" customHeight="1" x14ac:dyDescent="0.4">
      <c r="B8" s="155"/>
      <c r="C8" s="278"/>
      <c r="D8" s="278" t="s">
        <v>175</v>
      </c>
      <c r="E8" s="278"/>
      <c r="F8" s="278"/>
      <c r="G8" s="278"/>
      <c r="H8" s="278"/>
      <c r="I8" s="278"/>
      <c r="J8" s="278"/>
      <c r="K8" s="278"/>
      <c r="L8" s="278" t="s">
        <v>388</v>
      </c>
      <c r="M8" s="278"/>
      <c r="N8" s="278"/>
      <c r="O8" s="278"/>
      <c r="P8" s="278"/>
      <c r="Q8" s="278"/>
      <c r="R8" s="278" t="s">
        <v>389</v>
      </c>
      <c r="S8" s="278"/>
      <c r="T8" s="278"/>
      <c r="U8" s="278"/>
      <c r="V8" s="278"/>
      <c r="W8" s="278"/>
      <c r="X8" s="278"/>
      <c r="Y8" s="279"/>
      <c r="Z8" s="155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9"/>
    </row>
    <row r="9" spans="1:49" ht="15" customHeight="1" x14ac:dyDescent="0.4">
      <c r="B9" s="155"/>
      <c r="C9" s="278"/>
      <c r="D9" s="278"/>
      <c r="E9" s="278" t="s">
        <v>413</v>
      </c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9"/>
      <c r="Z9" s="155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9"/>
    </row>
    <row r="10" spans="1:49" ht="15" customHeight="1" x14ac:dyDescent="0.4">
      <c r="B10" s="155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9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9"/>
    </row>
    <row r="11" spans="1:49" ht="15" customHeight="1" x14ac:dyDescent="0.4">
      <c r="B11" s="155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9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9"/>
    </row>
    <row r="12" spans="1:49" ht="15" customHeight="1" x14ac:dyDescent="0.4">
      <c r="B12" s="155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9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9"/>
    </row>
    <row r="13" spans="1:49" ht="15" customHeight="1" x14ac:dyDescent="0.4">
      <c r="B13" s="155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9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9"/>
    </row>
    <row r="14" spans="1:49" ht="15" customHeight="1" x14ac:dyDescent="0.4">
      <c r="B14" s="155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9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9"/>
    </row>
    <row r="15" spans="1:49" ht="15" customHeight="1" x14ac:dyDescent="0.4">
      <c r="B15" s="155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9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9"/>
    </row>
    <row r="16" spans="1:49" ht="15" customHeight="1" x14ac:dyDescent="0.4">
      <c r="B16" s="155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9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9"/>
    </row>
    <row r="17" spans="2:49" ht="15" customHeight="1" x14ac:dyDescent="0.4">
      <c r="B17" s="155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9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9"/>
    </row>
    <row r="18" spans="2:49" ht="15" customHeight="1" x14ac:dyDescent="0.4">
      <c r="B18" s="155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9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9"/>
    </row>
    <row r="19" spans="2:49" ht="15" customHeight="1" x14ac:dyDescent="0.4">
      <c r="B19" s="155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9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9"/>
    </row>
    <row r="20" spans="2:49" ht="15" customHeight="1" x14ac:dyDescent="0.4">
      <c r="B20" s="155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9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9"/>
    </row>
    <row r="21" spans="2:49" ht="15" customHeight="1" x14ac:dyDescent="0.4">
      <c r="B21" s="155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9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2:49" ht="15" customHeight="1" x14ac:dyDescent="0.4">
      <c r="B22" s="155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9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9"/>
    </row>
    <row r="23" spans="2:49" ht="15" customHeight="1" x14ac:dyDescent="0.4">
      <c r="B23" s="155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80"/>
      <c r="Y23" s="279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9"/>
    </row>
    <row r="24" spans="2:49" ht="15" customHeight="1" x14ac:dyDescent="0.4">
      <c r="B24" s="155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9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9"/>
    </row>
    <row r="25" spans="2:49" ht="15" customHeight="1" x14ac:dyDescent="0.4">
      <c r="B25" s="155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9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9"/>
    </row>
    <row r="26" spans="2:49" ht="15" customHeight="1" x14ac:dyDescent="0.4">
      <c r="B26" s="155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9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9"/>
    </row>
    <row r="27" spans="2:49" ht="15" customHeight="1" x14ac:dyDescent="0.4">
      <c r="B27" s="155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9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9"/>
    </row>
    <row r="28" spans="2:49" ht="15" customHeight="1" x14ac:dyDescent="0.4">
      <c r="B28" s="155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9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9"/>
    </row>
    <row r="29" spans="2:49" ht="15" customHeight="1" x14ac:dyDescent="0.4">
      <c r="B29" s="155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9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9"/>
    </row>
    <row r="30" spans="2:49" ht="15" customHeight="1" x14ac:dyDescent="0.4">
      <c r="B30" s="155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9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9"/>
    </row>
    <row r="31" spans="2:49" ht="15" customHeight="1" x14ac:dyDescent="0.4">
      <c r="B31" s="155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9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9"/>
    </row>
    <row r="32" spans="2:49" ht="15" customHeight="1" x14ac:dyDescent="0.4">
      <c r="B32" s="155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80"/>
      <c r="Y32" s="279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9"/>
    </row>
    <row r="33" spans="2:49" ht="15" customHeight="1" x14ac:dyDescent="0.4">
      <c r="B33" s="155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9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9"/>
    </row>
    <row r="34" spans="2:49" ht="15" customHeight="1" x14ac:dyDescent="0.4">
      <c r="B34" s="155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9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9"/>
    </row>
    <row r="35" spans="2:49" ht="15" customHeight="1" x14ac:dyDescent="0.4">
      <c r="B35" s="155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9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9"/>
    </row>
    <row r="36" spans="2:49" ht="15" customHeight="1" x14ac:dyDescent="0.4">
      <c r="B36" s="155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9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9"/>
    </row>
    <row r="37" spans="2:49" ht="15" customHeight="1" x14ac:dyDescent="0.4">
      <c r="B37" s="155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9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9"/>
    </row>
    <row r="38" spans="2:49" ht="15" customHeight="1" x14ac:dyDescent="0.4">
      <c r="B38" s="155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9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9"/>
    </row>
    <row r="39" spans="2:49" ht="15" customHeight="1" x14ac:dyDescent="0.4">
      <c r="B39" s="155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9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9"/>
    </row>
    <row r="40" spans="2:49" ht="15" customHeight="1" x14ac:dyDescent="0.4">
      <c r="B40" s="155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9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9"/>
    </row>
    <row r="41" spans="2:49" ht="15" customHeight="1" x14ac:dyDescent="0.4">
      <c r="B41" s="155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80"/>
      <c r="Y41" s="279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9"/>
    </row>
    <row r="42" spans="2:49" ht="15" customHeight="1" x14ac:dyDescent="0.4">
      <c r="B42" s="155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9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9"/>
    </row>
    <row r="43" spans="2:49" ht="15" customHeight="1" x14ac:dyDescent="0.4">
      <c r="B43" s="155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9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9"/>
    </row>
    <row r="44" spans="2:49" ht="15" customHeight="1" x14ac:dyDescent="0.4">
      <c r="B44" s="155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9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9"/>
    </row>
    <row r="45" spans="2:49" ht="15" customHeight="1" x14ac:dyDescent="0.4">
      <c r="B45" s="155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9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9"/>
    </row>
    <row r="46" spans="2:49" ht="15" customHeight="1" x14ac:dyDescent="0.4">
      <c r="B46" s="155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9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9"/>
    </row>
    <row r="47" spans="2:49" ht="15" customHeight="1" x14ac:dyDescent="0.4">
      <c r="B47" s="155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9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9"/>
    </row>
    <row r="48" spans="2:49" ht="15" customHeight="1" x14ac:dyDescent="0.4">
      <c r="B48" s="155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9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9"/>
    </row>
    <row r="49" spans="2:49" ht="15" customHeight="1" x14ac:dyDescent="0.4">
      <c r="B49" s="155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9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9"/>
    </row>
    <row r="50" spans="2:49" ht="15" customHeight="1" x14ac:dyDescent="0.4">
      <c r="B50" s="155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80"/>
      <c r="Y50" s="279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9"/>
    </row>
    <row r="51" spans="2:49" ht="15" customHeight="1" x14ac:dyDescent="0.4">
      <c r="B51" s="155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9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9"/>
    </row>
    <row r="52" spans="2:49" ht="15" customHeight="1" x14ac:dyDescent="0.4">
      <c r="B52" s="155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9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9"/>
    </row>
    <row r="53" spans="2:49" ht="15" customHeight="1" x14ac:dyDescent="0.4">
      <c r="B53" s="155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9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9"/>
    </row>
    <row r="54" spans="2:49" ht="15" customHeight="1" x14ac:dyDescent="0.4">
      <c r="B54" s="155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9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9"/>
    </row>
    <row r="55" spans="2:49" ht="15" customHeight="1" x14ac:dyDescent="0.4">
      <c r="B55" s="155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9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9"/>
    </row>
    <row r="56" spans="2:49" ht="15" customHeight="1" x14ac:dyDescent="0.4">
      <c r="B56" s="155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9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9"/>
    </row>
    <row r="57" spans="2:49" ht="15" customHeight="1" x14ac:dyDescent="0.4">
      <c r="B57" s="155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9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9"/>
    </row>
    <row r="58" spans="2:49" ht="15" customHeight="1" x14ac:dyDescent="0.4">
      <c r="B58" s="155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9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9"/>
    </row>
    <row r="59" spans="2:49" ht="15" customHeight="1" x14ac:dyDescent="0.4">
      <c r="B59" s="155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80"/>
      <c r="Y59" s="279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9"/>
    </row>
    <row r="60" spans="2:49" ht="15" customHeight="1" x14ac:dyDescent="0.4">
      <c r="B60" s="155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9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9"/>
    </row>
    <row r="61" spans="2:49" ht="15" customHeight="1" x14ac:dyDescent="0.4">
      <c r="B61" s="155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9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9"/>
    </row>
    <row r="62" spans="2:49" ht="15" customHeight="1" x14ac:dyDescent="0.4">
      <c r="B62" s="155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9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9"/>
    </row>
    <row r="63" spans="2:49" ht="15" customHeight="1" x14ac:dyDescent="0.4">
      <c r="B63" s="155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9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9"/>
    </row>
    <row r="64" spans="2:49" ht="15" customHeight="1" x14ac:dyDescent="0.4">
      <c r="B64" s="155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80"/>
      <c r="Y64" s="279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9"/>
    </row>
    <row r="65" spans="2:49" ht="15" customHeight="1" x14ac:dyDescent="0.4">
      <c r="B65" s="155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9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9"/>
    </row>
    <row r="66" spans="2:49" ht="15" customHeight="1" x14ac:dyDescent="0.4">
      <c r="B66" s="155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9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9"/>
    </row>
    <row r="67" spans="2:49" ht="15" customHeight="1" x14ac:dyDescent="0.4">
      <c r="B67" s="155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9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9"/>
    </row>
    <row r="68" spans="2:49" ht="15" customHeight="1" x14ac:dyDescent="0.4">
      <c r="B68" s="155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9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9"/>
    </row>
    <row r="69" spans="2:49" ht="15" customHeight="1" x14ac:dyDescent="0.4">
      <c r="B69" s="155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9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9"/>
    </row>
    <row r="70" spans="2:49" ht="15" customHeight="1" x14ac:dyDescent="0.4">
      <c r="B70" s="155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9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9"/>
    </row>
    <row r="71" spans="2:49" ht="15" customHeight="1" x14ac:dyDescent="0.4">
      <c r="B71" s="155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9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9"/>
    </row>
    <row r="72" spans="2:49" ht="15" customHeight="1" x14ac:dyDescent="0.4">
      <c r="B72" s="155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9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9"/>
    </row>
    <row r="73" spans="2:49" ht="15" customHeight="1" x14ac:dyDescent="0.4">
      <c r="B73" s="155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9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9"/>
    </row>
    <row r="74" spans="2:49" ht="15" customHeight="1" x14ac:dyDescent="0.4">
      <c r="B74" s="155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9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9"/>
    </row>
    <row r="75" spans="2:49" ht="15" customHeight="1" x14ac:dyDescent="0.4">
      <c r="B75" s="155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9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9"/>
    </row>
    <row r="76" spans="2:49" ht="15" customHeight="1" x14ac:dyDescent="0.4">
      <c r="B76" s="155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9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9"/>
    </row>
    <row r="77" spans="2:49" ht="15" customHeight="1" x14ac:dyDescent="0.4">
      <c r="B77" s="155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9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9"/>
    </row>
    <row r="78" spans="2:49" ht="15" customHeight="1" x14ac:dyDescent="0.4">
      <c r="B78" s="155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9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9"/>
    </row>
    <row r="79" spans="2:49" ht="15" customHeight="1" x14ac:dyDescent="0.4"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</row>
    <row r="80" spans="2:49" ht="15" customHeight="1" x14ac:dyDescent="0.4"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</row>
    <row r="81" spans="2:49" ht="15" customHeight="1" x14ac:dyDescent="0.4"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</row>
    <row r="82" spans="2:49" ht="15" customHeight="1" x14ac:dyDescent="0.4"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</row>
    <row r="83" spans="2:49" ht="15" customHeight="1" x14ac:dyDescent="0.4"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</row>
    <row r="84" spans="2:49" ht="15" customHeight="1" x14ac:dyDescent="0.4"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</row>
    <row r="85" spans="2:49" ht="15" customHeight="1" x14ac:dyDescent="0.4"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</row>
    <row r="86" spans="2:49" ht="15" customHeight="1" x14ac:dyDescent="0.4"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</row>
    <row r="87" spans="2:49" ht="15" customHeight="1" x14ac:dyDescent="0.4"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</row>
    <row r="88" spans="2:49" ht="15" customHeight="1" x14ac:dyDescent="0.4"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</row>
    <row r="89" spans="2:49" ht="15" customHeight="1" x14ac:dyDescent="0.4"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</row>
    <row r="90" spans="2:49" ht="15" customHeight="1" x14ac:dyDescent="0.4"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</row>
    <row r="91" spans="2:49" ht="15" customHeight="1" x14ac:dyDescent="0.4"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</row>
    <row r="92" spans="2:49" ht="15" customHeight="1" x14ac:dyDescent="0.4"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</row>
    <row r="93" spans="2:49" ht="15" customHeight="1" x14ac:dyDescent="0.4"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</row>
    <row r="94" spans="2:49" ht="15" customHeight="1" x14ac:dyDescent="0.4"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</row>
    <row r="95" spans="2:49" ht="15" customHeight="1" x14ac:dyDescent="0.4"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</row>
    <row r="96" spans="2:49" ht="15" customHeight="1" x14ac:dyDescent="0.4"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</row>
    <row r="97" spans="2:49" ht="15" customHeight="1" x14ac:dyDescent="0.4"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</row>
    <row r="98" spans="2:49" ht="15" customHeight="1" x14ac:dyDescent="0.4"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</row>
    <row r="99" spans="2:49" ht="15" customHeight="1" x14ac:dyDescent="0.4"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</row>
    <row r="100" spans="2:49" ht="15" customHeight="1" x14ac:dyDescent="0.4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</row>
    <row r="101" spans="2:49" ht="15" customHeight="1" x14ac:dyDescent="0.4"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</row>
    <row r="102" spans="2:49" ht="15" customHeight="1" x14ac:dyDescent="0.4"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</row>
    <row r="103" spans="2:49" ht="15" customHeight="1" x14ac:dyDescent="0.4"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</row>
    <row r="104" spans="2:49" ht="15" customHeight="1" x14ac:dyDescent="0.4"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</row>
    <row r="105" spans="2:49" ht="15" customHeight="1" x14ac:dyDescent="0.4"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</row>
    <row r="106" spans="2:49" ht="15" customHeight="1" x14ac:dyDescent="0.4"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</row>
    <row r="107" spans="2:49" ht="15" customHeight="1" x14ac:dyDescent="0.4"/>
    <row r="108" spans="2:49" ht="15" customHeight="1" x14ac:dyDescent="0.4"/>
    <row r="109" spans="2:49" ht="15" customHeight="1" x14ac:dyDescent="0.4"/>
    <row r="110" spans="2:49" ht="15" customHeight="1" x14ac:dyDescent="0.4"/>
    <row r="111" spans="2:49" ht="15" customHeight="1" x14ac:dyDescent="0.4"/>
    <row r="112" spans="2:49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</sheetData>
  <mergeCells count="2">
    <mergeCell ref="B2:Y3"/>
    <mergeCell ref="Z2:AW3"/>
  </mergeCells>
  <phoneticPr fontId="3"/>
  <hyperlinks>
    <hyperlink ref="A1" location="menu!A1" display="menu" xr:uid="{00000000-0004-0000-1C00-000000000000}"/>
  </hyperlinks>
  <printOptions horizontalCentered="1"/>
  <pageMargins left="0.78740157480314965" right="0.39370078740157483" top="0.59055118110236227" bottom="0.59055118110236227" header="0.31496062992125984" footer="0.11811023622047245"/>
  <pageSetup paperSize="9" scale="65" orientation="portrait" r:id="rId1"/>
  <rowBreaks count="1" manualBreakCount="1">
    <brk id="78" min="1" max="4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W192"/>
  <sheetViews>
    <sheetView showGridLines="0" showZeros="0" view="pageBreakPreview" zoomScale="60" zoomScaleNormal="85" workbookViewId="0">
      <selection activeCell="K24" sqref="K24"/>
    </sheetView>
  </sheetViews>
  <sheetFormatPr defaultRowHeight="18.75" x14ac:dyDescent="0.4"/>
  <cols>
    <col min="2" max="4" width="12.625" customWidth="1"/>
    <col min="5" max="5" width="23.625" customWidth="1"/>
    <col min="7" max="7" width="5.625" customWidth="1"/>
    <col min="8" max="9" width="12.625" customWidth="1"/>
    <col min="10" max="10" width="20.625" customWidth="1"/>
    <col min="12" max="17" width="9" customWidth="1"/>
  </cols>
  <sheetData>
    <row r="1" spans="1:13" x14ac:dyDescent="0.4">
      <c r="A1" s="283" t="s">
        <v>382</v>
      </c>
    </row>
    <row r="2" spans="1:13" x14ac:dyDescent="0.4">
      <c r="B2" s="16"/>
      <c r="C2" s="17"/>
      <c r="D2" s="484" t="s">
        <v>112</v>
      </c>
      <c r="E2" s="485"/>
      <c r="F2" s="485"/>
      <c r="G2" s="485"/>
      <c r="H2" s="485"/>
      <c r="I2" s="485"/>
      <c r="J2" s="18"/>
    </row>
    <row r="3" spans="1:13" x14ac:dyDescent="0.4">
      <c r="B3" s="19"/>
      <c r="C3" s="20"/>
      <c r="D3" s="486"/>
      <c r="E3" s="486"/>
      <c r="F3" s="486"/>
      <c r="G3" s="486"/>
      <c r="H3" s="486"/>
      <c r="I3" s="486"/>
      <c r="J3" s="103" t="s">
        <v>113</v>
      </c>
    </row>
    <row r="4" spans="1:13" x14ac:dyDescent="0.4">
      <c r="B4" s="499" t="s">
        <v>114</v>
      </c>
      <c r="C4" s="499" t="s">
        <v>115</v>
      </c>
      <c r="D4" s="499" t="s">
        <v>116</v>
      </c>
      <c r="E4" s="499"/>
      <c r="F4" s="499" t="s">
        <v>2</v>
      </c>
      <c r="G4" s="499" t="s">
        <v>3</v>
      </c>
      <c r="H4" s="499" t="s">
        <v>6</v>
      </c>
      <c r="I4" s="499" t="s">
        <v>7</v>
      </c>
      <c r="J4" s="499" t="s">
        <v>8</v>
      </c>
    </row>
    <row r="5" spans="1:13" x14ac:dyDescent="0.4">
      <c r="B5" s="499"/>
      <c r="C5" s="499"/>
      <c r="D5" s="499"/>
      <c r="E5" s="499"/>
      <c r="F5" s="499"/>
      <c r="G5" s="499"/>
      <c r="H5" s="499"/>
      <c r="I5" s="499"/>
      <c r="J5" s="499"/>
    </row>
    <row r="6" spans="1:13" x14ac:dyDescent="0.4">
      <c r="B6" s="2" t="s">
        <v>234</v>
      </c>
      <c r="C6" s="2"/>
      <c r="D6" s="2"/>
      <c r="E6" s="2"/>
      <c r="F6" s="3"/>
      <c r="G6" s="3"/>
      <c r="H6" s="3"/>
      <c r="I6" s="3"/>
      <c r="J6" s="8"/>
    </row>
    <row r="7" spans="1:13" x14ac:dyDescent="0.4">
      <c r="B7" s="1"/>
      <c r="C7" s="1"/>
      <c r="D7" s="1"/>
      <c r="E7" s="1"/>
      <c r="F7" s="1"/>
      <c r="G7" s="1"/>
      <c r="H7" s="1"/>
      <c r="I7" s="1"/>
      <c r="J7" s="9"/>
    </row>
    <row r="8" spans="1:13" x14ac:dyDescent="0.4">
      <c r="B8" s="2"/>
      <c r="C8" s="2" t="s">
        <v>169</v>
      </c>
      <c r="D8" s="2"/>
      <c r="E8" s="2"/>
      <c r="F8" s="3"/>
      <c r="G8" s="3"/>
      <c r="H8" s="3"/>
      <c r="I8" s="3"/>
      <c r="J8" s="8"/>
    </row>
    <row r="9" spans="1:13" x14ac:dyDescent="0.4">
      <c r="B9" s="1"/>
      <c r="C9" s="1"/>
      <c r="D9" s="1"/>
      <c r="E9" s="1"/>
      <c r="F9" s="1"/>
      <c r="G9" s="1"/>
      <c r="H9" s="1"/>
      <c r="I9" s="1"/>
      <c r="J9" s="9"/>
    </row>
    <row r="10" spans="1:13" x14ac:dyDescent="0.4">
      <c r="B10" s="2"/>
      <c r="C10" s="2"/>
      <c r="D10" s="2" t="s">
        <v>10</v>
      </c>
      <c r="E10" s="2"/>
      <c r="F10" s="3"/>
      <c r="G10" s="3"/>
      <c r="H10" s="3"/>
      <c r="I10" s="3"/>
      <c r="J10" s="8"/>
    </row>
    <row r="11" spans="1:13" x14ac:dyDescent="0.4">
      <c r="B11" s="1"/>
      <c r="C11" s="1"/>
      <c r="D11" s="1"/>
      <c r="E11" s="1"/>
      <c r="F11" s="1"/>
      <c r="G11" s="1"/>
      <c r="H11" s="1"/>
      <c r="I11" s="1"/>
      <c r="J11" s="9"/>
    </row>
    <row r="12" spans="1:13" x14ac:dyDescent="0.4">
      <c r="B12" s="2"/>
      <c r="C12" s="2"/>
      <c r="D12" s="2"/>
      <c r="E12" s="2" t="s">
        <v>10</v>
      </c>
      <c r="F12" s="4">
        <v>1</v>
      </c>
      <c r="G12" s="105" t="s">
        <v>118</v>
      </c>
      <c r="H12" s="124"/>
      <c r="I12" s="106"/>
      <c r="J12" s="8" t="s">
        <v>224</v>
      </c>
      <c r="L12" s="107"/>
      <c r="M12" s="107"/>
    </row>
    <row r="13" spans="1:13" x14ac:dyDescent="0.4">
      <c r="B13" s="1"/>
      <c r="C13" s="1"/>
      <c r="D13" s="1"/>
      <c r="E13" s="6"/>
      <c r="F13" s="370"/>
      <c r="G13" s="371"/>
      <c r="H13" s="372"/>
      <c r="I13" s="344"/>
      <c r="J13" s="9"/>
      <c r="L13" s="111"/>
      <c r="M13" s="111"/>
    </row>
    <row r="14" spans="1:13" x14ac:dyDescent="0.4">
      <c r="B14" s="2"/>
      <c r="C14" s="2"/>
      <c r="D14" s="2"/>
      <c r="E14" s="2" t="s">
        <v>119</v>
      </c>
      <c r="F14" s="4">
        <v>1</v>
      </c>
      <c r="G14" s="105" t="s">
        <v>118</v>
      </c>
      <c r="H14" s="4"/>
      <c r="I14" s="106"/>
      <c r="J14" s="8" t="s">
        <v>120</v>
      </c>
      <c r="L14" s="112"/>
      <c r="M14" s="112"/>
    </row>
    <row r="15" spans="1:13" x14ac:dyDescent="0.4">
      <c r="B15" s="1"/>
      <c r="C15" s="1"/>
      <c r="D15" s="1"/>
      <c r="E15" s="6"/>
      <c r="F15" s="370">
        <f>+IF(I15&gt;0,1,0)</f>
        <v>0</v>
      </c>
      <c r="G15" s="371"/>
      <c r="H15" s="340"/>
      <c r="I15" s="344"/>
      <c r="J15" s="9"/>
      <c r="L15" s="36"/>
    </row>
    <row r="16" spans="1:13" x14ac:dyDescent="0.4">
      <c r="B16" s="2"/>
      <c r="C16" s="2"/>
      <c r="D16" s="2" t="s">
        <v>121</v>
      </c>
      <c r="E16" s="2"/>
      <c r="F16" s="3"/>
      <c r="G16" s="3"/>
      <c r="H16" s="3"/>
      <c r="I16" s="3"/>
      <c r="J16" s="8"/>
    </row>
    <row r="17" spans="2:23" x14ac:dyDescent="0.4">
      <c r="B17" s="1"/>
      <c r="C17" s="1"/>
      <c r="D17" s="1"/>
      <c r="E17" s="1"/>
      <c r="F17" s="1"/>
      <c r="G17" s="1"/>
      <c r="H17" s="1"/>
      <c r="I17" s="1"/>
      <c r="J17" s="9"/>
    </row>
    <row r="18" spans="2:23" x14ac:dyDescent="0.4">
      <c r="B18" s="2"/>
      <c r="C18" s="2"/>
      <c r="D18" s="2"/>
      <c r="E18" s="2" t="s">
        <v>147</v>
      </c>
      <c r="F18" s="4">
        <v>1</v>
      </c>
      <c r="G18" s="105" t="s">
        <v>118</v>
      </c>
      <c r="H18" s="124"/>
      <c r="I18" s="106"/>
      <c r="J18" s="8" t="s">
        <v>225</v>
      </c>
      <c r="L18" s="107"/>
      <c r="M18" s="107"/>
      <c r="N18" s="113"/>
      <c r="O18" s="113"/>
    </row>
    <row r="19" spans="2:23" x14ac:dyDescent="0.4">
      <c r="B19" s="1"/>
      <c r="C19" s="1"/>
      <c r="D19" s="1"/>
      <c r="E19" s="6" t="s">
        <v>181</v>
      </c>
      <c r="F19" s="370">
        <f t="shared" ref="F19:F25" si="0">+IF(H19&gt;0,1,0)</f>
        <v>0</v>
      </c>
      <c r="G19" s="371"/>
      <c r="H19" s="372"/>
      <c r="I19" s="344"/>
      <c r="J19" s="9"/>
      <c r="L19" s="111"/>
      <c r="M19" s="111"/>
    </row>
    <row r="20" spans="2:23" x14ac:dyDescent="0.4">
      <c r="B20" s="2"/>
      <c r="C20" s="2"/>
      <c r="D20" s="2"/>
      <c r="E20" s="2" t="s">
        <v>147</v>
      </c>
      <c r="F20" s="4">
        <v>1</v>
      </c>
      <c r="G20" s="105" t="s">
        <v>118</v>
      </c>
      <c r="H20" s="124"/>
      <c r="I20" s="106"/>
      <c r="J20" s="8" t="s">
        <v>226</v>
      </c>
      <c r="L20" s="107"/>
      <c r="M20" s="107"/>
      <c r="N20" s="36"/>
      <c r="P20" s="113"/>
      <c r="Q20" s="113"/>
    </row>
    <row r="21" spans="2:23" x14ac:dyDescent="0.4">
      <c r="B21" s="1"/>
      <c r="C21" s="1"/>
      <c r="D21" s="1"/>
      <c r="E21" s="6" t="s">
        <v>223</v>
      </c>
      <c r="F21" s="370">
        <f t="shared" si="0"/>
        <v>0</v>
      </c>
      <c r="G21" s="371"/>
      <c r="H21" s="372"/>
      <c r="I21" s="344"/>
      <c r="J21" s="9"/>
      <c r="L21" s="111"/>
      <c r="M21" s="111"/>
      <c r="N21" s="36"/>
    </row>
    <row r="22" spans="2:23" x14ac:dyDescent="0.4">
      <c r="B22" s="2"/>
      <c r="C22" s="2"/>
      <c r="D22" s="2"/>
      <c r="E22" s="2" t="s">
        <v>147</v>
      </c>
      <c r="F22" s="4">
        <v>1</v>
      </c>
      <c r="G22" s="105" t="s">
        <v>118</v>
      </c>
      <c r="H22" s="124"/>
      <c r="I22" s="106"/>
      <c r="J22" s="8" t="s">
        <v>227</v>
      </c>
      <c r="L22" s="107"/>
      <c r="M22" s="107"/>
      <c r="O22" s="36"/>
      <c r="R22" s="113"/>
      <c r="S22" s="113"/>
    </row>
    <row r="23" spans="2:23" x14ac:dyDescent="0.4">
      <c r="B23" s="1"/>
      <c r="C23" s="1"/>
      <c r="D23" s="1"/>
      <c r="E23" s="6" t="s">
        <v>195</v>
      </c>
      <c r="F23" s="370">
        <f t="shared" si="0"/>
        <v>0</v>
      </c>
      <c r="G23" s="371"/>
      <c r="H23" s="372"/>
      <c r="I23" s="344"/>
      <c r="J23" s="9"/>
      <c r="L23" s="111"/>
      <c r="M23" s="111"/>
      <c r="O23" s="36"/>
    </row>
    <row r="24" spans="2:23" x14ac:dyDescent="0.4">
      <c r="B24" s="2"/>
      <c r="C24" s="2"/>
      <c r="D24" s="2"/>
      <c r="E24" s="2" t="s">
        <v>147</v>
      </c>
      <c r="F24" s="4">
        <v>1</v>
      </c>
      <c r="G24" s="105" t="s">
        <v>118</v>
      </c>
      <c r="H24" s="124"/>
      <c r="I24" s="106"/>
      <c r="J24" s="8" t="s">
        <v>228</v>
      </c>
      <c r="L24" s="107"/>
      <c r="M24" s="107"/>
      <c r="P24" s="36"/>
      <c r="T24" s="113"/>
      <c r="U24" s="113"/>
    </row>
    <row r="25" spans="2:23" x14ac:dyDescent="0.4">
      <c r="B25" s="1"/>
      <c r="C25" s="1"/>
      <c r="D25" s="1"/>
      <c r="E25" s="6" t="s">
        <v>199</v>
      </c>
      <c r="F25" s="370">
        <f t="shared" si="0"/>
        <v>0</v>
      </c>
      <c r="G25" s="371"/>
      <c r="H25" s="372"/>
      <c r="I25" s="344"/>
      <c r="J25" s="9"/>
      <c r="L25" s="111"/>
      <c r="M25" s="111"/>
      <c r="P25" s="36"/>
    </row>
    <row r="26" spans="2:23" x14ac:dyDescent="0.4">
      <c r="B26" s="2"/>
      <c r="C26" s="2"/>
      <c r="D26" s="2"/>
      <c r="E26" s="2"/>
      <c r="F26" s="114"/>
      <c r="G26" s="105"/>
      <c r="H26" s="124"/>
      <c r="I26" s="106"/>
      <c r="J26" s="8"/>
      <c r="L26" s="107"/>
      <c r="M26" s="107"/>
      <c r="Q26" s="36"/>
      <c r="V26" s="113"/>
      <c r="W26" s="113"/>
    </row>
    <row r="27" spans="2:23" x14ac:dyDescent="0.4">
      <c r="B27" s="1"/>
      <c r="C27" s="1"/>
      <c r="D27" s="1"/>
      <c r="E27" s="6"/>
      <c r="F27" s="373"/>
      <c r="G27" s="371"/>
      <c r="H27" s="372"/>
      <c r="I27" s="344"/>
      <c r="J27" s="115"/>
      <c r="L27" s="111"/>
      <c r="M27" s="111"/>
      <c r="Q27" s="36"/>
    </row>
    <row r="28" spans="2:23" x14ac:dyDescent="0.4">
      <c r="B28" s="2"/>
      <c r="C28" s="2"/>
      <c r="D28" s="2"/>
      <c r="E28" s="126" t="s">
        <v>159</v>
      </c>
      <c r="F28" s="4">
        <v>1</v>
      </c>
      <c r="G28" s="105" t="s">
        <v>118</v>
      </c>
      <c r="H28" s="4"/>
      <c r="I28" s="106"/>
      <c r="J28" s="8"/>
      <c r="L28" s="112"/>
      <c r="M28" s="112"/>
      <c r="N28" s="113"/>
      <c r="O28" s="113"/>
    </row>
    <row r="29" spans="2:23" x14ac:dyDescent="0.4">
      <c r="B29" s="1"/>
      <c r="C29" s="1"/>
      <c r="D29" s="1"/>
      <c r="E29" s="6"/>
      <c r="F29" s="340">
        <f>+IF(I29&gt;0,1,0)</f>
        <v>0</v>
      </c>
      <c r="G29" s="371"/>
      <c r="H29" s="340"/>
      <c r="I29" s="344"/>
      <c r="J29" s="9"/>
      <c r="L29" s="36"/>
    </row>
    <row r="30" spans="2:23" x14ac:dyDescent="0.4">
      <c r="B30" s="2"/>
      <c r="C30" s="2"/>
      <c r="D30" s="2"/>
      <c r="E30" s="2" t="s">
        <v>154</v>
      </c>
      <c r="F30" s="4">
        <v>1</v>
      </c>
      <c r="G30" s="105" t="s">
        <v>118</v>
      </c>
      <c r="H30" s="4"/>
      <c r="I30" s="106"/>
      <c r="J30" s="45" t="s">
        <v>230</v>
      </c>
      <c r="L30" s="36"/>
    </row>
    <row r="31" spans="2:23" x14ac:dyDescent="0.4">
      <c r="B31" s="1"/>
      <c r="C31" s="1"/>
      <c r="D31" s="1"/>
      <c r="E31" s="6" t="s">
        <v>24</v>
      </c>
      <c r="F31" s="370">
        <f t="shared" ref="F31:F35" si="1">+IF(H31&gt;0,1,0)</f>
        <v>0</v>
      </c>
      <c r="G31" s="371"/>
      <c r="H31" s="340"/>
      <c r="I31" s="344"/>
      <c r="J31" s="9"/>
      <c r="L31" s="36"/>
    </row>
    <row r="32" spans="2:23" x14ac:dyDescent="0.4">
      <c r="B32" s="2"/>
      <c r="C32" s="2"/>
      <c r="D32" s="2"/>
      <c r="E32" s="2" t="s">
        <v>154</v>
      </c>
      <c r="F32" s="4">
        <v>1</v>
      </c>
      <c r="G32" s="105" t="s">
        <v>118</v>
      </c>
      <c r="H32" s="4"/>
      <c r="I32" s="106"/>
      <c r="J32" s="45" t="s">
        <v>231</v>
      </c>
      <c r="L32" s="36"/>
    </row>
    <row r="33" spans="2:12" x14ac:dyDescent="0.4">
      <c r="B33" s="1"/>
      <c r="C33" s="1"/>
      <c r="D33" s="1"/>
      <c r="E33" s="6" t="s">
        <v>205</v>
      </c>
      <c r="F33" s="370">
        <f t="shared" si="1"/>
        <v>0</v>
      </c>
      <c r="G33" s="371"/>
      <c r="H33" s="340"/>
      <c r="I33" s="344"/>
      <c r="J33" s="9"/>
      <c r="L33" s="36"/>
    </row>
    <row r="34" spans="2:12" x14ac:dyDescent="0.4">
      <c r="B34" s="2"/>
      <c r="C34" s="2"/>
      <c r="D34" s="2"/>
      <c r="E34" s="2" t="s">
        <v>154</v>
      </c>
      <c r="F34" s="4">
        <v>1</v>
      </c>
      <c r="G34" s="105" t="s">
        <v>118</v>
      </c>
      <c r="H34" s="4"/>
      <c r="I34" s="106"/>
      <c r="J34" s="45" t="s">
        <v>232</v>
      </c>
      <c r="L34" s="36"/>
    </row>
    <row r="35" spans="2:12" x14ac:dyDescent="0.4">
      <c r="B35" s="1"/>
      <c r="C35" s="1"/>
      <c r="D35" s="1"/>
      <c r="E35" s="6" t="s">
        <v>209</v>
      </c>
      <c r="F35" s="370">
        <f t="shared" si="1"/>
        <v>0</v>
      </c>
      <c r="G35" s="371"/>
      <c r="H35" s="340"/>
      <c r="I35" s="344"/>
      <c r="J35" s="9"/>
      <c r="L35" s="36"/>
    </row>
    <row r="36" spans="2:12" x14ac:dyDescent="0.4">
      <c r="B36" s="2"/>
      <c r="C36" s="2"/>
      <c r="D36" s="2"/>
      <c r="E36" s="126" t="s">
        <v>229</v>
      </c>
      <c r="F36" s="4"/>
      <c r="G36" s="105"/>
      <c r="H36" s="4"/>
      <c r="I36" s="4"/>
      <c r="J36" s="45"/>
      <c r="L36" s="36"/>
    </row>
    <row r="37" spans="2:12" x14ac:dyDescent="0.4">
      <c r="B37" s="1"/>
      <c r="C37" s="1"/>
      <c r="D37" s="1"/>
      <c r="E37" s="6"/>
      <c r="F37" s="340"/>
      <c r="G37" s="371"/>
      <c r="H37" s="340"/>
      <c r="I37" s="340"/>
      <c r="J37" s="9"/>
      <c r="L37" s="36"/>
    </row>
    <row r="38" spans="2:12" x14ac:dyDescent="0.4">
      <c r="B38" s="2"/>
      <c r="C38" s="2"/>
      <c r="D38" s="2"/>
      <c r="E38" s="2" t="s">
        <v>32</v>
      </c>
      <c r="F38" s="4">
        <v>1</v>
      </c>
      <c r="G38" s="105" t="s">
        <v>118</v>
      </c>
      <c r="H38" s="4"/>
      <c r="I38" s="106"/>
      <c r="J38" s="45" t="s">
        <v>530</v>
      </c>
      <c r="L38" s="36"/>
    </row>
    <row r="39" spans="2:12" x14ac:dyDescent="0.4">
      <c r="B39" s="1"/>
      <c r="C39" s="1"/>
      <c r="D39" s="1"/>
      <c r="E39" s="6"/>
      <c r="F39" s="370">
        <f>+IF(H39&gt;0,1,0)</f>
        <v>0</v>
      </c>
      <c r="G39" s="371"/>
      <c r="H39" s="340"/>
      <c r="I39" s="344"/>
      <c r="J39" s="9"/>
      <c r="L39" s="36"/>
    </row>
    <row r="40" spans="2:12" x14ac:dyDescent="0.4">
      <c r="B40" s="2"/>
      <c r="C40" s="2"/>
      <c r="D40" s="2"/>
      <c r="E40" s="2" t="s">
        <v>42</v>
      </c>
      <c r="F40" s="4">
        <v>1</v>
      </c>
      <c r="G40" s="105" t="s">
        <v>118</v>
      </c>
      <c r="H40" s="4"/>
      <c r="I40" s="106"/>
      <c r="J40" s="45" t="s">
        <v>531</v>
      </c>
      <c r="L40" s="36"/>
    </row>
    <row r="41" spans="2:12" x14ac:dyDescent="0.4">
      <c r="B41" s="1"/>
      <c r="C41" s="1"/>
      <c r="D41" s="1"/>
      <c r="E41" s="6"/>
      <c r="F41" s="370">
        <f>+IF(H41&gt;0,1,0)</f>
        <v>0</v>
      </c>
      <c r="G41" s="371"/>
      <c r="H41" s="340"/>
      <c r="I41" s="344"/>
      <c r="J41" s="9"/>
      <c r="L41" s="36"/>
    </row>
    <row r="42" spans="2:12" x14ac:dyDescent="0.4">
      <c r="B42" s="2"/>
      <c r="C42" s="2"/>
      <c r="D42" s="2"/>
      <c r="E42" s="126" t="s">
        <v>162</v>
      </c>
      <c r="F42" s="4"/>
      <c r="G42" s="105"/>
      <c r="H42" s="4"/>
      <c r="I42" s="4"/>
      <c r="J42" s="45"/>
      <c r="L42" s="36"/>
    </row>
    <row r="43" spans="2:12" x14ac:dyDescent="0.4">
      <c r="B43" s="1"/>
      <c r="C43" s="1"/>
      <c r="D43" s="1"/>
      <c r="E43" s="6"/>
      <c r="F43" s="340"/>
      <c r="G43" s="371"/>
      <c r="H43" s="340"/>
      <c r="I43" s="340"/>
      <c r="J43" s="9"/>
      <c r="L43" s="36"/>
    </row>
    <row r="44" spans="2:12" x14ac:dyDescent="0.4">
      <c r="B44" s="2"/>
      <c r="C44" s="2"/>
      <c r="D44" s="2"/>
      <c r="E44" s="2" t="s">
        <v>119</v>
      </c>
      <c r="F44" s="4">
        <v>1</v>
      </c>
      <c r="G44" s="105" t="s">
        <v>118</v>
      </c>
      <c r="H44" s="4"/>
      <c r="I44" s="106"/>
      <c r="J44" s="45" t="s">
        <v>233</v>
      </c>
      <c r="L44" s="36"/>
    </row>
    <row r="45" spans="2:12" x14ac:dyDescent="0.4">
      <c r="B45" s="1"/>
      <c r="C45" s="1"/>
      <c r="D45" s="1"/>
      <c r="E45" s="6"/>
      <c r="F45" s="340">
        <f>+IF(I45&gt;0,1,0)</f>
        <v>0</v>
      </c>
      <c r="G45" s="371"/>
      <c r="H45" s="340"/>
      <c r="I45" s="344"/>
      <c r="J45" s="9"/>
      <c r="L45" s="36"/>
    </row>
    <row r="46" spans="2:12" x14ac:dyDescent="0.4">
      <c r="B46" s="2"/>
      <c r="C46" s="2"/>
      <c r="D46" s="2" t="s">
        <v>122</v>
      </c>
      <c r="E46" s="2"/>
      <c r="F46" s="4"/>
      <c r="G46" s="105"/>
      <c r="H46" s="4"/>
      <c r="I46" s="4"/>
      <c r="J46" s="45"/>
    </row>
    <row r="47" spans="2:12" x14ac:dyDescent="0.4">
      <c r="B47" s="1"/>
      <c r="C47" s="1"/>
      <c r="D47" s="1"/>
      <c r="E47" s="6"/>
      <c r="F47" s="5"/>
      <c r="G47" s="109"/>
      <c r="H47" s="5"/>
      <c r="I47" s="5"/>
      <c r="J47" s="9"/>
    </row>
    <row r="48" spans="2:12" x14ac:dyDescent="0.4">
      <c r="B48" s="2"/>
      <c r="C48" s="2"/>
      <c r="D48" s="2"/>
      <c r="E48" s="2" t="s">
        <v>123</v>
      </c>
      <c r="F48" s="114"/>
      <c r="G48" s="105" t="s">
        <v>170</v>
      </c>
      <c r="H48" s="4"/>
      <c r="I48" s="4"/>
      <c r="J48" s="45" t="s">
        <v>125</v>
      </c>
      <c r="L48" s="36">
        <f>+IF(H48&gt;0,INT(H48*F48%/1000)*1000,0)</f>
        <v>0</v>
      </c>
    </row>
    <row r="49" spans="2:12" x14ac:dyDescent="0.4">
      <c r="B49" s="1"/>
      <c r="C49" s="1"/>
      <c r="D49" s="1"/>
      <c r="E49" s="6"/>
      <c r="F49" s="373"/>
      <c r="G49" s="371"/>
      <c r="H49" s="340"/>
      <c r="I49" s="340"/>
      <c r="J49" s="117"/>
    </row>
    <row r="50" spans="2:12" x14ac:dyDescent="0.4">
      <c r="B50" s="2"/>
      <c r="C50" s="2"/>
      <c r="D50" s="2"/>
      <c r="E50" s="2" t="s">
        <v>44</v>
      </c>
      <c r="F50" s="104"/>
      <c r="G50" s="105"/>
      <c r="H50" s="104"/>
      <c r="I50" s="106"/>
      <c r="J50" s="45"/>
    </row>
    <row r="51" spans="2:12" x14ac:dyDescent="0.4">
      <c r="B51" s="1"/>
      <c r="C51" s="1"/>
      <c r="D51" s="1"/>
      <c r="E51" s="6"/>
      <c r="F51" s="108"/>
      <c r="G51" s="109"/>
      <c r="H51" s="108"/>
      <c r="I51" s="110"/>
      <c r="J51" s="9"/>
    </row>
    <row r="52" spans="2:12" x14ac:dyDescent="0.4">
      <c r="B52" s="2"/>
      <c r="C52" s="2"/>
      <c r="D52" s="2"/>
      <c r="E52" s="2" t="s">
        <v>126</v>
      </c>
      <c r="F52" s="104"/>
      <c r="G52" s="105"/>
      <c r="H52" s="104"/>
      <c r="I52" s="106"/>
      <c r="J52" s="45"/>
    </row>
    <row r="53" spans="2:12" x14ac:dyDescent="0.4">
      <c r="B53" s="1"/>
      <c r="C53" s="1"/>
      <c r="D53" s="1"/>
      <c r="E53" s="6"/>
      <c r="F53" s="108"/>
      <c r="G53" s="109"/>
      <c r="H53" s="108"/>
      <c r="I53" s="110"/>
      <c r="J53" s="9"/>
    </row>
    <row r="54" spans="2:12" x14ac:dyDescent="0.4">
      <c r="B54" s="2"/>
      <c r="C54" s="2"/>
      <c r="D54" s="2"/>
      <c r="E54" s="2" t="s">
        <v>127</v>
      </c>
      <c r="F54" s="4"/>
      <c r="G54" s="105"/>
      <c r="H54" s="4"/>
      <c r="I54" s="4"/>
      <c r="J54" s="45"/>
    </row>
    <row r="55" spans="2:12" x14ac:dyDescent="0.4">
      <c r="B55" s="1"/>
      <c r="C55" s="1"/>
      <c r="D55" s="1"/>
      <c r="E55" s="6"/>
      <c r="F55" s="5"/>
      <c r="G55" s="109"/>
      <c r="H55" s="5"/>
      <c r="I55" s="340"/>
      <c r="J55" s="9"/>
    </row>
    <row r="56" spans="2:12" x14ac:dyDescent="0.4">
      <c r="B56" s="2"/>
      <c r="C56" s="2"/>
      <c r="D56" s="2"/>
      <c r="E56" s="2" t="s">
        <v>128</v>
      </c>
      <c r="F56" s="114"/>
      <c r="G56" s="105" t="s">
        <v>170</v>
      </c>
      <c r="H56" s="4"/>
      <c r="I56" s="343"/>
      <c r="J56" s="45" t="s">
        <v>125</v>
      </c>
      <c r="L56" s="410">
        <f>+IF(H56&gt;0,INT(H56*F56%/1000)*1000,0)</f>
        <v>0</v>
      </c>
    </row>
    <row r="57" spans="2:12" x14ac:dyDescent="0.4">
      <c r="B57" s="1"/>
      <c r="C57" s="1"/>
      <c r="D57" s="1"/>
      <c r="E57" s="6"/>
      <c r="F57" s="373">
        <f>+K136</f>
        <v>0</v>
      </c>
      <c r="G57" s="371"/>
      <c r="H57" s="340"/>
      <c r="I57" s="344"/>
      <c r="J57" s="9"/>
      <c r="K57" s="118"/>
      <c r="L57" s="60"/>
    </row>
    <row r="58" spans="2:12" x14ac:dyDescent="0.4">
      <c r="B58" s="2"/>
      <c r="C58" s="2"/>
      <c r="D58" s="2"/>
      <c r="E58" s="2" t="s">
        <v>130</v>
      </c>
      <c r="F58" s="4"/>
      <c r="G58" s="105"/>
      <c r="H58" s="4"/>
      <c r="I58" s="4"/>
      <c r="J58" s="45"/>
    </row>
    <row r="59" spans="2:12" x14ac:dyDescent="0.4">
      <c r="B59" s="1"/>
      <c r="C59" s="1"/>
      <c r="D59" s="1"/>
      <c r="E59" s="6"/>
      <c r="F59" s="5"/>
      <c r="G59" s="109"/>
      <c r="H59" s="5"/>
      <c r="I59" s="340"/>
      <c r="J59" s="9"/>
    </row>
    <row r="60" spans="2:12" x14ac:dyDescent="0.4">
      <c r="B60" s="2"/>
      <c r="C60" s="2"/>
      <c r="D60" s="2"/>
      <c r="E60" s="2" t="s">
        <v>171</v>
      </c>
      <c r="F60" s="114"/>
      <c r="G60" s="105" t="s">
        <v>170</v>
      </c>
      <c r="H60" s="4"/>
      <c r="I60" s="106"/>
      <c r="J60" s="45"/>
      <c r="L60" s="36">
        <f>+IF(K60&gt;0,INT(K60*I60%),0)</f>
        <v>0</v>
      </c>
    </row>
    <row r="61" spans="2:12" x14ac:dyDescent="0.4">
      <c r="B61" s="1"/>
      <c r="C61" s="1"/>
      <c r="D61" s="1"/>
      <c r="E61" s="6"/>
      <c r="F61" s="373">
        <f>+K153</f>
        <v>0</v>
      </c>
      <c r="G61" s="371"/>
      <c r="H61" s="340"/>
      <c r="I61" s="344"/>
      <c r="J61" s="115"/>
    </row>
    <row r="62" spans="2:12" x14ac:dyDescent="0.4">
      <c r="B62" s="2"/>
      <c r="C62" s="2"/>
      <c r="D62" s="2"/>
      <c r="E62" s="2" t="s">
        <v>172</v>
      </c>
      <c r="F62" s="4"/>
      <c r="G62" s="105"/>
      <c r="H62" s="4"/>
      <c r="I62" s="4"/>
      <c r="J62" s="45"/>
    </row>
    <row r="63" spans="2:12" x14ac:dyDescent="0.4">
      <c r="B63" s="1"/>
      <c r="C63" s="1"/>
      <c r="D63" s="1"/>
      <c r="E63" s="6"/>
      <c r="F63" s="5"/>
      <c r="G63" s="109"/>
      <c r="H63" s="5"/>
      <c r="I63" s="340"/>
      <c r="J63" s="9"/>
    </row>
    <row r="64" spans="2:12" x14ac:dyDescent="0.4">
      <c r="B64" s="2"/>
      <c r="C64" s="2"/>
      <c r="D64" s="2"/>
      <c r="E64" s="2" t="s">
        <v>119</v>
      </c>
      <c r="F64" s="4"/>
      <c r="G64" s="105"/>
      <c r="H64" s="4"/>
      <c r="I64" s="4"/>
      <c r="J64" s="45" t="s">
        <v>134</v>
      </c>
    </row>
    <row r="65" spans="2:12" x14ac:dyDescent="0.4">
      <c r="B65" s="1"/>
      <c r="C65" s="1"/>
      <c r="D65" s="1"/>
      <c r="E65" s="6"/>
      <c r="F65" s="5"/>
      <c r="G65" s="109"/>
      <c r="H65" s="5"/>
      <c r="I65" s="340"/>
      <c r="J65" s="9"/>
    </row>
    <row r="66" spans="2:12" x14ac:dyDescent="0.4">
      <c r="B66" s="2"/>
      <c r="C66" s="2"/>
      <c r="D66" s="2" t="s">
        <v>139</v>
      </c>
      <c r="E66" s="2"/>
      <c r="F66" s="4"/>
      <c r="G66" s="105"/>
      <c r="H66" s="4"/>
      <c r="I66" s="106"/>
      <c r="J66" s="45" t="s">
        <v>136</v>
      </c>
    </row>
    <row r="67" spans="2:12" x14ac:dyDescent="0.4">
      <c r="B67" s="1"/>
      <c r="C67" s="1"/>
      <c r="D67" s="1"/>
      <c r="E67" s="6"/>
      <c r="F67" s="5"/>
      <c r="G67" s="109"/>
      <c r="H67" s="5"/>
      <c r="I67" s="344"/>
      <c r="J67" s="9"/>
    </row>
    <row r="68" spans="2:12" x14ac:dyDescent="0.4">
      <c r="B68" s="2"/>
      <c r="C68" s="2"/>
      <c r="D68" s="2" t="s">
        <v>141</v>
      </c>
      <c r="E68" s="2"/>
      <c r="F68" s="4"/>
      <c r="G68" s="105"/>
      <c r="H68" s="4"/>
      <c r="I68" s="4"/>
      <c r="J68" s="8"/>
    </row>
    <row r="69" spans="2:12" x14ac:dyDescent="0.4">
      <c r="B69" s="1"/>
      <c r="C69" s="1"/>
      <c r="D69" s="1"/>
      <c r="E69" s="6"/>
      <c r="F69" s="5"/>
      <c r="G69" s="109"/>
      <c r="H69" s="5"/>
      <c r="I69" s="5"/>
      <c r="J69" s="9"/>
    </row>
    <row r="70" spans="2:12" x14ac:dyDescent="0.4">
      <c r="B70" s="2"/>
      <c r="C70" s="2"/>
      <c r="D70" s="2"/>
      <c r="E70" s="2" t="s">
        <v>142</v>
      </c>
      <c r="F70" s="114"/>
      <c r="G70" s="105" t="s">
        <v>170</v>
      </c>
      <c r="H70" s="4"/>
      <c r="I70" s="4"/>
      <c r="J70" s="7"/>
      <c r="L70" s="116">
        <f>+ROUND(H70*F70%,0)</f>
        <v>0</v>
      </c>
    </row>
    <row r="71" spans="2:12" x14ac:dyDescent="0.4">
      <c r="B71" s="1"/>
      <c r="C71" s="1"/>
      <c r="D71" s="1"/>
      <c r="E71" s="6"/>
      <c r="F71" s="373">
        <f>+L189</f>
        <v>0</v>
      </c>
      <c r="G71" s="371"/>
      <c r="H71" s="340"/>
      <c r="I71" s="340"/>
      <c r="J71" s="117" t="str">
        <f>+IF(H71&gt;0,"（"&amp;FIXED(L71,0)&amp;"）","")</f>
        <v/>
      </c>
      <c r="L71" s="116">
        <f>+ROUND(H71*F71%,0)</f>
        <v>0</v>
      </c>
    </row>
    <row r="72" spans="2:12" x14ac:dyDescent="0.4">
      <c r="B72" s="2"/>
      <c r="C72" s="2"/>
      <c r="D72" s="2"/>
      <c r="E72" s="2" t="s">
        <v>143</v>
      </c>
      <c r="F72" s="114">
        <f>+IF(H72&gt;0,0.04,0)</f>
        <v>0</v>
      </c>
      <c r="G72" s="105" t="s">
        <v>170</v>
      </c>
      <c r="H72" s="4"/>
      <c r="I72" s="4"/>
      <c r="J72" s="8"/>
    </row>
    <row r="73" spans="2:12" x14ac:dyDescent="0.4">
      <c r="B73" s="1"/>
      <c r="C73" s="1"/>
      <c r="D73" s="1"/>
      <c r="E73" s="6"/>
      <c r="F73" s="373">
        <f>+IF(H73&gt;0,0.04,0)</f>
        <v>0</v>
      </c>
      <c r="G73" s="371"/>
      <c r="H73" s="340"/>
      <c r="I73" s="340"/>
      <c r="J73" s="9"/>
    </row>
    <row r="74" spans="2:12" x14ac:dyDescent="0.4">
      <c r="B74" s="2"/>
      <c r="C74" s="2"/>
      <c r="D74" s="2"/>
      <c r="E74" s="2" t="s">
        <v>11</v>
      </c>
      <c r="F74" s="4">
        <v>1</v>
      </c>
      <c r="G74" s="105" t="s">
        <v>118</v>
      </c>
      <c r="H74" s="4"/>
      <c r="I74" s="4"/>
      <c r="J74" s="8" t="s">
        <v>144</v>
      </c>
      <c r="L74" s="116">
        <f>I14+I66+L70+I72</f>
        <v>0</v>
      </c>
    </row>
    <row r="75" spans="2:12" x14ac:dyDescent="0.4">
      <c r="B75" s="1"/>
      <c r="C75" s="1"/>
      <c r="D75" s="1"/>
      <c r="E75" s="6"/>
      <c r="F75" s="5"/>
      <c r="G75" s="109"/>
      <c r="H75" s="5"/>
      <c r="I75" s="340"/>
      <c r="J75" s="9"/>
      <c r="L75" s="116">
        <f>I15+I67+L71+I73</f>
        <v>0</v>
      </c>
    </row>
    <row r="76" spans="2:12" x14ac:dyDescent="0.4">
      <c r="B76" s="2"/>
      <c r="C76" s="2" t="s">
        <v>145</v>
      </c>
      <c r="D76" s="2"/>
      <c r="E76" s="2"/>
      <c r="F76" s="4"/>
      <c r="G76" s="105"/>
      <c r="H76" s="4"/>
      <c r="I76" s="343"/>
      <c r="J76" s="45" t="s">
        <v>173</v>
      </c>
      <c r="L76" s="116">
        <f>+L74-I76</f>
        <v>0</v>
      </c>
    </row>
    <row r="77" spans="2:12" x14ac:dyDescent="0.4">
      <c r="B77" s="1"/>
      <c r="C77" s="1"/>
      <c r="D77" s="1"/>
      <c r="E77" s="6"/>
      <c r="F77" s="5"/>
      <c r="G77" s="109"/>
      <c r="H77" s="5"/>
      <c r="I77" s="344"/>
      <c r="J77" s="9"/>
      <c r="L77" s="116">
        <f>+L75-I77</f>
        <v>0</v>
      </c>
    </row>
    <row r="78" spans="2:12" x14ac:dyDescent="0.4">
      <c r="B78" s="2"/>
      <c r="C78" s="2"/>
      <c r="D78" s="2"/>
      <c r="E78" s="2"/>
      <c r="F78" s="4"/>
      <c r="G78" s="105"/>
      <c r="H78" s="4"/>
      <c r="I78" s="4"/>
      <c r="J78" s="45"/>
    </row>
    <row r="79" spans="2:12" x14ac:dyDescent="0.4">
      <c r="B79" s="1"/>
      <c r="C79" s="1"/>
      <c r="D79" s="1"/>
      <c r="E79" s="6"/>
      <c r="F79" s="5"/>
      <c r="G79" s="109"/>
      <c r="H79" s="5"/>
      <c r="I79" s="5"/>
      <c r="J79" s="9"/>
    </row>
    <row r="80" spans="2:12" x14ac:dyDescent="0.4">
      <c r="B80" s="2"/>
      <c r="C80" s="2"/>
      <c r="D80" s="2"/>
      <c r="E80" s="2"/>
      <c r="F80" s="4"/>
      <c r="G80" s="105"/>
      <c r="H80" s="4"/>
      <c r="I80" s="4"/>
      <c r="J80" s="45"/>
    </row>
    <row r="81" spans="2:10" x14ac:dyDescent="0.4">
      <c r="B81" s="1"/>
      <c r="C81" s="1"/>
      <c r="D81" s="1"/>
      <c r="E81" s="6"/>
      <c r="F81" s="5"/>
      <c r="G81" s="109"/>
      <c r="H81" s="5"/>
      <c r="I81" s="5"/>
      <c r="J81" s="9"/>
    </row>
    <row r="82" spans="2:10" x14ac:dyDescent="0.4">
      <c r="B82" s="2"/>
      <c r="C82" s="2"/>
      <c r="D82" s="2"/>
      <c r="E82" s="2"/>
      <c r="F82" s="4"/>
      <c r="G82" s="105"/>
      <c r="H82" s="4"/>
      <c r="I82" s="4"/>
      <c r="J82" s="45"/>
    </row>
    <row r="83" spans="2:10" x14ac:dyDescent="0.4">
      <c r="B83" s="1"/>
      <c r="C83" s="1"/>
      <c r="D83" s="1"/>
      <c r="E83" s="6"/>
      <c r="F83" s="5"/>
      <c r="G83" s="109"/>
      <c r="H83" s="5"/>
      <c r="I83" s="5"/>
      <c r="J83" s="9"/>
    </row>
    <row r="84" spans="2:10" x14ac:dyDescent="0.4">
      <c r="B84" s="2"/>
      <c r="C84" s="2"/>
      <c r="D84" s="2"/>
      <c r="E84" s="2"/>
      <c r="F84" s="4"/>
      <c r="G84" s="105"/>
      <c r="H84" s="4"/>
      <c r="I84" s="4"/>
      <c r="J84" s="45"/>
    </row>
    <row r="85" spans="2:10" x14ac:dyDescent="0.4">
      <c r="B85" s="1"/>
      <c r="C85" s="1"/>
      <c r="D85" s="1"/>
      <c r="E85" s="6"/>
      <c r="F85" s="5"/>
      <c r="G85" s="109"/>
      <c r="H85" s="5"/>
      <c r="I85" s="5"/>
      <c r="J85" s="9"/>
    </row>
    <row r="86" spans="2:10" x14ac:dyDescent="0.4">
      <c r="B86" s="2"/>
      <c r="C86" s="2"/>
      <c r="D86" s="2"/>
      <c r="E86" s="2"/>
      <c r="F86" s="4"/>
      <c r="G86" s="105"/>
      <c r="H86" s="4"/>
      <c r="I86" s="4"/>
      <c r="J86" s="45"/>
    </row>
    <row r="87" spans="2:10" x14ac:dyDescent="0.4">
      <c r="B87" s="1"/>
      <c r="C87" s="1"/>
      <c r="D87" s="1"/>
      <c r="E87" s="6"/>
      <c r="F87" s="5"/>
      <c r="G87" s="109"/>
      <c r="H87" s="5"/>
      <c r="I87" s="5"/>
      <c r="J87" s="9"/>
    </row>
    <row r="88" spans="2:10" x14ac:dyDescent="0.4">
      <c r="B88" s="2"/>
      <c r="C88" s="2"/>
      <c r="D88" s="2"/>
      <c r="E88" s="2"/>
      <c r="F88" s="4"/>
      <c r="G88" s="105"/>
      <c r="H88" s="4"/>
      <c r="I88" s="4"/>
      <c r="J88" s="45"/>
    </row>
    <row r="89" spans="2:10" x14ac:dyDescent="0.4">
      <c r="B89" s="1"/>
      <c r="C89" s="1"/>
      <c r="D89" s="1"/>
      <c r="E89" s="6"/>
      <c r="F89" s="5"/>
      <c r="G89" s="109"/>
      <c r="H89" s="5"/>
      <c r="I89" s="5"/>
      <c r="J89" s="9"/>
    </row>
    <row r="90" spans="2:10" x14ac:dyDescent="0.4">
      <c r="B90" s="2"/>
      <c r="C90" s="2"/>
      <c r="D90" s="2"/>
      <c r="E90" s="2"/>
      <c r="F90" s="4"/>
      <c r="G90" s="105"/>
      <c r="H90" s="4"/>
      <c r="I90" s="4"/>
      <c r="J90" s="45"/>
    </row>
    <row r="91" spans="2:10" x14ac:dyDescent="0.4">
      <c r="B91" s="1"/>
      <c r="C91" s="1"/>
      <c r="D91" s="1"/>
      <c r="E91" s="6"/>
      <c r="F91" s="5"/>
      <c r="G91" s="109"/>
      <c r="H91" s="5"/>
      <c r="I91" s="5"/>
      <c r="J91" s="9"/>
    </row>
    <row r="92" spans="2:10" x14ac:dyDescent="0.4">
      <c r="B92" s="2"/>
      <c r="C92" s="2"/>
      <c r="D92" s="2"/>
      <c r="E92" s="2"/>
      <c r="F92" s="4"/>
      <c r="G92" s="105"/>
      <c r="H92" s="4"/>
      <c r="I92" s="4"/>
      <c r="J92" s="45"/>
    </row>
    <row r="93" spans="2:10" x14ac:dyDescent="0.4">
      <c r="B93" s="1"/>
      <c r="C93" s="1"/>
      <c r="D93" s="1"/>
      <c r="E93" s="6"/>
      <c r="F93" s="5"/>
      <c r="G93" s="109"/>
      <c r="H93" s="5"/>
      <c r="I93" s="5"/>
      <c r="J93" s="9"/>
    </row>
    <row r="94" spans="2:10" x14ac:dyDescent="0.4">
      <c r="B94" s="2"/>
      <c r="C94" s="2"/>
      <c r="D94" s="2"/>
      <c r="E94" s="2"/>
      <c r="F94" s="4"/>
      <c r="G94" s="105"/>
      <c r="H94" s="4"/>
      <c r="I94" s="4"/>
      <c r="J94" s="45"/>
    </row>
    <row r="95" spans="2:10" x14ac:dyDescent="0.4">
      <c r="B95" s="1"/>
      <c r="C95" s="1"/>
      <c r="D95" s="1"/>
      <c r="E95" s="6"/>
      <c r="F95" s="5"/>
      <c r="G95" s="109"/>
      <c r="H95" s="5"/>
      <c r="I95" s="5"/>
      <c r="J95" s="9"/>
    </row>
    <row r="96" spans="2:10" x14ac:dyDescent="0.4">
      <c r="B96" s="2"/>
      <c r="C96" s="2"/>
      <c r="D96" s="2"/>
      <c r="E96" s="2"/>
      <c r="F96" s="4"/>
      <c r="G96" s="105"/>
      <c r="H96" s="4"/>
      <c r="I96" s="4"/>
      <c r="J96" s="45"/>
    </row>
    <row r="97" spans="2:10" x14ac:dyDescent="0.4">
      <c r="B97" s="1"/>
      <c r="C97" s="1"/>
      <c r="D97" s="1"/>
      <c r="E97" s="6"/>
      <c r="F97" s="5"/>
      <c r="G97" s="109"/>
      <c r="H97" s="5"/>
      <c r="I97" s="5"/>
      <c r="J97" s="9"/>
    </row>
    <row r="98" spans="2:10" x14ac:dyDescent="0.4">
      <c r="B98" s="2"/>
      <c r="C98" s="2"/>
      <c r="D98" s="2"/>
      <c r="E98" s="2"/>
      <c r="F98" s="4"/>
      <c r="G98" s="105"/>
      <c r="H98" s="4"/>
      <c r="I98" s="4"/>
      <c r="J98" s="45"/>
    </row>
    <row r="99" spans="2:10" x14ac:dyDescent="0.4">
      <c r="B99" s="1"/>
      <c r="C99" s="1"/>
      <c r="D99" s="1"/>
      <c r="E99" s="6"/>
      <c r="F99" s="5"/>
      <c r="G99" s="109"/>
      <c r="H99" s="5"/>
      <c r="I99" s="5"/>
      <c r="J99" s="9"/>
    </row>
    <row r="100" spans="2:10" x14ac:dyDescent="0.4">
      <c r="B100" s="2"/>
      <c r="C100" s="2"/>
      <c r="D100" s="2"/>
      <c r="E100" s="2"/>
      <c r="F100" s="4"/>
      <c r="G100" s="105"/>
      <c r="H100" s="4"/>
      <c r="I100" s="4"/>
      <c r="J100" s="45"/>
    </row>
    <row r="101" spans="2:10" x14ac:dyDescent="0.4">
      <c r="B101" s="1"/>
      <c r="C101" s="1"/>
      <c r="D101" s="1"/>
      <c r="E101" s="6"/>
      <c r="F101" s="5"/>
      <c r="G101" s="109"/>
      <c r="H101" s="5"/>
      <c r="I101" s="5"/>
      <c r="J101" s="9"/>
    </row>
    <row r="102" spans="2:10" x14ac:dyDescent="0.4">
      <c r="B102" s="2"/>
      <c r="C102" s="2"/>
      <c r="D102" s="2"/>
      <c r="E102" s="2"/>
      <c r="F102" s="4"/>
      <c r="G102" s="105"/>
      <c r="H102" s="4"/>
      <c r="I102" s="4"/>
      <c r="J102" s="45"/>
    </row>
    <row r="103" spans="2:10" x14ac:dyDescent="0.4">
      <c r="B103" s="125"/>
      <c r="C103" s="125"/>
      <c r="D103" s="125"/>
      <c r="E103" s="285"/>
      <c r="F103" s="404"/>
      <c r="G103" s="405"/>
      <c r="H103" s="404"/>
      <c r="I103" s="404"/>
      <c r="J103" s="341"/>
    </row>
    <row r="105" spans="2:10" x14ac:dyDescent="0.4">
      <c r="J105" s="81"/>
    </row>
    <row r="106" spans="2:10" x14ac:dyDescent="0.4">
      <c r="J106" s="81"/>
    </row>
    <row r="107" spans="2:10" x14ac:dyDescent="0.4">
      <c r="J107" s="81"/>
    </row>
    <row r="112" spans="2:10" x14ac:dyDescent="0.4">
      <c r="F112" s="119"/>
    </row>
    <row r="113" spans="3:14" x14ac:dyDescent="0.4">
      <c r="F113" s="119"/>
    </row>
    <row r="115" spans="3:14" x14ac:dyDescent="0.4">
      <c r="C115" s="82"/>
      <c r="D115" s="36"/>
    </row>
    <row r="116" spans="3:14" x14ac:dyDescent="0.4">
      <c r="D116" s="300"/>
    </row>
    <row r="117" spans="3:14" x14ac:dyDescent="0.4">
      <c r="L117" s="50"/>
      <c r="M117" s="50"/>
      <c r="N117" s="50"/>
    </row>
    <row r="118" spans="3:14" x14ac:dyDescent="0.4">
      <c r="C118" s="82"/>
    </row>
    <row r="119" spans="3:14" x14ac:dyDescent="0.4">
      <c r="D119" s="120"/>
    </row>
    <row r="122" spans="3:14" x14ac:dyDescent="0.4">
      <c r="J122" s="81"/>
    </row>
    <row r="123" spans="3:14" x14ac:dyDescent="0.4">
      <c r="J123" s="81"/>
    </row>
    <row r="124" spans="3:14" x14ac:dyDescent="0.4">
      <c r="J124" s="81"/>
    </row>
    <row r="132" spans="3:14" x14ac:dyDescent="0.4">
      <c r="C132" s="82"/>
      <c r="D132" s="36"/>
    </row>
    <row r="133" spans="3:14" x14ac:dyDescent="0.4">
      <c r="D133" s="300"/>
    </row>
    <row r="134" spans="3:14" x14ac:dyDescent="0.4">
      <c r="L134" s="50"/>
      <c r="M134" s="50"/>
      <c r="N134" s="50"/>
    </row>
    <row r="135" spans="3:14" x14ac:dyDescent="0.4">
      <c r="C135" s="82"/>
    </row>
    <row r="136" spans="3:14" x14ac:dyDescent="0.4">
      <c r="D136" s="120"/>
    </row>
    <row r="139" spans="3:14" x14ac:dyDescent="0.4">
      <c r="J139" s="81"/>
    </row>
    <row r="140" spans="3:14" x14ac:dyDescent="0.4">
      <c r="J140" s="81"/>
    </row>
    <row r="149" spans="3:14" x14ac:dyDescent="0.4">
      <c r="C149" s="82"/>
      <c r="D149" s="36"/>
    </row>
    <row r="150" spans="3:14" x14ac:dyDescent="0.4">
      <c r="D150" s="300"/>
    </row>
    <row r="151" spans="3:14" x14ac:dyDescent="0.4">
      <c r="L151" s="50"/>
      <c r="M151" s="50"/>
      <c r="N151" s="50"/>
    </row>
    <row r="152" spans="3:14" x14ac:dyDescent="0.4">
      <c r="C152" s="82"/>
    </row>
    <row r="153" spans="3:14" x14ac:dyDescent="0.4">
      <c r="D153" s="120"/>
    </row>
    <row r="163" spans="3:14" x14ac:dyDescent="0.4">
      <c r="J163" s="81"/>
    </row>
    <row r="164" spans="3:14" x14ac:dyDescent="0.4">
      <c r="J164" s="81"/>
    </row>
    <row r="165" spans="3:14" x14ac:dyDescent="0.4">
      <c r="J165" s="81"/>
    </row>
    <row r="170" spans="3:14" x14ac:dyDescent="0.4">
      <c r="F170" s="119"/>
    </row>
    <row r="171" spans="3:14" x14ac:dyDescent="0.4">
      <c r="F171" s="119"/>
    </row>
    <row r="173" spans="3:14" x14ac:dyDescent="0.4">
      <c r="C173" s="82"/>
      <c r="D173" s="36"/>
    </row>
    <row r="174" spans="3:14" x14ac:dyDescent="0.4">
      <c r="D174" s="300"/>
    </row>
    <row r="175" spans="3:14" x14ac:dyDescent="0.4">
      <c r="L175" s="50"/>
      <c r="M175" s="50"/>
      <c r="N175" s="50"/>
    </row>
    <row r="176" spans="3:14" x14ac:dyDescent="0.4">
      <c r="C176" s="82"/>
    </row>
    <row r="177" spans="3:14" x14ac:dyDescent="0.4">
      <c r="D177" s="120"/>
    </row>
    <row r="179" spans="3:14" x14ac:dyDescent="0.4">
      <c r="N179" s="119"/>
    </row>
    <row r="180" spans="3:14" x14ac:dyDescent="0.4">
      <c r="F180" s="121"/>
      <c r="N180" s="119"/>
    </row>
    <row r="181" spans="3:14" x14ac:dyDescent="0.4">
      <c r="E181" s="122"/>
      <c r="F181" s="398"/>
      <c r="N181" s="119"/>
    </row>
    <row r="182" spans="3:14" x14ac:dyDescent="0.4">
      <c r="N182" s="119"/>
    </row>
    <row r="183" spans="3:14" x14ac:dyDescent="0.4">
      <c r="N183" s="119"/>
    </row>
    <row r="188" spans="3:14" x14ac:dyDescent="0.4">
      <c r="C188" s="82"/>
      <c r="L188" s="123"/>
    </row>
    <row r="189" spans="3:14" x14ac:dyDescent="0.4">
      <c r="D189" s="120"/>
      <c r="L189" s="123"/>
    </row>
    <row r="191" spans="3:14" x14ac:dyDescent="0.4">
      <c r="C191" s="82"/>
      <c r="L191" s="123"/>
    </row>
    <row r="192" spans="3:14" x14ac:dyDescent="0.4">
      <c r="L192" s="123"/>
    </row>
  </sheetData>
  <mergeCells count="9">
    <mergeCell ref="J4:J5"/>
    <mergeCell ref="D2:I3"/>
    <mergeCell ref="B4:B5"/>
    <mergeCell ref="C4:C5"/>
    <mergeCell ref="D4:E5"/>
    <mergeCell ref="F4:F5"/>
    <mergeCell ref="G4:G5"/>
    <mergeCell ref="H4:H5"/>
    <mergeCell ref="I4:I5"/>
  </mergeCells>
  <phoneticPr fontId="3"/>
  <dataValidations disablePrompts="1" count="1">
    <dataValidation type="list" allowBlank="1" showInputMessage="1" showErrorMessage="1" sqref="E180:E181" xr:uid="{00000000-0002-0000-1D00-000000000000}">
      <formula1>$L$179:$L$183</formula1>
    </dataValidation>
  </dataValidations>
  <hyperlinks>
    <hyperlink ref="A1" location="menu!A1" display="menu" xr:uid="{00000000-0004-0000-1D00-000000000000}"/>
  </hyperlinks>
  <printOptions horizontalCentered="1"/>
  <pageMargins left="0.78740157480314965" right="0.39370078740157483" top="0.59055118110236227" bottom="0.59055118110236227" header="0.31496062992125984" footer="0.11811023622047245"/>
  <pageSetup paperSize="9" scale="65" orientation="portrait" r:id="rId1"/>
  <rowBreaks count="3" manualBreakCount="3">
    <brk id="45" min="1" max="9" man="1"/>
    <brk id="103" min="1" max="9" man="1"/>
    <brk id="161" min="1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CJ57"/>
  <sheetViews>
    <sheetView showGridLines="0" showZeros="0" view="pageBreakPreview" zoomScale="55" zoomScaleNormal="100" zoomScaleSheetLayoutView="55" workbookViewId="0">
      <selection activeCell="F8" sqref="F8"/>
    </sheetView>
  </sheetViews>
  <sheetFormatPr defaultRowHeight="18.75" x14ac:dyDescent="0.4"/>
  <cols>
    <col min="2" max="2" width="20.625" customWidth="1"/>
    <col min="3" max="3" width="23.625" customWidth="1"/>
    <col min="4" max="4" width="8.625" customWidth="1"/>
    <col min="5" max="5" width="5.625" customWidth="1"/>
    <col min="6" max="7" width="12.625" customWidth="1"/>
    <col min="8" max="8" width="17.625" customWidth="1"/>
    <col min="9" max="9" width="2.625" customWidth="1"/>
    <col min="10" max="10" width="20.625" customWidth="1"/>
    <col min="11" max="11" width="23.625" customWidth="1"/>
    <col min="12" max="12" width="8.625" customWidth="1"/>
    <col min="13" max="13" width="5.625" customWidth="1"/>
    <col min="14" max="15" width="12.625" customWidth="1"/>
    <col min="16" max="16" width="17.625" customWidth="1"/>
    <col min="17" max="17" width="2.625" customWidth="1"/>
    <col min="18" max="18" width="20.625" customWidth="1"/>
    <col min="19" max="19" width="23.625" customWidth="1"/>
    <col min="20" max="20" width="8.625" customWidth="1"/>
    <col min="21" max="21" width="5.625" customWidth="1"/>
    <col min="22" max="23" width="12.625" customWidth="1"/>
    <col min="24" max="24" width="17.625" customWidth="1"/>
    <col min="25" max="25" width="2.625" customWidth="1"/>
    <col min="26" max="26" width="20.625" customWidth="1"/>
    <col min="27" max="27" width="23.625" customWidth="1"/>
    <col min="28" max="28" width="8.625" customWidth="1"/>
    <col min="29" max="29" width="5.625" customWidth="1"/>
    <col min="30" max="31" width="12.625" customWidth="1"/>
    <col min="32" max="32" width="17.625" customWidth="1"/>
    <col min="33" max="33" width="2.625" customWidth="1"/>
    <col min="34" max="34" width="20.625" customWidth="1"/>
    <col min="35" max="35" width="23.625" customWidth="1"/>
    <col min="36" max="36" width="8.625" customWidth="1"/>
    <col min="37" max="37" width="5.625" customWidth="1"/>
    <col min="38" max="39" width="12.625" customWidth="1"/>
    <col min="40" max="40" width="17.625" customWidth="1"/>
    <col min="41" max="41" width="2.625" customWidth="1"/>
    <col min="42" max="42" width="20.625" customWidth="1"/>
    <col min="43" max="43" width="23.625" customWidth="1"/>
    <col min="44" max="44" width="8.625" customWidth="1"/>
    <col min="45" max="45" width="5.625" customWidth="1"/>
    <col min="46" max="47" width="12.625" customWidth="1"/>
    <col min="48" max="48" width="17.625" customWidth="1"/>
    <col min="49" max="49" width="2.625" customWidth="1"/>
    <col min="50" max="50" width="20.625" customWidth="1"/>
    <col min="51" max="51" width="23.625" customWidth="1"/>
    <col min="52" max="52" width="8.625" customWidth="1"/>
    <col min="53" max="53" width="5.625" customWidth="1"/>
    <col min="54" max="55" width="12.625" customWidth="1"/>
    <col min="56" max="56" width="17.625" customWidth="1"/>
    <col min="57" max="57" width="2.625" customWidth="1"/>
    <col min="58" max="58" width="20.625" customWidth="1"/>
    <col min="59" max="59" width="23.625" customWidth="1"/>
    <col min="60" max="60" width="8.625" customWidth="1"/>
    <col min="61" max="61" width="5.625" customWidth="1"/>
    <col min="62" max="63" width="12.625" customWidth="1"/>
    <col min="64" max="64" width="17.625" customWidth="1"/>
    <col min="65" max="65" width="2.625" customWidth="1"/>
    <col min="66" max="66" width="20.625" customWidth="1"/>
    <col min="67" max="67" width="23.625" customWidth="1"/>
    <col min="68" max="68" width="8.625" customWidth="1"/>
    <col min="69" max="69" width="5.625" customWidth="1"/>
    <col min="70" max="71" width="12.625" customWidth="1"/>
    <col min="72" max="72" width="17.625" customWidth="1"/>
    <col min="73" max="73" width="2.625" customWidth="1"/>
    <col min="74" max="74" width="20.625" hidden="1" customWidth="1"/>
    <col min="75" max="75" width="23.625" hidden="1" customWidth="1"/>
    <col min="76" max="76" width="8.625" hidden="1" customWidth="1"/>
    <col min="77" max="77" width="5.625" hidden="1" customWidth="1"/>
    <col min="78" max="79" width="12.625" hidden="1" customWidth="1"/>
    <col min="80" max="80" width="17.625" hidden="1" customWidth="1"/>
    <col min="81" max="81" width="2.625" hidden="1" customWidth="1"/>
    <col min="82" max="82" width="20.625" customWidth="1"/>
    <col min="83" max="83" width="23.625" customWidth="1"/>
    <col min="84" max="84" width="8.625" customWidth="1"/>
    <col min="85" max="85" width="5.625" customWidth="1"/>
    <col min="86" max="87" width="12.625" customWidth="1"/>
    <col min="88" max="88" width="17.625" customWidth="1"/>
  </cols>
  <sheetData>
    <row r="1" spans="1:88" x14ac:dyDescent="0.4">
      <c r="A1" s="283" t="s">
        <v>382</v>
      </c>
    </row>
    <row r="2" spans="1:88" x14ac:dyDescent="0.4">
      <c r="B2" s="512" t="s">
        <v>174</v>
      </c>
      <c r="C2" s="513"/>
      <c r="D2" s="516">
        <v>1</v>
      </c>
      <c r="E2" s="516"/>
      <c r="F2" s="513" t="s">
        <v>10</v>
      </c>
      <c r="G2" s="513"/>
      <c r="H2" s="518" t="s">
        <v>9</v>
      </c>
      <c r="J2" s="512" t="s">
        <v>174</v>
      </c>
      <c r="K2" s="513"/>
      <c r="L2" s="516">
        <v>2</v>
      </c>
      <c r="M2" s="516"/>
      <c r="N2" s="513" t="s">
        <v>181</v>
      </c>
      <c r="O2" s="513"/>
      <c r="P2" s="518" t="s">
        <v>9</v>
      </c>
      <c r="R2" s="512" t="s">
        <v>174</v>
      </c>
      <c r="S2" s="513"/>
      <c r="T2" s="516">
        <v>3</v>
      </c>
      <c r="U2" s="516"/>
      <c r="V2" s="513" t="s">
        <v>187</v>
      </c>
      <c r="W2" s="513"/>
      <c r="X2" s="518" t="s">
        <v>9</v>
      </c>
      <c r="Z2" s="512" t="s">
        <v>174</v>
      </c>
      <c r="AA2" s="513"/>
      <c r="AB2" s="516">
        <v>4</v>
      </c>
      <c r="AC2" s="516"/>
      <c r="AD2" s="513" t="s">
        <v>195</v>
      </c>
      <c r="AE2" s="513"/>
      <c r="AF2" s="518" t="s">
        <v>9</v>
      </c>
      <c r="AH2" s="512" t="s">
        <v>174</v>
      </c>
      <c r="AI2" s="513"/>
      <c r="AJ2" s="516">
        <v>5</v>
      </c>
      <c r="AK2" s="516"/>
      <c r="AL2" s="513" t="s">
        <v>199</v>
      </c>
      <c r="AM2" s="513"/>
      <c r="AN2" s="518" t="s">
        <v>9</v>
      </c>
      <c r="AP2" s="512" t="s">
        <v>174</v>
      </c>
      <c r="AQ2" s="513"/>
      <c r="AR2" s="516">
        <v>6</v>
      </c>
      <c r="AS2" s="516"/>
      <c r="AT2" s="513" t="s">
        <v>24</v>
      </c>
      <c r="AU2" s="513"/>
      <c r="AV2" s="518" t="s">
        <v>9</v>
      </c>
      <c r="AX2" s="512" t="s">
        <v>174</v>
      </c>
      <c r="AY2" s="513"/>
      <c r="AZ2" s="516">
        <v>7</v>
      </c>
      <c r="BA2" s="516"/>
      <c r="BB2" s="513" t="s">
        <v>210</v>
      </c>
      <c r="BC2" s="513"/>
      <c r="BD2" s="518" t="s">
        <v>9</v>
      </c>
      <c r="BF2" s="512" t="s">
        <v>174</v>
      </c>
      <c r="BG2" s="513"/>
      <c r="BH2" s="516">
        <v>8</v>
      </c>
      <c r="BI2" s="516"/>
      <c r="BJ2" s="525" t="s">
        <v>211</v>
      </c>
      <c r="BK2" s="525"/>
      <c r="BL2" s="518" t="s">
        <v>9</v>
      </c>
      <c r="BN2" s="512" t="s">
        <v>174</v>
      </c>
      <c r="BO2" s="513"/>
      <c r="BP2" s="516">
        <v>9</v>
      </c>
      <c r="BQ2" s="516"/>
      <c r="BR2" s="525" t="s">
        <v>32</v>
      </c>
      <c r="BS2" s="525"/>
      <c r="BT2" s="518" t="s">
        <v>9</v>
      </c>
      <c r="BV2" s="512" t="s">
        <v>174</v>
      </c>
      <c r="BW2" s="536"/>
      <c r="BX2" s="516">
        <v>9</v>
      </c>
      <c r="BY2" s="516"/>
      <c r="BZ2" s="525" t="s">
        <v>535</v>
      </c>
      <c r="CA2" s="525"/>
      <c r="CB2" s="518" t="s">
        <v>9</v>
      </c>
      <c r="CD2" s="512" t="s">
        <v>174</v>
      </c>
      <c r="CE2" s="513"/>
      <c r="CF2" s="516">
        <v>10</v>
      </c>
      <c r="CG2" s="516"/>
      <c r="CH2" s="525" t="s">
        <v>42</v>
      </c>
      <c r="CI2" s="525"/>
      <c r="CJ2" s="518" t="s">
        <v>9</v>
      </c>
    </row>
    <row r="3" spans="1:88" ht="18.75" customHeight="1" x14ac:dyDescent="0.4">
      <c r="B3" s="514"/>
      <c r="C3" s="515"/>
      <c r="D3" s="517"/>
      <c r="E3" s="517"/>
      <c r="F3" s="515"/>
      <c r="G3" s="515"/>
      <c r="H3" s="519"/>
      <c r="J3" s="514"/>
      <c r="K3" s="515"/>
      <c r="L3" s="517"/>
      <c r="M3" s="517"/>
      <c r="N3" s="515"/>
      <c r="O3" s="515"/>
      <c r="P3" s="519"/>
      <c r="R3" s="514"/>
      <c r="S3" s="515"/>
      <c r="T3" s="517"/>
      <c r="U3" s="517"/>
      <c r="V3" s="515"/>
      <c r="W3" s="515"/>
      <c r="X3" s="519"/>
      <c r="Z3" s="514"/>
      <c r="AA3" s="515"/>
      <c r="AB3" s="517"/>
      <c r="AC3" s="517"/>
      <c r="AD3" s="515"/>
      <c r="AE3" s="515"/>
      <c r="AF3" s="519"/>
      <c r="AH3" s="514"/>
      <c r="AI3" s="515"/>
      <c r="AJ3" s="517"/>
      <c r="AK3" s="517"/>
      <c r="AL3" s="515"/>
      <c r="AM3" s="515"/>
      <c r="AN3" s="519"/>
      <c r="AP3" s="514"/>
      <c r="AQ3" s="515"/>
      <c r="AR3" s="517"/>
      <c r="AS3" s="517"/>
      <c r="AT3" s="515"/>
      <c r="AU3" s="515"/>
      <c r="AV3" s="519"/>
      <c r="AX3" s="514"/>
      <c r="AY3" s="515"/>
      <c r="AZ3" s="517"/>
      <c r="BA3" s="517"/>
      <c r="BB3" s="515"/>
      <c r="BC3" s="515"/>
      <c r="BD3" s="519"/>
      <c r="BF3" s="514"/>
      <c r="BG3" s="515"/>
      <c r="BH3" s="517"/>
      <c r="BI3" s="517"/>
      <c r="BJ3" s="526"/>
      <c r="BK3" s="526"/>
      <c r="BL3" s="519"/>
      <c r="BN3" s="514"/>
      <c r="BO3" s="515"/>
      <c r="BP3" s="517"/>
      <c r="BQ3" s="517"/>
      <c r="BR3" s="526"/>
      <c r="BS3" s="526"/>
      <c r="BT3" s="519"/>
      <c r="BV3" s="562"/>
      <c r="BW3" s="563"/>
      <c r="BX3" s="517"/>
      <c r="BY3" s="517"/>
      <c r="BZ3" s="526"/>
      <c r="CA3" s="526"/>
      <c r="CB3" s="564"/>
      <c r="CD3" s="514"/>
      <c r="CE3" s="515"/>
      <c r="CF3" s="517"/>
      <c r="CG3" s="517"/>
      <c r="CH3" s="526"/>
      <c r="CI3" s="526"/>
      <c r="CJ3" s="519"/>
    </row>
    <row r="4" spans="1:88" ht="19.5" customHeight="1" thickBot="1" x14ac:dyDescent="0.45">
      <c r="B4" s="24" t="s">
        <v>5</v>
      </c>
      <c r="C4" s="25" t="s">
        <v>1</v>
      </c>
      <c r="D4" s="25" t="s">
        <v>4</v>
      </c>
      <c r="E4" s="25" t="s">
        <v>3</v>
      </c>
      <c r="F4" s="25" t="s">
        <v>6</v>
      </c>
      <c r="G4" s="25" t="s">
        <v>7</v>
      </c>
      <c r="H4" s="25" t="s">
        <v>8</v>
      </c>
      <c r="J4" s="24" t="s">
        <v>5</v>
      </c>
      <c r="K4" s="25" t="s">
        <v>1</v>
      </c>
      <c r="L4" s="25" t="s">
        <v>4</v>
      </c>
      <c r="M4" s="25" t="s">
        <v>3</v>
      </c>
      <c r="N4" s="25" t="s">
        <v>6</v>
      </c>
      <c r="O4" s="25" t="s">
        <v>7</v>
      </c>
      <c r="P4" s="25" t="s">
        <v>8</v>
      </c>
      <c r="R4" s="24" t="s">
        <v>5</v>
      </c>
      <c r="S4" s="25" t="s">
        <v>1</v>
      </c>
      <c r="T4" s="25" t="s">
        <v>4</v>
      </c>
      <c r="U4" s="25" t="s">
        <v>3</v>
      </c>
      <c r="V4" s="25" t="s">
        <v>6</v>
      </c>
      <c r="W4" s="25" t="s">
        <v>7</v>
      </c>
      <c r="X4" s="25" t="s">
        <v>8</v>
      </c>
      <c r="Z4" s="24" t="s">
        <v>5</v>
      </c>
      <c r="AA4" s="25" t="s">
        <v>1</v>
      </c>
      <c r="AB4" s="25" t="s">
        <v>4</v>
      </c>
      <c r="AC4" s="25" t="s">
        <v>3</v>
      </c>
      <c r="AD4" s="25" t="s">
        <v>6</v>
      </c>
      <c r="AE4" s="25" t="s">
        <v>7</v>
      </c>
      <c r="AF4" s="25" t="s">
        <v>8</v>
      </c>
      <c r="AH4" s="24" t="s">
        <v>5</v>
      </c>
      <c r="AI4" s="25" t="s">
        <v>1</v>
      </c>
      <c r="AJ4" s="25" t="s">
        <v>4</v>
      </c>
      <c r="AK4" s="25" t="s">
        <v>3</v>
      </c>
      <c r="AL4" s="25" t="s">
        <v>6</v>
      </c>
      <c r="AM4" s="25" t="s">
        <v>7</v>
      </c>
      <c r="AN4" s="25" t="s">
        <v>8</v>
      </c>
      <c r="AP4" s="24" t="s">
        <v>5</v>
      </c>
      <c r="AQ4" s="25" t="s">
        <v>1</v>
      </c>
      <c r="AR4" s="25" t="s">
        <v>4</v>
      </c>
      <c r="AS4" s="25" t="s">
        <v>3</v>
      </c>
      <c r="AT4" s="25" t="s">
        <v>6</v>
      </c>
      <c r="AU4" s="25" t="s">
        <v>7</v>
      </c>
      <c r="AV4" s="25" t="s">
        <v>8</v>
      </c>
      <c r="AX4" s="24" t="s">
        <v>5</v>
      </c>
      <c r="AY4" s="25" t="s">
        <v>1</v>
      </c>
      <c r="AZ4" s="25" t="s">
        <v>4</v>
      </c>
      <c r="BA4" s="25" t="s">
        <v>3</v>
      </c>
      <c r="BB4" s="25" t="s">
        <v>6</v>
      </c>
      <c r="BC4" s="25" t="s">
        <v>7</v>
      </c>
      <c r="BD4" s="25" t="s">
        <v>8</v>
      </c>
      <c r="BF4" s="24" t="s">
        <v>5</v>
      </c>
      <c r="BG4" s="25" t="s">
        <v>1</v>
      </c>
      <c r="BH4" s="25" t="s">
        <v>4</v>
      </c>
      <c r="BI4" s="25" t="s">
        <v>3</v>
      </c>
      <c r="BJ4" s="25" t="s">
        <v>6</v>
      </c>
      <c r="BK4" s="25" t="s">
        <v>7</v>
      </c>
      <c r="BL4" s="25" t="s">
        <v>8</v>
      </c>
      <c r="BN4" s="24" t="s">
        <v>5</v>
      </c>
      <c r="BO4" s="25" t="s">
        <v>1</v>
      </c>
      <c r="BP4" s="25" t="s">
        <v>4</v>
      </c>
      <c r="BQ4" s="25" t="s">
        <v>3</v>
      </c>
      <c r="BR4" s="25" t="s">
        <v>6</v>
      </c>
      <c r="BS4" s="25" t="s">
        <v>7</v>
      </c>
      <c r="BT4" s="25" t="s">
        <v>8</v>
      </c>
      <c r="BV4" s="24" t="s">
        <v>5</v>
      </c>
      <c r="BW4" s="25" t="s">
        <v>1</v>
      </c>
      <c r="BX4" s="25" t="s">
        <v>4</v>
      </c>
      <c r="BY4" s="25" t="s">
        <v>3</v>
      </c>
      <c r="BZ4" s="25" t="s">
        <v>6</v>
      </c>
      <c r="CA4" s="25" t="s">
        <v>7</v>
      </c>
      <c r="CB4" s="25" t="s">
        <v>8</v>
      </c>
      <c r="CD4" s="24" t="s">
        <v>5</v>
      </c>
      <c r="CE4" s="25" t="s">
        <v>1</v>
      </c>
      <c r="CF4" s="25" t="s">
        <v>4</v>
      </c>
      <c r="CG4" s="25" t="s">
        <v>3</v>
      </c>
      <c r="CH4" s="25" t="s">
        <v>6</v>
      </c>
      <c r="CI4" s="25" t="s">
        <v>7</v>
      </c>
      <c r="CJ4" s="25" t="s">
        <v>8</v>
      </c>
    </row>
    <row r="5" spans="1:88" ht="19.5" customHeight="1" thickTop="1" x14ac:dyDescent="0.4">
      <c r="B5" s="520" t="s">
        <v>175</v>
      </c>
      <c r="C5" s="521" t="s">
        <v>604</v>
      </c>
      <c r="D5" s="37">
        <v>1</v>
      </c>
      <c r="E5" s="30" t="s">
        <v>178</v>
      </c>
      <c r="F5" s="23"/>
      <c r="G5" s="23"/>
      <c r="H5" s="157"/>
      <c r="J5" s="520" t="s">
        <v>182</v>
      </c>
      <c r="K5" s="521" t="s">
        <v>511</v>
      </c>
      <c r="L5" s="37">
        <v>7.37</v>
      </c>
      <c r="M5" s="30" t="s">
        <v>17</v>
      </c>
      <c r="N5" s="23"/>
      <c r="O5" s="23"/>
      <c r="P5" s="157"/>
      <c r="R5" s="520" t="s">
        <v>588</v>
      </c>
      <c r="S5" s="521" t="s">
        <v>189</v>
      </c>
      <c r="T5" s="37">
        <v>23.1</v>
      </c>
      <c r="U5" s="30" t="s">
        <v>17</v>
      </c>
      <c r="V5" s="23"/>
      <c r="W5" s="23"/>
      <c r="X5" s="157"/>
      <c r="Z5" s="520" t="s">
        <v>196</v>
      </c>
      <c r="AA5" s="521" t="s">
        <v>198</v>
      </c>
      <c r="AB5" s="37">
        <v>2</v>
      </c>
      <c r="AC5" s="30" t="s">
        <v>23</v>
      </c>
      <c r="AD5" s="23"/>
      <c r="AE5" s="23"/>
      <c r="AF5" s="157"/>
      <c r="AH5" s="520" t="s">
        <v>640</v>
      </c>
      <c r="AI5" s="521" t="s">
        <v>641</v>
      </c>
      <c r="AJ5" s="37">
        <v>1</v>
      </c>
      <c r="AK5" s="30" t="s">
        <v>642</v>
      </c>
      <c r="AL5" s="23"/>
      <c r="AM5" s="23"/>
      <c r="AN5" s="157"/>
      <c r="AP5" s="520" t="s">
        <v>202</v>
      </c>
      <c r="AQ5" s="521"/>
      <c r="AR5" s="40"/>
      <c r="AS5" s="30" t="s">
        <v>28</v>
      </c>
      <c r="AT5" s="23"/>
      <c r="AU5" s="23"/>
      <c r="AV5" s="157" t="s">
        <v>204</v>
      </c>
      <c r="AX5" s="520" t="s">
        <v>206</v>
      </c>
      <c r="AY5" s="521"/>
      <c r="AZ5" s="40"/>
      <c r="BA5" s="30" t="s">
        <v>28</v>
      </c>
      <c r="BB5" s="23"/>
      <c r="BC5" s="23"/>
      <c r="BD5" s="157" t="s">
        <v>207</v>
      </c>
      <c r="BF5" s="520" t="s">
        <v>212</v>
      </c>
      <c r="BG5" s="521"/>
      <c r="BH5" s="40"/>
      <c r="BI5" s="30" t="s">
        <v>28</v>
      </c>
      <c r="BJ5" s="23"/>
      <c r="BK5" s="23"/>
      <c r="BL5" s="157" t="s">
        <v>213</v>
      </c>
      <c r="BN5" s="520" t="s">
        <v>419</v>
      </c>
      <c r="BO5" s="521" t="s">
        <v>417</v>
      </c>
      <c r="BP5" s="37">
        <f>'数量1(電気)補助'!BB9</f>
        <v>8.4499999999999993</v>
      </c>
      <c r="BQ5" s="30" t="s">
        <v>41</v>
      </c>
      <c r="BR5" s="23"/>
      <c r="BS5" s="23"/>
      <c r="BT5" s="43"/>
      <c r="BV5" s="565" t="s">
        <v>536</v>
      </c>
      <c r="BW5" s="567" t="s">
        <v>534</v>
      </c>
      <c r="BX5" s="39"/>
      <c r="BY5" s="32" t="s">
        <v>537</v>
      </c>
      <c r="BZ5" s="11"/>
      <c r="CA5" s="23">
        <f t="shared" ref="CA5:CA6" si="0">+IF(BZ5&gt;0,INT(BX5*BZ5),0)</f>
        <v>0</v>
      </c>
      <c r="CB5" s="159" t="s">
        <v>542</v>
      </c>
      <c r="CD5" s="520" t="s">
        <v>43</v>
      </c>
      <c r="CE5" s="521"/>
      <c r="CF5" s="37"/>
      <c r="CG5" s="30" t="s">
        <v>28</v>
      </c>
      <c r="CH5" s="23"/>
      <c r="CI5" s="23"/>
      <c r="CJ5" s="43"/>
    </row>
    <row r="6" spans="1:88" ht="19.5" customHeight="1" x14ac:dyDescent="0.4">
      <c r="B6" s="502"/>
      <c r="C6" s="504"/>
      <c r="D6" s="346"/>
      <c r="E6" s="361"/>
      <c r="F6" s="362"/>
      <c r="G6" s="363"/>
      <c r="H6" s="369"/>
      <c r="J6" s="502"/>
      <c r="K6" s="504"/>
      <c r="L6" s="346">
        <f>'数量1(電気)補助'!M6</f>
        <v>0</v>
      </c>
      <c r="M6" s="361"/>
      <c r="N6" s="362"/>
      <c r="O6" s="363"/>
      <c r="P6" s="369"/>
      <c r="R6" s="502"/>
      <c r="S6" s="504"/>
      <c r="T6" s="346">
        <f>'数量1(電気)補助'!S6</f>
        <v>0</v>
      </c>
      <c r="U6" s="361"/>
      <c r="V6" s="362"/>
      <c r="W6" s="363"/>
      <c r="X6" s="158"/>
      <c r="Z6" s="502"/>
      <c r="AA6" s="504"/>
      <c r="AB6" s="346"/>
      <c r="AC6" s="361"/>
      <c r="AD6" s="362"/>
      <c r="AE6" s="363"/>
      <c r="AF6" s="158"/>
      <c r="AH6" s="502"/>
      <c r="AI6" s="504"/>
      <c r="AJ6" s="346"/>
      <c r="AK6" s="361"/>
      <c r="AL6" s="362"/>
      <c r="AM6" s="363"/>
      <c r="AN6" s="158"/>
      <c r="AP6" s="502"/>
      <c r="AQ6" s="504"/>
      <c r="AR6" s="368"/>
      <c r="AS6" s="361"/>
      <c r="AT6" s="362"/>
      <c r="AU6" s="363"/>
      <c r="AV6" s="158"/>
      <c r="AX6" s="502"/>
      <c r="AY6" s="504"/>
      <c r="AZ6" s="368">
        <f>+'集計(電気)補助'!E48</f>
        <v>0</v>
      </c>
      <c r="BA6" s="361"/>
      <c r="BB6" s="362"/>
      <c r="BC6" s="363"/>
      <c r="BD6" s="158"/>
      <c r="BF6" s="502"/>
      <c r="BG6" s="504"/>
      <c r="BH6" s="368">
        <f>+'集計(電気)補助'!F48</f>
        <v>0</v>
      </c>
      <c r="BI6" s="361"/>
      <c r="BJ6" s="362"/>
      <c r="BK6" s="363"/>
      <c r="BL6" s="158"/>
      <c r="BN6" s="502"/>
      <c r="BO6" s="504"/>
      <c r="BP6" s="346">
        <f>'数量1(電気)補助'!BB10</f>
        <v>0</v>
      </c>
      <c r="BQ6" s="361"/>
      <c r="BR6" s="362"/>
      <c r="BS6" s="363"/>
      <c r="BT6" s="158"/>
      <c r="BV6" s="566"/>
      <c r="BW6" s="568"/>
      <c r="BX6" s="346">
        <f>'数量1(電気)補助'!BB40</f>
        <v>0</v>
      </c>
      <c r="BY6" s="361"/>
      <c r="BZ6" s="362">
        <v>8120</v>
      </c>
      <c r="CA6" s="363">
        <f t="shared" si="0"/>
        <v>0</v>
      </c>
      <c r="CB6" s="158"/>
      <c r="CD6" s="502"/>
      <c r="CE6" s="504"/>
      <c r="CF6" s="346"/>
      <c r="CG6" s="361"/>
      <c r="CH6" s="362"/>
      <c r="CI6" s="363"/>
      <c r="CJ6" s="158"/>
    </row>
    <row r="7" spans="1:88" ht="18.75" customHeight="1" x14ac:dyDescent="0.4">
      <c r="B7" s="501" t="s">
        <v>638</v>
      </c>
      <c r="C7" s="511" t="s">
        <v>404</v>
      </c>
      <c r="D7" s="39">
        <v>1</v>
      </c>
      <c r="E7" s="32" t="s">
        <v>16</v>
      </c>
      <c r="F7" s="11"/>
      <c r="G7" s="23"/>
      <c r="H7" s="159"/>
      <c r="J7" s="501" t="s">
        <v>182</v>
      </c>
      <c r="K7" s="511" t="s">
        <v>184</v>
      </c>
      <c r="L7" s="37">
        <v>6.93</v>
      </c>
      <c r="M7" s="32" t="s">
        <v>17</v>
      </c>
      <c r="N7" s="23"/>
      <c r="O7" s="23"/>
      <c r="P7" s="159"/>
      <c r="R7" s="501" t="s">
        <v>190</v>
      </c>
      <c r="S7" s="511" t="s">
        <v>287</v>
      </c>
      <c r="T7" s="37">
        <f>'数量1(電気)補助'!S7</f>
        <v>6</v>
      </c>
      <c r="U7" s="32" t="s">
        <v>21</v>
      </c>
      <c r="V7" s="11"/>
      <c r="W7" s="23"/>
      <c r="X7" s="159"/>
      <c r="Z7" s="501" t="s">
        <v>197</v>
      </c>
      <c r="AA7" s="511" t="s">
        <v>591</v>
      </c>
      <c r="AB7" s="39">
        <v>1</v>
      </c>
      <c r="AC7" s="32" t="s">
        <v>23</v>
      </c>
      <c r="AD7" s="11"/>
      <c r="AE7" s="23"/>
      <c r="AF7" s="157"/>
      <c r="AH7" s="501" t="s">
        <v>594</v>
      </c>
      <c r="AI7" s="511" t="s">
        <v>598</v>
      </c>
      <c r="AJ7" s="39">
        <v>1</v>
      </c>
      <c r="AK7" s="32" t="s">
        <v>643</v>
      </c>
      <c r="AL7" s="11"/>
      <c r="AM7" s="23"/>
      <c r="AN7" s="157"/>
      <c r="AP7" s="501" t="s">
        <v>203</v>
      </c>
      <c r="AQ7" s="511"/>
      <c r="AR7" s="42"/>
      <c r="AS7" s="32" t="s">
        <v>28</v>
      </c>
      <c r="AT7" s="11"/>
      <c r="AU7" s="23"/>
      <c r="AV7" s="157" t="s">
        <v>204</v>
      </c>
      <c r="AX7" s="501" t="s">
        <v>523</v>
      </c>
      <c r="AY7" s="511"/>
      <c r="AZ7" s="42"/>
      <c r="BA7" s="32" t="s">
        <v>524</v>
      </c>
      <c r="BB7" s="11"/>
      <c r="BC7" s="23"/>
      <c r="BD7" s="157" t="s">
        <v>207</v>
      </c>
      <c r="BF7" s="501"/>
      <c r="BG7" s="511"/>
      <c r="BH7" s="42"/>
      <c r="BI7" s="32"/>
      <c r="BJ7" s="11"/>
      <c r="BK7" s="23"/>
      <c r="BL7" s="157"/>
      <c r="BN7" s="510" t="s">
        <v>418</v>
      </c>
      <c r="BO7" s="511" t="s">
        <v>428</v>
      </c>
      <c r="BP7" s="39">
        <f>'数量1(電気)補助'!BB15</f>
        <v>1.25</v>
      </c>
      <c r="BQ7" s="32" t="s">
        <v>41</v>
      </c>
      <c r="BR7" s="11"/>
      <c r="BS7" s="23"/>
      <c r="BT7" s="43"/>
      <c r="BV7" s="569" t="s">
        <v>536</v>
      </c>
      <c r="BW7" s="570" t="s">
        <v>539</v>
      </c>
      <c r="BX7" s="39"/>
      <c r="BY7" s="32" t="s">
        <v>21</v>
      </c>
      <c r="BZ7" s="11"/>
      <c r="CA7" s="23">
        <f t="shared" ref="CA7:CA8" si="1">+IF(BZ7&gt;0,INT(BX7*BZ7),0)</f>
        <v>0</v>
      </c>
      <c r="CB7" s="159" t="s">
        <v>538</v>
      </c>
      <c r="CD7" s="501"/>
      <c r="CE7" s="511"/>
      <c r="CF7" s="39"/>
      <c r="CG7" s="32"/>
      <c r="CH7" s="11"/>
      <c r="CI7" s="23"/>
      <c r="CJ7" s="157"/>
    </row>
    <row r="8" spans="1:88" x14ac:dyDescent="0.4">
      <c r="B8" s="502"/>
      <c r="C8" s="504"/>
      <c r="D8" s="346"/>
      <c r="E8" s="361"/>
      <c r="F8" s="362"/>
      <c r="G8" s="363"/>
      <c r="H8" s="369"/>
      <c r="J8" s="502"/>
      <c r="K8" s="504"/>
      <c r="L8" s="346">
        <f>'数量1(電気)補助'!L8</f>
        <v>0</v>
      </c>
      <c r="M8" s="361"/>
      <c r="N8" s="362"/>
      <c r="O8" s="363"/>
      <c r="P8" s="369"/>
      <c r="R8" s="502"/>
      <c r="S8" s="504"/>
      <c r="T8" s="346">
        <f>'数量1(電気)補助'!S8</f>
        <v>0</v>
      </c>
      <c r="U8" s="361"/>
      <c r="V8" s="362"/>
      <c r="W8" s="363"/>
      <c r="X8" s="158"/>
      <c r="Z8" s="502"/>
      <c r="AA8" s="504"/>
      <c r="AB8" s="346"/>
      <c r="AC8" s="361"/>
      <c r="AD8" s="362"/>
      <c r="AE8" s="363"/>
      <c r="AF8" s="158"/>
      <c r="AH8" s="502"/>
      <c r="AI8" s="504" t="s">
        <v>598</v>
      </c>
      <c r="AJ8" s="346"/>
      <c r="AK8" s="361"/>
      <c r="AL8" s="362"/>
      <c r="AM8" s="363"/>
      <c r="AN8" s="158"/>
      <c r="AP8" s="502"/>
      <c r="AQ8" s="504"/>
      <c r="AR8" s="368"/>
      <c r="AS8" s="361"/>
      <c r="AT8" s="362"/>
      <c r="AU8" s="363"/>
      <c r="AV8" s="158"/>
      <c r="AX8" s="502"/>
      <c r="AY8" s="504"/>
      <c r="AZ8" s="368">
        <f>'集計(電気)補助'!G48</f>
        <v>0</v>
      </c>
      <c r="BA8" s="361"/>
      <c r="BB8" s="362"/>
      <c r="BC8" s="363"/>
      <c r="BD8" s="158"/>
      <c r="BF8" s="502"/>
      <c r="BG8" s="504"/>
      <c r="BH8" s="41"/>
      <c r="BI8" s="31"/>
      <c r="BJ8" s="13"/>
      <c r="BK8" s="35"/>
      <c r="BL8" s="158"/>
      <c r="BN8" s="502"/>
      <c r="BO8" s="504"/>
      <c r="BP8" s="346">
        <f>'数量1(電気)補助'!BB16</f>
        <v>0</v>
      </c>
      <c r="BQ8" s="361"/>
      <c r="BR8" s="362"/>
      <c r="BS8" s="363"/>
      <c r="BT8" s="158"/>
      <c r="BV8" s="566"/>
      <c r="BW8" s="568"/>
      <c r="BX8" s="346">
        <f>'数量1(電気)補助'!BB40</f>
        <v>0</v>
      </c>
      <c r="BY8" s="361"/>
      <c r="BZ8" s="362">
        <v>20100</v>
      </c>
      <c r="CA8" s="363">
        <f t="shared" si="1"/>
        <v>0</v>
      </c>
      <c r="CB8" s="158"/>
      <c r="CD8" s="502"/>
      <c r="CE8" s="504"/>
      <c r="CF8" s="38"/>
      <c r="CG8" s="31"/>
      <c r="CH8" s="13"/>
      <c r="CI8" s="35"/>
      <c r="CJ8" s="158"/>
    </row>
    <row r="9" spans="1:88" ht="18.75" customHeight="1" x14ac:dyDescent="0.4">
      <c r="B9" s="501" t="s">
        <v>280</v>
      </c>
      <c r="C9" s="511" t="s">
        <v>584</v>
      </c>
      <c r="D9" s="39">
        <v>1</v>
      </c>
      <c r="E9" s="32" t="s">
        <v>16</v>
      </c>
      <c r="F9" s="11"/>
      <c r="G9" s="23"/>
      <c r="H9" s="159"/>
      <c r="J9" s="501" t="s">
        <v>185</v>
      </c>
      <c r="K9" s="511" t="s">
        <v>186</v>
      </c>
      <c r="L9" s="37">
        <v>1.43</v>
      </c>
      <c r="M9" s="32" t="s">
        <v>17</v>
      </c>
      <c r="N9" s="11"/>
      <c r="O9" s="23"/>
      <c r="P9" s="159"/>
      <c r="R9" s="510" t="s">
        <v>590</v>
      </c>
      <c r="S9" s="511" t="s">
        <v>550</v>
      </c>
      <c r="T9" s="37">
        <v>14.3</v>
      </c>
      <c r="U9" s="32" t="s">
        <v>17</v>
      </c>
      <c r="V9" s="11"/>
      <c r="W9" s="23"/>
      <c r="X9" s="159"/>
      <c r="Z9" s="501"/>
      <c r="AA9" s="511"/>
      <c r="AB9" s="39"/>
      <c r="AC9" s="32"/>
      <c r="AD9" s="11"/>
      <c r="AE9" s="23"/>
      <c r="AF9" s="157"/>
      <c r="AH9" s="501" t="s">
        <v>594</v>
      </c>
      <c r="AI9" s="511" t="s">
        <v>599</v>
      </c>
      <c r="AJ9" s="39">
        <v>1</v>
      </c>
      <c r="AK9" s="32" t="s">
        <v>643</v>
      </c>
      <c r="AL9" s="11"/>
      <c r="AM9" s="23"/>
      <c r="AN9" s="159"/>
      <c r="AP9" s="501"/>
      <c r="AQ9" s="511"/>
      <c r="AR9" s="42"/>
      <c r="AS9" s="32"/>
      <c r="AT9" s="11"/>
      <c r="AU9" s="23"/>
      <c r="AV9" s="157"/>
      <c r="AX9" s="501"/>
      <c r="AY9" s="511"/>
      <c r="AZ9" s="42"/>
      <c r="BA9" s="32"/>
      <c r="BB9" s="11"/>
      <c r="BC9" s="23"/>
      <c r="BD9" s="157"/>
      <c r="BF9" s="501"/>
      <c r="BG9" s="511"/>
      <c r="BH9" s="42"/>
      <c r="BI9" s="32"/>
      <c r="BJ9" s="11"/>
      <c r="BK9" s="23"/>
      <c r="BL9" s="157"/>
      <c r="BN9" s="501" t="s">
        <v>486</v>
      </c>
      <c r="BO9" s="503" t="s">
        <v>489</v>
      </c>
      <c r="BP9" s="39">
        <f>'数量1(電気)補助'!BB33</f>
        <v>1.2</v>
      </c>
      <c r="BQ9" s="32" t="s">
        <v>490</v>
      </c>
      <c r="BR9" s="11"/>
      <c r="BS9" s="23"/>
      <c r="BT9" s="43"/>
      <c r="BV9" s="571" t="s">
        <v>540</v>
      </c>
      <c r="BW9" s="570" t="s">
        <v>541</v>
      </c>
      <c r="BX9" s="39"/>
      <c r="BY9" s="32" t="s">
        <v>21</v>
      </c>
      <c r="BZ9" s="11"/>
      <c r="CA9" s="23">
        <f t="shared" ref="CA9:CA10" si="2">+IF(BZ9&gt;0,INT(BX9*BZ9),0)</f>
        <v>0</v>
      </c>
      <c r="CB9" s="159" t="s">
        <v>538</v>
      </c>
      <c r="CD9" s="501"/>
      <c r="CE9" s="511"/>
      <c r="CF9" s="39"/>
      <c r="CG9" s="32"/>
      <c r="CH9" s="11"/>
      <c r="CI9" s="23"/>
      <c r="CJ9" s="43"/>
    </row>
    <row r="10" spans="1:88" x14ac:dyDescent="0.4">
      <c r="B10" s="502"/>
      <c r="C10" s="504"/>
      <c r="D10" s="346"/>
      <c r="E10" s="361"/>
      <c r="F10" s="362"/>
      <c r="G10" s="363"/>
      <c r="H10" s="369"/>
      <c r="J10" s="502"/>
      <c r="K10" s="504"/>
      <c r="L10" s="346">
        <f>'数量1(電気)補助'!L10</f>
        <v>0</v>
      </c>
      <c r="M10" s="361"/>
      <c r="N10" s="362"/>
      <c r="O10" s="363"/>
      <c r="P10" s="369"/>
      <c r="R10" s="502"/>
      <c r="S10" s="504"/>
      <c r="T10" s="346">
        <f>'数量1(電気)補助'!S10</f>
        <v>0</v>
      </c>
      <c r="U10" s="361"/>
      <c r="V10" s="362"/>
      <c r="W10" s="363"/>
      <c r="X10" s="158"/>
      <c r="Z10" s="502"/>
      <c r="AA10" s="504"/>
      <c r="AB10" s="38"/>
      <c r="AC10" s="31"/>
      <c r="AD10" s="13"/>
      <c r="AE10" s="35"/>
      <c r="AF10" s="158"/>
      <c r="AH10" s="502"/>
      <c r="AI10" s="504" t="s">
        <v>599</v>
      </c>
      <c r="AJ10" s="346"/>
      <c r="AK10" s="361"/>
      <c r="AL10" s="362"/>
      <c r="AM10" s="363"/>
      <c r="AN10" s="158"/>
      <c r="AP10" s="502"/>
      <c r="AQ10" s="504"/>
      <c r="AR10" s="41"/>
      <c r="AS10" s="31"/>
      <c r="AT10" s="13"/>
      <c r="AU10" s="35"/>
      <c r="AV10" s="158"/>
      <c r="AX10" s="502"/>
      <c r="AY10" s="504"/>
      <c r="AZ10" s="41"/>
      <c r="BA10" s="31"/>
      <c r="BB10" s="13"/>
      <c r="BC10" s="35"/>
      <c r="BD10" s="158"/>
      <c r="BF10" s="502"/>
      <c r="BG10" s="504"/>
      <c r="BH10" s="41"/>
      <c r="BI10" s="31"/>
      <c r="BJ10" s="13"/>
      <c r="BK10" s="35"/>
      <c r="BL10" s="158"/>
      <c r="BN10" s="502"/>
      <c r="BO10" s="504"/>
      <c r="BP10" s="346">
        <f>'数量1(電気)補助'!BB34</f>
        <v>0</v>
      </c>
      <c r="BQ10" s="361"/>
      <c r="BR10" s="362"/>
      <c r="BS10" s="363"/>
      <c r="BT10" s="158"/>
      <c r="BV10" s="572"/>
      <c r="BW10" s="568"/>
      <c r="BX10" s="346"/>
      <c r="BY10" s="361"/>
      <c r="BZ10" s="362">
        <v>2000</v>
      </c>
      <c r="CA10" s="363">
        <f t="shared" si="2"/>
        <v>0</v>
      </c>
      <c r="CB10" s="158"/>
      <c r="CD10" s="502"/>
      <c r="CE10" s="504"/>
      <c r="CF10" s="38"/>
      <c r="CG10" s="31"/>
      <c r="CH10" s="13"/>
      <c r="CI10" s="35"/>
      <c r="CJ10" s="44"/>
    </row>
    <row r="11" spans="1:88" ht="18.75" customHeight="1" x14ac:dyDescent="0.4">
      <c r="B11" s="510" t="s">
        <v>177</v>
      </c>
      <c r="C11" s="511" t="s">
        <v>548</v>
      </c>
      <c r="D11" s="39">
        <v>1</v>
      </c>
      <c r="E11" s="32" t="s">
        <v>21</v>
      </c>
      <c r="F11" s="11"/>
      <c r="G11" s="23"/>
      <c r="H11" s="159"/>
      <c r="J11" s="393"/>
      <c r="K11" s="395"/>
      <c r="L11" s="39"/>
      <c r="M11" s="32"/>
      <c r="N11" s="11"/>
      <c r="O11" s="23"/>
      <c r="P11" s="159"/>
      <c r="R11" s="510" t="s">
        <v>636</v>
      </c>
      <c r="S11" s="511" t="s">
        <v>637</v>
      </c>
      <c r="T11" s="37">
        <v>1.65</v>
      </c>
      <c r="U11" s="32" t="s">
        <v>17</v>
      </c>
      <c r="V11" s="11"/>
      <c r="W11" s="23"/>
      <c r="X11" s="159"/>
      <c r="Z11" s="510"/>
      <c r="AA11" s="511"/>
      <c r="AB11" s="39"/>
      <c r="AC11" s="32"/>
      <c r="AD11" s="11"/>
      <c r="AE11" s="23"/>
      <c r="AF11" s="159"/>
      <c r="AH11" s="501"/>
      <c r="AI11" s="511"/>
      <c r="AJ11" s="39"/>
      <c r="AK11" s="32"/>
      <c r="AL11" s="11"/>
      <c r="AM11" s="23"/>
      <c r="AN11" s="157"/>
      <c r="AP11" s="510"/>
      <c r="AQ11" s="511"/>
      <c r="AR11" s="42"/>
      <c r="AS11" s="32"/>
      <c r="AT11" s="11"/>
      <c r="AU11" s="23"/>
      <c r="AV11" s="159"/>
      <c r="AX11" s="510"/>
      <c r="AY11" s="511"/>
      <c r="AZ11" s="42"/>
      <c r="BA11" s="32"/>
      <c r="BB11" s="11"/>
      <c r="BC11" s="23"/>
      <c r="BD11" s="159"/>
      <c r="BF11" s="510"/>
      <c r="BG11" s="511"/>
      <c r="BH11" s="42"/>
      <c r="BI11" s="32"/>
      <c r="BJ11" s="11"/>
      <c r="BK11" s="23"/>
      <c r="BL11" s="159"/>
      <c r="BN11" s="510" t="s">
        <v>420</v>
      </c>
      <c r="BO11" s="511" t="s">
        <v>429</v>
      </c>
      <c r="BP11" s="39">
        <f>'数量1(電気)補助'!BB21</f>
        <v>3.09</v>
      </c>
      <c r="BQ11" s="32" t="s">
        <v>41</v>
      </c>
      <c r="BR11" s="11"/>
      <c r="BS11" s="23"/>
      <c r="BT11" s="43"/>
      <c r="BV11" s="510"/>
      <c r="BW11" s="511"/>
      <c r="BX11" s="39"/>
      <c r="BY11" s="32"/>
      <c r="BZ11" s="11"/>
      <c r="CA11" s="23"/>
      <c r="CB11" s="159"/>
      <c r="CD11" s="510"/>
      <c r="CE11" s="511"/>
      <c r="CF11" s="39"/>
      <c r="CG11" s="32"/>
      <c r="CH11" s="11"/>
      <c r="CI11" s="23"/>
      <c r="CJ11" s="45"/>
    </row>
    <row r="12" spans="1:88" x14ac:dyDescent="0.35">
      <c r="B12" s="502"/>
      <c r="C12" s="504"/>
      <c r="D12" s="346"/>
      <c r="E12" s="361"/>
      <c r="F12" s="362"/>
      <c r="G12" s="363"/>
      <c r="H12" s="369"/>
      <c r="J12" s="394"/>
      <c r="K12" s="396"/>
      <c r="L12" s="38"/>
      <c r="M12" s="31"/>
      <c r="N12" s="362"/>
      <c r="O12" s="363"/>
      <c r="P12" s="369"/>
      <c r="R12" s="502"/>
      <c r="S12" s="504"/>
      <c r="T12" s="346">
        <f>'数量1(電気)補助'!S12</f>
        <v>0</v>
      </c>
      <c r="U12" s="361"/>
      <c r="V12" s="362"/>
      <c r="W12" s="363"/>
      <c r="X12" s="158"/>
      <c r="Z12" s="502"/>
      <c r="AA12" s="504"/>
      <c r="AB12" s="38"/>
      <c r="AC12" s="31"/>
      <c r="AD12" s="13"/>
      <c r="AE12" s="35"/>
      <c r="AF12" s="158"/>
      <c r="AH12" s="502"/>
      <c r="AI12" s="504"/>
      <c r="AJ12" s="38"/>
      <c r="AK12" s="31"/>
      <c r="AL12" s="13"/>
      <c r="AM12" s="35"/>
      <c r="AN12" s="158"/>
      <c r="AP12" s="502"/>
      <c r="AQ12" s="504"/>
      <c r="AR12" s="41"/>
      <c r="AS12" s="31"/>
      <c r="AT12" s="13"/>
      <c r="AU12" s="35"/>
      <c r="AV12" s="158"/>
      <c r="AX12" s="502"/>
      <c r="AY12" s="504"/>
      <c r="AZ12" s="41"/>
      <c r="BA12" s="31"/>
      <c r="BB12" s="13"/>
      <c r="BC12" s="35"/>
      <c r="BD12" s="158"/>
      <c r="BF12" s="502"/>
      <c r="BG12" s="504"/>
      <c r="BH12" s="41"/>
      <c r="BI12" s="31"/>
      <c r="BJ12" s="13"/>
      <c r="BK12" s="35"/>
      <c r="BL12" s="158"/>
      <c r="BN12" s="502"/>
      <c r="BO12" s="504"/>
      <c r="BP12" s="346">
        <f>'数量1(電気)補助'!BB22</f>
        <v>0</v>
      </c>
      <c r="BQ12" s="361"/>
      <c r="BR12" s="362"/>
      <c r="BS12" s="363"/>
      <c r="BT12" s="158"/>
      <c r="BV12" s="522"/>
      <c r="BW12" s="523"/>
      <c r="BX12" s="346"/>
      <c r="BY12" s="361"/>
      <c r="BZ12" s="362"/>
      <c r="CA12" s="363"/>
      <c r="CB12" s="158"/>
      <c r="CD12" s="502"/>
      <c r="CE12" s="504"/>
      <c r="CF12" s="38"/>
      <c r="CG12" s="31"/>
      <c r="CH12" s="13"/>
      <c r="CI12" s="35"/>
      <c r="CJ12" s="44"/>
    </row>
    <row r="13" spans="1:88" ht="18.75" customHeight="1" x14ac:dyDescent="0.4">
      <c r="B13" s="510"/>
      <c r="C13" s="511"/>
      <c r="D13" s="39"/>
      <c r="E13" s="32"/>
      <c r="F13" s="11"/>
      <c r="G13" s="23"/>
      <c r="H13" s="159"/>
      <c r="J13" s="393"/>
      <c r="K13" s="395"/>
      <c r="L13" s="39"/>
      <c r="M13" s="32"/>
      <c r="N13" s="11"/>
      <c r="O13" s="23"/>
      <c r="P13" s="159"/>
      <c r="R13" s="510"/>
      <c r="S13" s="511"/>
      <c r="T13" s="39"/>
      <c r="U13" s="32"/>
      <c r="V13" s="11"/>
      <c r="W13" s="23"/>
      <c r="X13" s="159"/>
      <c r="Z13" s="510"/>
      <c r="AA13" s="511"/>
      <c r="AB13" s="39"/>
      <c r="AC13" s="32"/>
      <c r="AD13" s="11"/>
      <c r="AE13" s="23"/>
      <c r="AF13" s="159"/>
      <c r="AH13" s="501"/>
      <c r="AI13" s="511"/>
      <c r="AJ13" s="39"/>
      <c r="AK13" s="32"/>
      <c r="AL13" s="11"/>
      <c r="AM13" s="23"/>
      <c r="AN13" s="159"/>
      <c r="AP13" s="510"/>
      <c r="AQ13" s="511"/>
      <c r="AR13" s="42"/>
      <c r="AS13" s="32"/>
      <c r="AT13" s="11"/>
      <c r="AU13" s="23"/>
      <c r="AV13" s="159"/>
      <c r="AX13" s="510"/>
      <c r="AY13" s="511"/>
      <c r="AZ13" s="42"/>
      <c r="BA13" s="32"/>
      <c r="BB13" s="11"/>
      <c r="BC13" s="23"/>
      <c r="BD13" s="159"/>
      <c r="BF13" s="510"/>
      <c r="BG13" s="511"/>
      <c r="BH13" s="42"/>
      <c r="BI13" s="32"/>
      <c r="BJ13" s="11"/>
      <c r="BK13" s="23"/>
      <c r="BL13" s="159"/>
      <c r="BN13" s="501" t="s">
        <v>421</v>
      </c>
      <c r="BO13" s="527" t="s">
        <v>422</v>
      </c>
      <c r="BP13" s="39">
        <f>'数量1(電気)補助'!BB23</f>
        <v>7.77</v>
      </c>
      <c r="BQ13" s="32" t="s">
        <v>41</v>
      </c>
      <c r="BR13" s="11"/>
      <c r="BS13" s="23"/>
      <c r="BT13" s="43"/>
      <c r="BV13" s="501"/>
      <c r="BW13" s="527"/>
      <c r="BX13" s="39"/>
      <c r="BY13" s="32"/>
      <c r="BZ13" s="11"/>
      <c r="CA13" s="23"/>
      <c r="CB13" s="159"/>
      <c r="CD13" s="510"/>
      <c r="CE13" s="511"/>
      <c r="CF13" s="39"/>
      <c r="CG13" s="32"/>
      <c r="CH13" s="11"/>
      <c r="CI13" s="23"/>
      <c r="CJ13" s="45"/>
    </row>
    <row r="14" spans="1:88" x14ac:dyDescent="0.35">
      <c r="B14" s="502"/>
      <c r="C14" s="504"/>
      <c r="D14" s="346"/>
      <c r="E14" s="361"/>
      <c r="F14" s="362"/>
      <c r="G14" s="363"/>
      <c r="H14" s="369"/>
      <c r="J14" s="394"/>
      <c r="K14" s="396"/>
      <c r="L14" s="38"/>
      <c r="M14" s="31"/>
      <c r="N14" s="362"/>
      <c r="O14" s="363"/>
      <c r="P14" s="369"/>
      <c r="R14" s="502"/>
      <c r="S14" s="504"/>
      <c r="T14" s="38"/>
      <c r="U14" s="31"/>
      <c r="V14" s="13"/>
      <c r="W14" s="35"/>
      <c r="X14" s="158"/>
      <c r="Z14" s="502"/>
      <c r="AA14" s="504"/>
      <c r="AB14" s="38"/>
      <c r="AC14" s="31"/>
      <c r="AD14" s="13"/>
      <c r="AE14" s="35"/>
      <c r="AF14" s="158"/>
      <c r="AH14" s="502"/>
      <c r="AI14" s="504"/>
      <c r="AJ14" s="38"/>
      <c r="AK14" s="31"/>
      <c r="AL14" s="13"/>
      <c r="AM14" s="35"/>
      <c r="AN14" s="158"/>
      <c r="AP14" s="502"/>
      <c r="AQ14" s="504"/>
      <c r="AR14" s="41"/>
      <c r="AS14" s="31"/>
      <c r="AT14" s="13"/>
      <c r="AU14" s="35"/>
      <c r="AV14" s="158"/>
      <c r="AX14" s="502"/>
      <c r="AY14" s="504"/>
      <c r="AZ14" s="41"/>
      <c r="BA14" s="31"/>
      <c r="BB14" s="13"/>
      <c r="BC14" s="35"/>
      <c r="BD14" s="158"/>
      <c r="BF14" s="502"/>
      <c r="BG14" s="504"/>
      <c r="BH14" s="41"/>
      <c r="BI14" s="31"/>
      <c r="BJ14" s="13"/>
      <c r="BK14" s="35"/>
      <c r="BL14" s="158"/>
      <c r="BN14" s="502"/>
      <c r="BO14" s="528"/>
      <c r="BP14" s="346">
        <f>'数量1(電気)補助'!BB24</f>
        <v>0</v>
      </c>
      <c r="BQ14" s="361"/>
      <c r="BR14" s="362"/>
      <c r="BS14" s="363"/>
      <c r="BT14" s="158"/>
      <c r="BV14" s="502"/>
      <c r="BW14" s="528"/>
      <c r="BX14" s="346"/>
      <c r="BY14" s="361"/>
      <c r="BZ14" s="362"/>
      <c r="CA14" s="363"/>
      <c r="CB14" s="158"/>
      <c r="CD14" s="502"/>
      <c r="CE14" s="504"/>
      <c r="CF14" s="38"/>
      <c r="CG14" s="31"/>
      <c r="CH14" s="13"/>
      <c r="CI14" s="35"/>
      <c r="CJ14" s="44"/>
    </row>
    <row r="15" spans="1:88" ht="18.75" customHeight="1" x14ac:dyDescent="0.4">
      <c r="B15" s="510"/>
      <c r="C15" s="511"/>
      <c r="D15" s="39"/>
      <c r="E15" s="32"/>
      <c r="F15" s="11"/>
      <c r="G15" s="23"/>
      <c r="H15" s="159"/>
      <c r="J15" s="393"/>
      <c r="K15" s="395"/>
      <c r="L15" s="39"/>
      <c r="M15" s="32"/>
      <c r="N15" s="11"/>
      <c r="O15" s="23"/>
      <c r="P15" s="159"/>
      <c r="R15" s="510"/>
      <c r="S15" s="511"/>
      <c r="T15" s="39"/>
      <c r="U15" s="32"/>
      <c r="V15" s="11"/>
      <c r="W15" s="23"/>
      <c r="X15" s="159"/>
      <c r="Z15" s="510"/>
      <c r="AA15" s="511"/>
      <c r="AB15" s="39"/>
      <c r="AC15" s="32"/>
      <c r="AD15" s="11"/>
      <c r="AE15" s="23"/>
      <c r="AF15" s="159"/>
      <c r="AH15" s="510"/>
      <c r="AI15" s="511"/>
      <c r="AJ15" s="39"/>
      <c r="AK15" s="32"/>
      <c r="AL15" s="11"/>
      <c r="AM15" s="23"/>
      <c r="AN15" s="159"/>
      <c r="AP15" s="510"/>
      <c r="AQ15" s="511"/>
      <c r="AR15" s="42"/>
      <c r="AS15" s="32"/>
      <c r="AT15" s="11"/>
      <c r="AU15" s="23"/>
      <c r="AV15" s="159"/>
      <c r="AX15" s="510"/>
      <c r="AY15" s="511"/>
      <c r="AZ15" s="42"/>
      <c r="BA15" s="32"/>
      <c r="BB15" s="11"/>
      <c r="BC15" s="23"/>
      <c r="BD15" s="159"/>
      <c r="BF15" s="510"/>
      <c r="BG15" s="511"/>
      <c r="BH15" s="42"/>
      <c r="BI15" s="32"/>
      <c r="BJ15" s="11"/>
      <c r="BK15" s="23"/>
      <c r="BL15" s="159"/>
      <c r="BN15" s="501" t="s">
        <v>421</v>
      </c>
      <c r="BO15" s="527" t="s">
        <v>560</v>
      </c>
      <c r="BP15" s="39">
        <f>'数量1(電気)補助'!BB25</f>
        <v>7.77</v>
      </c>
      <c r="BQ15" s="32" t="s">
        <v>41</v>
      </c>
      <c r="BR15" s="11"/>
      <c r="BS15" s="23"/>
      <c r="BT15" s="43"/>
      <c r="BV15" s="501"/>
      <c r="BW15" s="527"/>
      <c r="BX15" s="39"/>
      <c r="BY15" s="32"/>
      <c r="BZ15" s="11"/>
      <c r="CA15" s="23"/>
      <c r="CB15" s="159"/>
      <c r="CD15" s="510"/>
      <c r="CE15" s="511"/>
      <c r="CF15" s="39"/>
      <c r="CG15" s="32"/>
      <c r="CH15" s="11"/>
      <c r="CI15" s="23"/>
      <c r="CJ15" s="45"/>
    </row>
    <row r="16" spans="1:88" x14ac:dyDescent="0.35">
      <c r="B16" s="502"/>
      <c r="C16" s="504"/>
      <c r="D16" s="346"/>
      <c r="E16" s="361"/>
      <c r="F16" s="362"/>
      <c r="G16" s="363"/>
      <c r="H16" s="369"/>
      <c r="J16" s="394"/>
      <c r="K16" s="396"/>
      <c r="L16" s="38"/>
      <c r="M16" s="31"/>
      <c r="N16" s="362"/>
      <c r="O16" s="363"/>
      <c r="P16" s="369"/>
      <c r="R16" s="502"/>
      <c r="S16" s="504"/>
      <c r="T16" s="38"/>
      <c r="U16" s="31"/>
      <c r="V16" s="13"/>
      <c r="W16" s="35"/>
      <c r="X16" s="158"/>
      <c r="Z16" s="502"/>
      <c r="AA16" s="504"/>
      <c r="AB16" s="38"/>
      <c r="AC16" s="31"/>
      <c r="AD16" s="13"/>
      <c r="AE16" s="35"/>
      <c r="AF16" s="158"/>
      <c r="AH16" s="502"/>
      <c r="AI16" s="504"/>
      <c r="AJ16" s="38"/>
      <c r="AK16" s="31"/>
      <c r="AL16" s="13"/>
      <c r="AM16" s="35"/>
      <c r="AN16" s="158"/>
      <c r="AP16" s="502"/>
      <c r="AQ16" s="504"/>
      <c r="AR16" s="41"/>
      <c r="AS16" s="31"/>
      <c r="AT16" s="13"/>
      <c r="AU16" s="35"/>
      <c r="AV16" s="158"/>
      <c r="AX16" s="502"/>
      <c r="AY16" s="504"/>
      <c r="AZ16" s="41"/>
      <c r="BA16" s="31"/>
      <c r="BB16" s="13"/>
      <c r="BC16" s="35"/>
      <c r="BD16" s="158"/>
      <c r="BF16" s="502"/>
      <c r="BG16" s="504"/>
      <c r="BH16" s="41"/>
      <c r="BI16" s="31"/>
      <c r="BJ16" s="13"/>
      <c r="BK16" s="35"/>
      <c r="BL16" s="158"/>
      <c r="BN16" s="502"/>
      <c r="BO16" s="529"/>
      <c r="BP16" s="346">
        <f>'数量1(電気)補助'!BB26</f>
        <v>0</v>
      </c>
      <c r="BQ16" s="361"/>
      <c r="BR16" s="362"/>
      <c r="BS16" s="363"/>
      <c r="BT16" s="158"/>
      <c r="BV16" s="502"/>
      <c r="BW16" s="528"/>
      <c r="BX16" s="346"/>
      <c r="BY16" s="361"/>
      <c r="BZ16" s="362"/>
      <c r="CA16" s="363"/>
      <c r="CB16" s="158"/>
      <c r="CD16" s="502"/>
      <c r="CE16" s="504"/>
      <c r="CF16" s="38"/>
      <c r="CG16" s="31"/>
      <c r="CH16" s="13"/>
      <c r="CI16" s="35"/>
      <c r="CJ16" s="158"/>
    </row>
    <row r="17" spans="2:88" x14ac:dyDescent="0.4">
      <c r="B17" s="501"/>
      <c r="C17" s="503"/>
      <c r="D17" s="39"/>
      <c r="E17" s="32"/>
      <c r="F17" s="11"/>
      <c r="G17" s="23"/>
      <c r="H17" s="159"/>
      <c r="J17" s="393"/>
      <c r="K17" s="395"/>
      <c r="L17" s="39"/>
      <c r="M17" s="32"/>
      <c r="N17" s="11"/>
      <c r="O17" s="23"/>
      <c r="P17" s="159"/>
      <c r="R17" s="501"/>
      <c r="S17" s="503"/>
      <c r="T17" s="39"/>
      <c r="U17" s="32"/>
      <c r="V17" s="11"/>
      <c r="W17" s="23"/>
      <c r="X17" s="159"/>
      <c r="Z17" s="501"/>
      <c r="AA17" s="503"/>
      <c r="AB17" s="39"/>
      <c r="AC17" s="32"/>
      <c r="AD17" s="11"/>
      <c r="AE17" s="23"/>
      <c r="AF17" s="159"/>
      <c r="AH17" s="501"/>
      <c r="AI17" s="503"/>
      <c r="AJ17" s="39"/>
      <c r="AK17" s="32"/>
      <c r="AL17" s="11"/>
      <c r="AM17" s="23"/>
      <c r="AN17" s="159"/>
      <c r="AP17" s="501"/>
      <c r="AQ17" s="503"/>
      <c r="AR17" s="42"/>
      <c r="AS17" s="32"/>
      <c r="AT17" s="11"/>
      <c r="AU17" s="23"/>
      <c r="AV17" s="159"/>
      <c r="AX17" s="501"/>
      <c r="AY17" s="503"/>
      <c r="AZ17" s="42"/>
      <c r="BA17" s="32"/>
      <c r="BB17" s="11"/>
      <c r="BC17" s="23"/>
      <c r="BD17" s="159"/>
      <c r="BF17" s="501"/>
      <c r="BG17" s="503"/>
      <c r="BH17" s="42"/>
      <c r="BI17" s="32"/>
      <c r="BJ17" s="11"/>
      <c r="BK17" s="23"/>
      <c r="BL17" s="159"/>
      <c r="BN17" s="501" t="s">
        <v>405</v>
      </c>
      <c r="BO17" s="503" t="s">
        <v>406</v>
      </c>
      <c r="BP17" s="39">
        <f>BP15</f>
        <v>7.77</v>
      </c>
      <c r="BQ17" s="32" t="s">
        <v>41</v>
      </c>
      <c r="BR17" s="11"/>
      <c r="BS17" s="23"/>
      <c r="BT17" s="43"/>
      <c r="BV17" s="501"/>
      <c r="BW17" s="503"/>
      <c r="BX17" s="39"/>
      <c r="BY17" s="32"/>
      <c r="BZ17" s="11"/>
      <c r="CA17" s="23"/>
      <c r="CB17" s="159"/>
      <c r="CD17" s="501"/>
      <c r="CE17" s="503"/>
      <c r="CF17" s="39"/>
      <c r="CG17" s="32"/>
      <c r="CH17" s="11"/>
      <c r="CI17" s="23"/>
      <c r="CJ17" s="45"/>
    </row>
    <row r="18" spans="2:88" x14ac:dyDescent="0.35">
      <c r="B18" s="502"/>
      <c r="C18" s="504"/>
      <c r="D18" s="38"/>
      <c r="E18" s="31"/>
      <c r="F18" s="13"/>
      <c r="G18" s="35"/>
      <c r="H18" s="158"/>
      <c r="J18" s="394"/>
      <c r="K18" s="397"/>
      <c r="L18" s="38"/>
      <c r="M18" s="31"/>
      <c r="N18" s="362"/>
      <c r="O18" s="363"/>
      <c r="P18" s="369"/>
      <c r="R18" s="502"/>
      <c r="S18" s="504"/>
      <c r="T18" s="38"/>
      <c r="U18" s="31"/>
      <c r="V18" s="13"/>
      <c r="W18" s="35"/>
      <c r="X18" s="158"/>
      <c r="Z18" s="502"/>
      <c r="AA18" s="504"/>
      <c r="AB18" s="38"/>
      <c r="AC18" s="31"/>
      <c r="AD18" s="13"/>
      <c r="AE18" s="35"/>
      <c r="AF18" s="158"/>
      <c r="AH18" s="502"/>
      <c r="AI18" s="504"/>
      <c r="AJ18" s="38"/>
      <c r="AK18" s="31"/>
      <c r="AL18" s="13"/>
      <c r="AM18" s="35"/>
      <c r="AN18" s="158"/>
      <c r="AP18" s="502"/>
      <c r="AQ18" s="504"/>
      <c r="AR18" s="41"/>
      <c r="AS18" s="31"/>
      <c r="AT18" s="13"/>
      <c r="AU18" s="35"/>
      <c r="AV18" s="158"/>
      <c r="AX18" s="502"/>
      <c r="AY18" s="504"/>
      <c r="AZ18" s="41"/>
      <c r="BA18" s="31"/>
      <c r="BB18" s="13"/>
      <c r="BC18" s="35"/>
      <c r="BD18" s="158"/>
      <c r="BF18" s="502"/>
      <c r="BG18" s="504"/>
      <c r="BH18" s="41"/>
      <c r="BI18" s="31"/>
      <c r="BJ18" s="13"/>
      <c r="BK18" s="35"/>
      <c r="BL18" s="158"/>
      <c r="BN18" s="502"/>
      <c r="BO18" s="504"/>
      <c r="BP18" s="346">
        <f>BP16</f>
        <v>0</v>
      </c>
      <c r="BQ18" s="361"/>
      <c r="BR18" s="362"/>
      <c r="BS18" s="363"/>
      <c r="BT18" s="158"/>
      <c r="BV18" s="502"/>
      <c r="BW18" s="504"/>
      <c r="BX18" s="346"/>
      <c r="BY18" s="361"/>
      <c r="BZ18" s="362"/>
      <c r="CA18" s="363"/>
      <c r="CB18" s="158"/>
      <c r="CD18" s="502"/>
      <c r="CE18" s="504"/>
      <c r="CF18" s="38"/>
      <c r="CG18" s="31"/>
      <c r="CH18" s="13"/>
      <c r="CI18" s="35"/>
      <c r="CJ18" s="44"/>
    </row>
    <row r="19" spans="2:88" ht="18.75" customHeight="1" x14ac:dyDescent="0.4">
      <c r="B19" s="501"/>
      <c r="C19" s="503"/>
      <c r="D19" s="39"/>
      <c r="E19" s="32"/>
      <c r="F19" s="11"/>
      <c r="G19" s="23"/>
      <c r="H19" s="159"/>
      <c r="J19" s="393"/>
      <c r="K19" s="395"/>
      <c r="L19" s="39"/>
      <c r="M19" s="32"/>
      <c r="N19" s="11"/>
      <c r="O19" s="23"/>
      <c r="P19" s="159"/>
      <c r="R19" s="501"/>
      <c r="S19" s="503"/>
      <c r="T19" s="39"/>
      <c r="U19" s="32"/>
      <c r="V19" s="11"/>
      <c r="W19" s="23"/>
      <c r="X19" s="159"/>
      <c r="Z19" s="501"/>
      <c r="AA19" s="503"/>
      <c r="AB19" s="39"/>
      <c r="AC19" s="32"/>
      <c r="AD19" s="11"/>
      <c r="AE19" s="23"/>
      <c r="AF19" s="159"/>
      <c r="AH19" s="501"/>
      <c r="AI19" s="503"/>
      <c r="AJ19" s="39"/>
      <c r="AK19" s="32"/>
      <c r="AL19" s="11"/>
      <c r="AM19" s="23"/>
      <c r="AN19" s="159"/>
      <c r="AP19" s="510"/>
      <c r="AQ19" s="511"/>
      <c r="AR19" s="42"/>
      <c r="AS19" s="32"/>
      <c r="AT19" s="11"/>
      <c r="AU19" s="23"/>
      <c r="AV19" s="159"/>
      <c r="AX19" s="510"/>
      <c r="AY19" s="511"/>
      <c r="AZ19" s="42"/>
      <c r="BA19" s="32"/>
      <c r="BB19" s="11"/>
      <c r="BC19" s="23"/>
      <c r="BD19" s="159"/>
      <c r="BF19" s="510"/>
      <c r="BG19" s="511"/>
      <c r="BH19" s="42"/>
      <c r="BI19" s="32"/>
      <c r="BJ19" s="11"/>
      <c r="BK19" s="23"/>
      <c r="BL19" s="159"/>
      <c r="BN19" s="510" t="s">
        <v>423</v>
      </c>
      <c r="BO19" s="511" t="s">
        <v>497</v>
      </c>
      <c r="BP19" s="39">
        <f>'数量1(電気)補助'!BB27</f>
        <v>0.73</v>
      </c>
      <c r="BQ19" s="32" t="s">
        <v>41</v>
      </c>
      <c r="BR19" s="11"/>
      <c r="BS19" s="23"/>
      <c r="BT19" s="43"/>
      <c r="BV19" s="510"/>
      <c r="BW19" s="511"/>
      <c r="BX19" s="39"/>
      <c r="BY19" s="32"/>
      <c r="BZ19" s="11"/>
      <c r="CA19" s="23"/>
      <c r="CB19" s="159"/>
      <c r="CD19" s="510"/>
      <c r="CE19" s="511"/>
      <c r="CF19" s="39"/>
      <c r="CG19" s="32"/>
      <c r="CH19" s="11"/>
      <c r="CI19" s="23"/>
      <c r="CJ19" s="45"/>
    </row>
    <row r="20" spans="2:88" x14ac:dyDescent="0.35">
      <c r="B20" s="502"/>
      <c r="C20" s="504"/>
      <c r="D20" s="38"/>
      <c r="E20" s="31"/>
      <c r="F20" s="13"/>
      <c r="G20" s="35"/>
      <c r="H20" s="158"/>
      <c r="J20" s="394"/>
      <c r="K20" s="397"/>
      <c r="L20" s="38"/>
      <c r="M20" s="31"/>
      <c r="N20" s="362"/>
      <c r="O20" s="363"/>
      <c r="P20" s="369"/>
      <c r="R20" s="502"/>
      <c r="S20" s="504"/>
      <c r="T20" s="38"/>
      <c r="U20" s="31"/>
      <c r="V20" s="13"/>
      <c r="W20" s="35"/>
      <c r="X20" s="158"/>
      <c r="Z20" s="502"/>
      <c r="AA20" s="504"/>
      <c r="AB20" s="38"/>
      <c r="AC20" s="31"/>
      <c r="AD20" s="13"/>
      <c r="AE20" s="35"/>
      <c r="AF20" s="158"/>
      <c r="AH20" s="502"/>
      <c r="AI20" s="504"/>
      <c r="AJ20" s="38"/>
      <c r="AK20" s="31"/>
      <c r="AL20" s="13"/>
      <c r="AM20" s="35"/>
      <c r="AN20" s="158"/>
      <c r="AP20" s="502"/>
      <c r="AQ20" s="504"/>
      <c r="AR20" s="41"/>
      <c r="AS20" s="31"/>
      <c r="AT20" s="13"/>
      <c r="AU20" s="35"/>
      <c r="AV20" s="158"/>
      <c r="AX20" s="502"/>
      <c r="AY20" s="504"/>
      <c r="AZ20" s="41"/>
      <c r="BA20" s="31"/>
      <c r="BB20" s="13"/>
      <c r="BC20" s="35"/>
      <c r="BD20" s="158"/>
      <c r="BF20" s="502"/>
      <c r="BG20" s="504"/>
      <c r="BH20" s="41"/>
      <c r="BI20" s="31"/>
      <c r="BJ20" s="13"/>
      <c r="BK20" s="35"/>
      <c r="BL20" s="158"/>
      <c r="BN20" s="502"/>
      <c r="BO20" s="504"/>
      <c r="BP20" s="346">
        <f>'数量1(電気)補助'!BB28</f>
        <v>0</v>
      </c>
      <c r="BQ20" s="361"/>
      <c r="BR20" s="362"/>
      <c r="BS20" s="363"/>
      <c r="BT20" s="158"/>
      <c r="BV20" s="522"/>
      <c r="BW20" s="523"/>
      <c r="BX20" s="346"/>
      <c r="BY20" s="361"/>
      <c r="BZ20" s="362"/>
      <c r="CA20" s="363"/>
      <c r="CB20" s="158"/>
      <c r="CD20" s="502"/>
      <c r="CE20" s="504"/>
      <c r="CF20" s="38"/>
      <c r="CG20" s="31"/>
      <c r="CH20" s="13"/>
      <c r="CI20" s="35"/>
      <c r="CJ20" s="44"/>
    </row>
    <row r="21" spans="2:88" x14ac:dyDescent="0.4">
      <c r="B21" s="501"/>
      <c r="C21" s="503"/>
      <c r="D21" s="39"/>
      <c r="E21" s="32"/>
      <c r="F21" s="11"/>
      <c r="G21" s="23"/>
      <c r="H21" s="159"/>
      <c r="J21" s="501"/>
      <c r="K21" s="503"/>
      <c r="L21" s="39"/>
      <c r="M21" s="32"/>
      <c r="N21" s="11"/>
      <c r="O21" s="23"/>
      <c r="P21" s="159"/>
      <c r="R21" s="501"/>
      <c r="S21" s="503"/>
      <c r="T21" s="39"/>
      <c r="U21" s="32"/>
      <c r="V21" s="11"/>
      <c r="W21" s="23"/>
      <c r="X21" s="159"/>
      <c r="Z21" s="501"/>
      <c r="AA21" s="503"/>
      <c r="AB21" s="39"/>
      <c r="AC21" s="32"/>
      <c r="AD21" s="11"/>
      <c r="AE21" s="23"/>
      <c r="AF21" s="159"/>
      <c r="AH21" s="501"/>
      <c r="AI21" s="503"/>
      <c r="AJ21" s="39"/>
      <c r="AK21" s="32"/>
      <c r="AL21" s="11"/>
      <c r="AM21" s="23"/>
      <c r="AN21" s="159"/>
      <c r="AP21" s="501"/>
      <c r="AQ21" s="503"/>
      <c r="AR21" s="42"/>
      <c r="AS21" s="32"/>
      <c r="AT21" s="11"/>
      <c r="AU21" s="23"/>
      <c r="AV21" s="159"/>
      <c r="AX21" s="501"/>
      <c r="AY21" s="503"/>
      <c r="AZ21" s="42"/>
      <c r="BA21" s="32"/>
      <c r="BB21" s="11"/>
      <c r="BC21" s="23"/>
      <c r="BD21" s="159"/>
      <c r="BF21" s="501"/>
      <c r="BG21" s="503"/>
      <c r="BH21" s="42"/>
      <c r="BI21" s="32"/>
      <c r="BJ21" s="11"/>
      <c r="BK21" s="23"/>
      <c r="BL21" s="159"/>
      <c r="BN21" s="501" t="s">
        <v>407</v>
      </c>
      <c r="BO21" s="511"/>
      <c r="BP21" s="39">
        <f>BP19</f>
        <v>0.73</v>
      </c>
      <c r="BQ21" s="32" t="s">
        <v>41</v>
      </c>
      <c r="BR21" s="11"/>
      <c r="BS21" s="23"/>
      <c r="BT21" s="43"/>
      <c r="BV21" s="501"/>
      <c r="BW21" s="511"/>
      <c r="BX21" s="39"/>
      <c r="BY21" s="32"/>
      <c r="BZ21" s="11"/>
      <c r="CA21" s="23"/>
      <c r="CB21" s="159"/>
      <c r="CD21" s="501"/>
      <c r="CE21" s="511"/>
      <c r="CF21" s="39"/>
      <c r="CG21" s="32"/>
      <c r="CH21" s="11"/>
      <c r="CI21" s="23"/>
      <c r="CJ21" s="45"/>
    </row>
    <row r="22" spans="2:88" x14ac:dyDescent="0.4">
      <c r="B22" s="502"/>
      <c r="C22" s="504"/>
      <c r="D22" s="38"/>
      <c r="E22" s="31"/>
      <c r="F22" s="13"/>
      <c r="G22" s="35"/>
      <c r="H22" s="158"/>
      <c r="J22" s="502"/>
      <c r="K22" s="504"/>
      <c r="L22" s="38"/>
      <c r="M22" s="31"/>
      <c r="N22" s="13"/>
      <c r="O22" s="35"/>
      <c r="P22" s="158"/>
      <c r="R22" s="502"/>
      <c r="S22" s="504"/>
      <c r="T22" s="38"/>
      <c r="U22" s="31"/>
      <c r="V22" s="13"/>
      <c r="W22" s="35"/>
      <c r="X22" s="158"/>
      <c r="Z22" s="502"/>
      <c r="AA22" s="504"/>
      <c r="AB22" s="38"/>
      <c r="AC22" s="31"/>
      <c r="AD22" s="13"/>
      <c r="AE22" s="35"/>
      <c r="AF22" s="158"/>
      <c r="AH22" s="502"/>
      <c r="AI22" s="504"/>
      <c r="AJ22" s="38"/>
      <c r="AK22" s="31"/>
      <c r="AL22" s="13"/>
      <c r="AM22" s="35"/>
      <c r="AN22" s="158"/>
      <c r="AP22" s="502"/>
      <c r="AQ22" s="504"/>
      <c r="AR22" s="41"/>
      <c r="AS22" s="31"/>
      <c r="AT22" s="13"/>
      <c r="AU22" s="35"/>
      <c r="AV22" s="158"/>
      <c r="AX22" s="502"/>
      <c r="AY22" s="504"/>
      <c r="AZ22" s="41"/>
      <c r="BA22" s="31"/>
      <c r="BB22" s="13"/>
      <c r="BC22" s="35"/>
      <c r="BD22" s="158"/>
      <c r="BF22" s="502"/>
      <c r="BG22" s="504"/>
      <c r="BH22" s="41"/>
      <c r="BI22" s="31"/>
      <c r="BJ22" s="13"/>
      <c r="BK22" s="35"/>
      <c r="BL22" s="158"/>
      <c r="BN22" s="502"/>
      <c r="BO22" s="504"/>
      <c r="BP22" s="346">
        <f>BP20</f>
        <v>0</v>
      </c>
      <c r="BQ22" s="361"/>
      <c r="BR22" s="362"/>
      <c r="BS22" s="363"/>
      <c r="BT22" s="158"/>
      <c r="BV22" s="502"/>
      <c r="BW22" s="523"/>
      <c r="BX22" s="346"/>
      <c r="BY22" s="361"/>
      <c r="BZ22" s="362"/>
      <c r="CA22" s="363"/>
      <c r="CB22" s="158"/>
      <c r="CD22" s="502"/>
      <c r="CE22" s="504"/>
      <c r="CF22" s="38"/>
      <c r="CG22" s="31"/>
      <c r="CH22" s="13"/>
      <c r="CI22" s="35"/>
      <c r="CJ22" s="44"/>
    </row>
    <row r="23" spans="2:88" x14ac:dyDescent="0.4">
      <c r="B23" s="501"/>
      <c r="C23" s="503"/>
      <c r="D23" s="39"/>
      <c r="E23" s="32"/>
      <c r="F23" s="11"/>
      <c r="G23" s="23"/>
      <c r="H23" s="159"/>
      <c r="J23" s="501"/>
      <c r="K23" s="503"/>
      <c r="L23" s="39"/>
      <c r="M23" s="32"/>
      <c r="N23" s="11"/>
      <c r="O23" s="23"/>
      <c r="P23" s="159"/>
      <c r="R23" s="501"/>
      <c r="S23" s="503"/>
      <c r="T23" s="39"/>
      <c r="U23" s="32"/>
      <c r="V23" s="11"/>
      <c r="W23" s="23"/>
      <c r="X23" s="159"/>
      <c r="Z23" s="501"/>
      <c r="AA23" s="503"/>
      <c r="AB23" s="39"/>
      <c r="AC23" s="32"/>
      <c r="AD23" s="11"/>
      <c r="AE23" s="23"/>
      <c r="AF23" s="159"/>
      <c r="AH23" s="501"/>
      <c r="AI23" s="503"/>
      <c r="AJ23" s="39"/>
      <c r="AK23" s="32"/>
      <c r="AL23" s="11"/>
      <c r="AM23" s="23"/>
      <c r="AN23" s="159"/>
      <c r="AP23" s="501"/>
      <c r="AQ23" s="503"/>
      <c r="AR23" s="42"/>
      <c r="AS23" s="32"/>
      <c r="AT23" s="11"/>
      <c r="AU23" s="23"/>
      <c r="AV23" s="159"/>
      <c r="AX23" s="501"/>
      <c r="AY23" s="503"/>
      <c r="AZ23" s="42"/>
      <c r="BA23" s="32"/>
      <c r="BB23" s="11"/>
      <c r="BC23" s="23"/>
      <c r="BD23" s="159"/>
      <c r="BF23" s="501"/>
      <c r="BG23" s="503"/>
      <c r="BH23" s="42"/>
      <c r="BI23" s="32"/>
      <c r="BJ23" s="11"/>
      <c r="BK23" s="23"/>
      <c r="BL23" s="159"/>
      <c r="BN23" s="510" t="s">
        <v>220</v>
      </c>
      <c r="BO23" s="511"/>
      <c r="BP23" s="39">
        <f>'数量1(電気)補助'!BB29</f>
        <v>9.6</v>
      </c>
      <c r="BQ23" s="32" t="s">
        <v>221</v>
      </c>
      <c r="BR23" s="11"/>
      <c r="BS23" s="23"/>
      <c r="BT23" s="43"/>
      <c r="BV23" s="510"/>
      <c r="BW23" s="511"/>
      <c r="BX23" s="39"/>
      <c r="BY23" s="32"/>
      <c r="BZ23" s="11"/>
      <c r="CA23" s="23"/>
      <c r="CB23" s="159"/>
      <c r="CD23" s="501"/>
      <c r="CE23" s="503"/>
      <c r="CF23" s="39"/>
      <c r="CG23" s="32"/>
      <c r="CH23" s="11"/>
      <c r="CI23" s="23"/>
      <c r="CJ23" s="45"/>
    </row>
    <row r="24" spans="2:88" x14ac:dyDescent="0.4">
      <c r="B24" s="502"/>
      <c r="C24" s="504"/>
      <c r="D24" s="38"/>
      <c r="E24" s="31"/>
      <c r="F24" s="13"/>
      <c r="G24" s="35"/>
      <c r="H24" s="158"/>
      <c r="J24" s="502"/>
      <c r="K24" s="504"/>
      <c r="L24" s="38"/>
      <c r="M24" s="31"/>
      <c r="N24" s="13"/>
      <c r="O24" s="35"/>
      <c r="P24" s="158"/>
      <c r="R24" s="502"/>
      <c r="S24" s="504"/>
      <c r="T24" s="38"/>
      <c r="U24" s="31"/>
      <c r="V24" s="13"/>
      <c r="W24" s="35"/>
      <c r="X24" s="158"/>
      <c r="Z24" s="502"/>
      <c r="AA24" s="504"/>
      <c r="AB24" s="38"/>
      <c r="AC24" s="31"/>
      <c r="AD24" s="13"/>
      <c r="AE24" s="35"/>
      <c r="AF24" s="158"/>
      <c r="AH24" s="502"/>
      <c r="AI24" s="504"/>
      <c r="AJ24" s="38"/>
      <c r="AK24" s="31"/>
      <c r="AL24" s="13"/>
      <c r="AM24" s="35"/>
      <c r="AN24" s="158"/>
      <c r="AP24" s="502"/>
      <c r="AQ24" s="504"/>
      <c r="AR24" s="41"/>
      <c r="AS24" s="31"/>
      <c r="AT24" s="13"/>
      <c r="AU24" s="35"/>
      <c r="AV24" s="158"/>
      <c r="AX24" s="502"/>
      <c r="AY24" s="504"/>
      <c r="AZ24" s="41"/>
      <c r="BA24" s="31"/>
      <c r="BB24" s="13"/>
      <c r="BC24" s="35"/>
      <c r="BD24" s="158"/>
      <c r="BF24" s="502"/>
      <c r="BG24" s="504"/>
      <c r="BH24" s="41"/>
      <c r="BI24" s="31"/>
      <c r="BJ24" s="13"/>
      <c r="BK24" s="35"/>
      <c r="BL24" s="158"/>
      <c r="BN24" s="502"/>
      <c r="BO24" s="504"/>
      <c r="BP24" s="346">
        <f>'数量1(電気)補助'!BB30</f>
        <v>0</v>
      </c>
      <c r="BQ24" s="361"/>
      <c r="BR24" s="362"/>
      <c r="BS24" s="363"/>
      <c r="BT24" s="158"/>
      <c r="BV24" s="522"/>
      <c r="BW24" s="523"/>
      <c r="BX24" s="346"/>
      <c r="BY24" s="361"/>
      <c r="BZ24" s="362"/>
      <c r="CA24" s="363"/>
      <c r="CB24" s="158"/>
      <c r="CD24" s="502"/>
      <c r="CE24" s="504"/>
      <c r="CF24" s="38"/>
      <c r="CG24" s="31"/>
      <c r="CH24" s="13"/>
      <c r="CI24" s="35"/>
      <c r="CJ24" s="44"/>
    </row>
    <row r="25" spans="2:88" ht="18.75" customHeight="1" x14ac:dyDescent="0.4">
      <c r="B25" s="501"/>
      <c r="C25" s="503"/>
      <c r="D25" s="39"/>
      <c r="E25" s="32"/>
      <c r="F25" s="11"/>
      <c r="G25" s="23"/>
      <c r="H25" s="159"/>
      <c r="J25" s="501"/>
      <c r="K25" s="503"/>
      <c r="L25" s="39"/>
      <c r="M25" s="32"/>
      <c r="N25" s="11"/>
      <c r="O25" s="23"/>
      <c r="P25" s="159"/>
      <c r="R25" s="501"/>
      <c r="S25" s="503"/>
      <c r="T25" s="39"/>
      <c r="U25" s="32"/>
      <c r="V25" s="11"/>
      <c r="W25" s="23"/>
      <c r="X25" s="159"/>
      <c r="Z25" s="501"/>
      <c r="AA25" s="503"/>
      <c r="AB25" s="39"/>
      <c r="AC25" s="32"/>
      <c r="AD25" s="11"/>
      <c r="AE25" s="23"/>
      <c r="AF25" s="159"/>
      <c r="AH25" s="501"/>
      <c r="AI25" s="503"/>
      <c r="AJ25" s="39"/>
      <c r="AK25" s="32"/>
      <c r="AL25" s="11"/>
      <c r="AM25" s="23"/>
      <c r="AN25" s="159"/>
      <c r="AP25" s="501"/>
      <c r="AQ25" s="503"/>
      <c r="AR25" s="42"/>
      <c r="AS25" s="32"/>
      <c r="AT25" s="11"/>
      <c r="AU25" s="23"/>
      <c r="AV25" s="159"/>
      <c r="AX25" s="501"/>
      <c r="AY25" s="503"/>
      <c r="AZ25" s="42"/>
      <c r="BA25" s="32"/>
      <c r="BB25" s="11"/>
      <c r="BC25" s="23"/>
      <c r="BD25" s="159"/>
      <c r="BF25" s="501"/>
      <c r="BG25" s="503"/>
      <c r="BH25" s="42"/>
      <c r="BI25" s="32"/>
      <c r="BJ25" s="11"/>
      <c r="BK25" s="23"/>
      <c r="BL25" s="159"/>
      <c r="BN25" s="501" t="s">
        <v>290</v>
      </c>
      <c r="BO25" s="511" t="s">
        <v>408</v>
      </c>
      <c r="BP25" s="39">
        <f>BP23</f>
        <v>9.6</v>
      </c>
      <c r="BQ25" s="32" t="s">
        <v>17</v>
      </c>
      <c r="BR25" s="11"/>
      <c r="BS25" s="23"/>
      <c r="BT25" s="159"/>
      <c r="BV25" s="501"/>
      <c r="BW25" s="511"/>
      <c r="BX25" s="39"/>
      <c r="BY25" s="32"/>
      <c r="BZ25" s="29"/>
      <c r="CA25" s="23"/>
      <c r="CB25" s="159"/>
      <c r="CD25" s="501"/>
      <c r="CE25" s="503"/>
      <c r="CF25" s="39"/>
      <c r="CG25" s="32"/>
      <c r="CH25" s="11"/>
      <c r="CI25" s="23"/>
      <c r="CJ25" s="45"/>
    </row>
    <row r="26" spans="2:88" x14ac:dyDescent="0.4">
      <c r="B26" s="502"/>
      <c r="C26" s="504"/>
      <c r="D26" s="38"/>
      <c r="E26" s="31"/>
      <c r="F26" s="13"/>
      <c r="G26" s="35"/>
      <c r="H26" s="158"/>
      <c r="J26" s="502"/>
      <c r="K26" s="504"/>
      <c r="L26" s="38"/>
      <c r="M26" s="31"/>
      <c r="N26" s="13"/>
      <c r="O26" s="35"/>
      <c r="P26" s="158"/>
      <c r="R26" s="502"/>
      <c r="S26" s="504"/>
      <c r="T26" s="38"/>
      <c r="U26" s="31"/>
      <c r="V26" s="13"/>
      <c r="W26" s="35"/>
      <c r="X26" s="158"/>
      <c r="Z26" s="502"/>
      <c r="AA26" s="504"/>
      <c r="AB26" s="38"/>
      <c r="AC26" s="31"/>
      <c r="AD26" s="13"/>
      <c r="AE26" s="35"/>
      <c r="AF26" s="158"/>
      <c r="AH26" s="502"/>
      <c r="AI26" s="504"/>
      <c r="AJ26" s="38"/>
      <c r="AK26" s="31"/>
      <c r="AL26" s="13"/>
      <c r="AM26" s="35"/>
      <c r="AN26" s="158"/>
      <c r="AP26" s="502"/>
      <c r="AQ26" s="504"/>
      <c r="AR26" s="41"/>
      <c r="AS26" s="31"/>
      <c r="AT26" s="13"/>
      <c r="AU26" s="35"/>
      <c r="AV26" s="158"/>
      <c r="AX26" s="502"/>
      <c r="AY26" s="504"/>
      <c r="AZ26" s="41"/>
      <c r="BA26" s="31"/>
      <c r="BB26" s="13"/>
      <c r="BC26" s="35"/>
      <c r="BD26" s="158"/>
      <c r="BF26" s="502"/>
      <c r="BG26" s="504"/>
      <c r="BH26" s="41"/>
      <c r="BI26" s="31"/>
      <c r="BJ26" s="13"/>
      <c r="BK26" s="35"/>
      <c r="BL26" s="158"/>
      <c r="BN26" s="502"/>
      <c r="BO26" s="504"/>
      <c r="BP26" s="346">
        <f>BP24</f>
        <v>0</v>
      </c>
      <c r="BQ26" s="361"/>
      <c r="BR26" s="362"/>
      <c r="BS26" s="363"/>
      <c r="BT26" s="158"/>
      <c r="BV26" s="502"/>
      <c r="BW26" s="523"/>
      <c r="BX26" s="346"/>
      <c r="BY26" s="361"/>
      <c r="BZ26" s="362"/>
      <c r="CA26" s="363"/>
      <c r="CB26" s="158"/>
      <c r="CD26" s="502"/>
      <c r="CE26" s="504"/>
      <c r="CF26" s="38"/>
      <c r="CG26" s="31"/>
      <c r="CH26" s="13"/>
      <c r="CI26" s="35"/>
      <c r="CJ26" s="44"/>
    </row>
    <row r="27" spans="2:88" x14ac:dyDescent="0.4">
      <c r="B27" s="501"/>
      <c r="C27" s="503"/>
      <c r="D27" s="39"/>
      <c r="E27" s="32"/>
      <c r="F27" s="11"/>
      <c r="G27" s="23"/>
      <c r="H27" s="159"/>
      <c r="J27" s="501"/>
      <c r="K27" s="503"/>
      <c r="L27" s="39"/>
      <c r="M27" s="32"/>
      <c r="N27" s="11"/>
      <c r="O27" s="23"/>
      <c r="P27" s="159"/>
      <c r="R27" s="501"/>
      <c r="S27" s="503"/>
      <c r="T27" s="39"/>
      <c r="U27" s="32"/>
      <c r="V27" s="11"/>
      <c r="W27" s="23"/>
      <c r="X27" s="159"/>
      <c r="Z27" s="501"/>
      <c r="AA27" s="503"/>
      <c r="AB27" s="39"/>
      <c r="AC27" s="32"/>
      <c r="AD27" s="11"/>
      <c r="AE27" s="23"/>
      <c r="AF27" s="159"/>
      <c r="AH27" s="501"/>
      <c r="AI27" s="503"/>
      <c r="AJ27" s="39"/>
      <c r="AK27" s="32"/>
      <c r="AL27" s="11"/>
      <c r="AM27" s="23"/>
      <c r="AN27" s="159"/>
      <c r="AP27" s="501"/>
      <c r="AQ27" s="503"/>
      <c r="AR27" s="42"/>
      <c r="AS27" s="32"/>
      <c r="AT27" s="11"/>
      <c r="AU27" s="23"/>
      <c r="AV27" s="159"/>
      <c r="AX27" s="501"/>
      <c r="AY27" s="503"/>
      <c r="AZ27" s="42"/>
      <c r="BA27" s="32"/>
      <c r="BB27" s="11"/>
      <c r="BC27" s="23"/>
      <c r="BD27" s="159"/>
      <c r="BF27" s="501"/>
      <c r="BG27" s="503"/>
      <c r="BH27" s="42"/>
      <c r="BI27" s="32"/>
      <c r="BJ27" s="11"/>
      <c r="BK27" s="23"/>
      <c r="BL27" s="159"/>
      <c r="BN27" s="510" t="s">
        <v>416</v>
      </c>
      <c r="BO27" s="511" t="s">
        <v>467</v>
      </c>
      <c r="BP27" s="39">
        <f>'数量1(電気)補助'!BB31</f>
        <v>3</v>
      </c>
      <c r="BQ27" s="32" t="s">
        <v>36</v>
      </c>
      <c r="BR27" s="11"/>
      <c r="BS27" s="23"/>
      <c r="BT27" s="45"/>
      <c r="BV27" s="510"/>
      <c r="BW27" s="511"/>
      <c r="BX27" s="39"/>
      <c r="BY27" s="32"/>
      <c r="BZ27" s="11"/>
      <c r="CA27" s="23"/>
      <c r="CB27" s="159"/>
      <c r="CD27" s="501"/>
      <c r="CE27" s="503"/>
      <c r="CF27" s="39"/>
      <c r="CG27" s="32"/>
      <c r="CH27" s="11"/>
      <c r="CI27" s="23"/>
      <c r="CJ27" s="45"/>
    </row>
    <row r="28" spans="2:88" x14ac:dyDescent="0.4">
      <c r="B28" s="502"/>
      <c r="C28" s="504"/>
      <c r="D28" s="38"/>
      <c r="E28" s="31"/>
      <c r="F28" s="13"/>
      <c r="G28" s="35"/>
      <c r="H28" s="158"/>
      <c r="J28" s="502"/>
      <c r="K28" s="504"/>
      <c r="L28" s="38"/>
      <c r="M28" s="31"/>
      <c r="N28" s="13"/>
      <c r="O28" s="35"/>
      <c r="P28" s="158"/>
      <c r="R28" s="502"/>
      <c r="S28" s="504"/>
      <c r="T28" s="38"/>
      <c r="U28" s="31"/>
      <c r="V28" s="13"/>
      <c r="W28" s="35"/>
      <c r="X28" s="158"/>
      <c r="Z28" s="502"/>
      <c r="AA28" s="504"/>
      <c r="AB28" s="38"/>
      <c r="AC28" s="31"/>
      <c r="AD28" s="13"/>
      <c r="AE28" s="35"/>
      <c r="AF28" s="158"/>
      <c r="AH28" s="502"/>
      <c r="AI28" s="504"/>
      <c r="AJ28" s="38"/>
      <c r="AK28" s="31"/>
      <c r="AL28" s="13"/>
      <c r="AM28" s="35"/>
      <c r="AN28" s="158"/>
      <c r="AP28" s="502"/>
      <c r="AQ28" s="504"/>
      <c r="AR28" s="41"/>
      <c r="AS28" s="31"/>
      <c r="AT28" s="13"/>
      <c r="AU28" s="35"/>
      <c r="AV28" s="158"/>
      <c r="AX28" s="502"/>
      <c r="AY28" s="504"/>
      <c r="AZ28" s="41"/>
      <c r="BA28" s="31"/>
      <c r="BB28" s="13"/>
      <c r="BC28" s="35"/>
      <c r="BD28" s="158"/>
      <c r="BF28" s="502"/>
      <c r="BG28" s="504"/>
      <c r="BH28" s="41"/>
      <c r="BI28" s="31"/>
      <c r="BJ28" s="13"/>
      <c r="BK28" s="35"/>
      <c r="BL28" s="158"/>
      <c r="BN28" s="502"/>
      <c r="BO28" s="504"/>
      <c r="BP28" s="346">
        <f>'数量1(電気)補助'!BB32</f>
        <v>0</v>
      </c>
      <c r="BQ28" s="361"/>
      <c r="BR28" s="362"/>
      <c r="BS28" s="363"/>
      <c r="BT28" s="158"/>
      <c r="BV28" s="522"/>
      <c r="BW28" s="523"/>
      <c r="BX28" s="346"/>
      <c r="BY28" s="361"/>
      <c r="BZ28" s="362"/>
      <c r="CA28" s="363"/>
      <c r="CB28" s="158"/>
      <c r="CD28" s="502"/>
      <c r="CE28" s="504"/>
      <c r="CF28" s="38"/>
      <c r="CG28" s="31"/>
      <c r="CH28" s="13"/>
      <c r="CI28" s="35"/>
      <c r="CJ28" s="44"/>
    </row>
    <row r="29" spans="2:88" ht="18.75" customHeight="1" x14ac:dyDescent="0.4">
      <c r="B29" s="501"/>
      <c r="C29" s="503"/>
      <c r="D29" s="39"/>
      <c r="E29" s="32"/>
      <c r="F29" s="11"/>
      <c r="G29" s="23"/>
      <c r="H29" s="159"/>
      <c r="J29" s="501"/>
      <c r="K29" s="503"/>
      <c r="L29" s="39"/>
      <c r="M29" s="32"/>
      <c r="N29" s="11"/>
      <c r="O29" s="23"/>
      <c r="P29" s="159"/>
      <c r="R29" s="501"/>
      <c r="S29" s="503"/>
      <c r="T29" s="39"/>
      <c r="U29" s="32"/>
      <c r="V29" s="11"/>
      <c r="W29" s="23"/>
      <c r="X29" s="159"/>
      <c r="Z29" s="501"/>
      <c r="AA29" s="503"/>
      <c r="AB29" s="39"/>
      <c r="AC29" s="32"/>
      <c r="AD29" s="11"/>
      <c r="AE29" s="23"/>
      <c r="AF29" s="159"/>
      <c r="AH29" s="501"/>
      <c r="AI29" s="503"/>
      <c r="AJ29" s="39"/>
      <c r="AK29" s="32"/>
      <c r="AL29" s="11"/>
      <c r="AM29" s="23"/>
      <c r="AN29" s="159"/>
      <c r="AP29" s="501"/>
      <c r="AQ29" s="503"/>
      <c r="AR29" s="42"/>
      <c r="AS29" s="32"/>
      <c r="AT29" s="11"/>
      <c r="AU29" s="23"/>
      <c r="AV29" s="159"/>
      <c r="AX29" s="501"/>
      <c r="AY29" s="503"/>
      <c r="AZ29" s="42"/>
      <c r="BA29" s="32"/>
      <c r="BB29" s="11"/>
      <c r="BC29" s="23"/>
      <c r="BD29" s="159"/>
      <c r="BF29" s="501"/>
      <c r="BG29" s="503"/>
      <c r="BH29" s="42"/>
      <c r="BI29" s="32"/>
      <c r="BJ29" s="11"/>
      <c r="BK29" s="23"/>
      <c r="BL29" s="159"/>
      <c r="BN29" s="510" t="s">
        <v>425</v>
      </c>
      <c r="BO29" s="511" t="s">
        <v>424</v>
      </c>
      <c r="BP29" s="39">
        <f>'数量1(電気)補助'!BI9</f>
        <v>19.2</v>
      </c>
      <c r="BQ29" s="32" t="s">
        <v>17</v>
      </c>
      <c r="BR29" s="11"/>
      <c r="BS29" s="23"/>
      <c r="BT29" s="43"/>
      <c r="BV29" s="510"/>
      <c r="BW29" s="511"/>
      <c r="BX29" s="39"/>
      <c r="BY29" s="32"/>
      <c r="BZ29" s="29"/>
      <c r="CA29" s="23"/>
      <c r="CB29" s="159"/>
      <c r="CD29" s="501"/>
      <c r="CE29" s="503"/>
      <c r="CF29" s="39"/>
      <c r="CG29" s="32"/>
      <c r="CH29" s="11"/>
      <c r="CI29" s="23"/>
      <c r="CJ29" s="45"/>
    </row>
    <row r="30" spans="2:88" x14ac:dyDescent="0.4">
      <c r="B30" s="502"/>
      <c r="C30" s="504"/>
      <c r="D30" s="38"/>
      <c r="E30" s="31"/>
      <c r="F30" s="13"/>
      <c r="G30" s="35"/>
      <c r="H30" s="158"/>
      <c r="J30" s="502"/>
      <c r="K30" s="504"/>
      <c r="L30" s="38"/>
      <c r="M30" s="31"/>
      <c r="N30" s="13"/>
      <c r="O30" s="35"/>
      <c r="P30" s="158"/>
      <c r="R30" s="502"/>
      <c r="S30" s="504"/>
      <c r="T30" s="38"/>
      <c r="U30" s="31"/>
      <c r="V30" s="13"/>
      <c r="W30" s="35"/>
      <c r="X30" s="158"/>
      <c r="Z30" s="502"/>
      <c r="AA30" s="504"/>
      <c r="AB30" s="38"/>
      <c r="AC30" s="31"/>
      <c r="AD30" s="13"/>
      <c r="AE30" s="35"/>
      <c r="AF30" s="158"/>
      <c r="AH30" s="502"/>
      <c r="AI30" s="504"/>
      <c r="AJ30" s="38"/>
      <c r="AK30" s="31"/>
      <c r="AL30" s="13"/>
      <c r="AM30" s="35"/>
      <c r="AN30" s="158"/>
      <c r="AP30" s="502"/>
      <c r="AQ30" s="504"/>
      <c r="AR30" s="41"/>
      <c r="AS30" s="31"/>
      <c r="AT30" s="13"/>
      <c r="AU30" s="35"/>
      <c r="AV30" s="158"/>
      <c r="AX30" s="502"/>
      <c r="AY30" s="504"/>
      <c r="AZ30" s="41"/>
      <c r="BA30" s="31"/>
      <c r="BB30" s="13"/>
      <c r="BC30" s="35"/>
      <c r="BD30" s="158"/>
      <c r="BF30" s="502"/>
      <c r="BG30" s="504"/>
      <c r="BH30" s="41"/>
      <c r="BI30" s="31"/>
      <c r="BJ30" s="13"/>
      <c r="BK30" s="35"/>
      <c r="BL30" s="158"/>
      <c r="BN30" s="502"/>
      <c r="BO30" s="504"/>
      <c r="BP30" s="346">
        <f>'数量1(電気)補助'!BI10</f>
        <v>0</v>
      </c>
      <c r="BQ30" s="361"/>
      <c r="BR30" s="362"/>
      <c r="BS30" s="363"/>
      <c r="BT30" s="158"/>
      <c r="BV30" s="522"/>
      <c r="BW30" s="523"/>
      <c r="BX30" s="346"/>
      <c r="BY30" s="361"/>
      <c r="BZ30" s="362"/>
      <c r="CA30" s="363"/>
      <c r="CB30" s="158"/>
      <c r="CD30" s="502"/>
      <c r="CE30" s="504"/>
      <c r="CF30" s="38"/>
      <c r="CG30" s="31"/>
      <c r="CH30" s="13"/>
      <c r="CI30" s="35"/>
      <c r="CJ30" s="44"/>
    </row>
    <row r="31" spans="2:88" ht="18.75" customHeight="1" x14ac:dyDescent="0.4">
      <c r="B31" s="501"/>
      <c r="C31" s="503"/>
      <c r="D31" s="39"/>
      <c r="E31" s="32"/>
      <c r="F31" s="11"/>
      <c r="G31" s="23"/>
      <c r="H31" s="159"/>
      <c r="J31" s="501"/>
      <c r="K31" s="503"/>
      <c r="L31" s="39"/>
      <c r="M31" s="32"/>
      <c r="N31" s="11"/>
      <c r="O31" s="23"/>
      <c r="P31" s="159"/>
      <c r="R31" s="501"/>
      <c r="S31" s="503"/>
      <c r="T31" s="39"/>
      <c r="U31" s="32"/>
      <c r="V31" s="11"/>
      <c r="W31" s="23"/>
      <c r="X31" s="159"/>
      <c r="Z31" s="501"/>
      <c r="AA31" s="503"/>
      <c r="AB31" s="39"/>
      <c r="AC31" s="32"/>
      <c r="AD31" s="11"/>
      <c r="AE31" s="23"/>
      <c r="AF31" s="159"/>
      <c r="AH31" s="501"/>
      <c r="AI31" s="503"/>
      <c r="AJ31" s="39"/>
      <c r="AK31" s="32"/>
      <c r="AL31" s="11"/>
      <c r="AM31" s="23"/>
      <c r="AN31" s="159"/>
      <c r="AP31" s="501"/>
      <c r="AQ31" s="503"/>
      <c r="AR31" s="42"/>
      <c r="AS31" s="32"/>
      <c r="AT31" s="11"/>
      <c r="AU31" s="23"/>
      <c r="AV31" s="159"/>
      <c r="AX31" s="501"/>
      <c r="AY31" s="503"/>
      <c r="AZ31" s="42"/>
      <c r="BA31" s="32"/>
      <c r="BB31" s="11"/>
      <c r="BC31" s="23"/>
      <c r="BD31" s="159"/>
      <c r="BF31" s="501"/>
      <c r="BG31" s="503"/>
      <c r="BH31" s="42"/>
      <c r="BI31" s="32"/>
      <c r="BJ31" s="11"/>
      <c r="BK31" s="23"/>
      <c r="BL31" s="159"/>
      <c r="BN31" s="510" t="s">
        <v>426</v>
      </c>
      <c r="BO31" s="511" t="s">
        <v>409</v>
      </c>
      <c r="BP31" s="39">
        <f>'数量1(電気)補助'!BI15</f>
        <v>17.5</v>
      </c>
      <c r="BQ31" s="32" t="s">
        <v>490</v>
      </c>
      <c r="BR31" s="11"/>
      <c r="BS31" s="23"/>
      <c r="BT31" s="43"/>
      <c r="BV31" s="510"/>
      <c r="BW31" s="511"/>
      <c r="BX31" s="39"/>
      <c r="BY31" s="32"/>
      <c r="BZ31" s="29"/>
      <c r="CA31" s="23"/>
      <c r="CB31" s="159"/>
      <c r="CD31" s="501"/>
      <c r="CE31" s="503"/>
      <c r="CF31" s="39"/>
      <c r="CG31" s="32"/>
      <c r="CH31" s="11"/>
      <c r="CI31" s="23"/>
      <c r="CJ31" s="45"/>
    </row>
    <row r="32" spans="2:88" x14ac:dyDescent="0.4">
      <c r="B32" s="502"/>
      <c r="C32" s="504"/>
      <c r="D32" s="38"/>
      <c r="E32" s="31"/>
      <c r="F32" s="13"/>
      <c r="G32" s="35"/>
      <c r="H32" s="158"/>
      <c r="J32" s="502"/>
      <c r="K32" s="504"/>
      <c r="L32" s="38"/>
      <c r="M32" s="31"/>
      <c r="N32" s="13"/>
      <c r="O32" s="35"/>
      <c r="P32" s="158"/>
      <c r="R32" s="502"/>
      <c r="S32" s="504"/>
      <c r="T32" s="38"/>
      <c r="U32" s="31"/>
      <c r="V32" s="13"/>
      <c r="W32" s="35"/>
      <c r="X32" s="158"/>
      <c r="Z32" s="502"/>
      <c r="AA32" s="504"/>
      <c r="AB32" s="38"/>
      <c r="AC32" s="31"/>
      <c r="AD32" s="13"/>
      <c r="AE32" s="35"/>
      <c r="AF32" s="158"/>
      <c r="AH32" s="502"/>
      <c r="AI32" s="504"/>
      <c r="AJ32" s="38"/>
      <c r="AK32" s="31"/>
      <c r="AL32" s="13"/>
      <c r="AM32" s="35"/>
      <c r="AN32" s="158"/>
      <c r="AP32" s="502"/>
      <c r="AQ32" s="504"/>
      <c r="AR32" s="41"/>
      <c r="AS32" s="31"/>
      <c r="AT32" s="13"/>
      <c r="AU32" s="35"/>
      <c r="AV32" s="158"/>
      <c r="AX32" s="502"/>
      <c r="AY32" s="504"/>
      <c r="AZ32" s="41"/>
      <c r="BA32" s="31"/>
      <c r="BB32" s="13"/>
      <c r="BC32" s="35"/>
      <c r="BD32" s="158"/>
      <c r="BF32" s="502"/>
      <c r="BG32" s="504"/>
      <c r="BH32" s="41"/>
      <c r="BI32" s="31"/>
      <c r="BJ32" s="13"/>
      <c r="BK32" s="35"/>
      <c r="BL32" s="158"/>
      <c r="BN32" s="502"/>
      <c r="BO32" s="504"/>
      <c r="BP32" s="346">
        <f>'数量1(電気)補助'!BI16</f>
        <v>0</v>
      </c>
      <c r="BQ32" s="361"/>
      <c r="BR32" s="362"/>
      <c r="BS32" s="363"/>
      <c r="BT32" s="158"/>
      <c r="BV32" s="522"/>
      <c r="BW32" s="523"/>
      <c r="BX32" s="346"/>
      <c r="BY32" s="361"/>
      <c r="BZ32" s="362"/>
      <c r="CA32" s="363"/>
      <c r="CB32" s="158"/>
      <c r="CD32" s="502"/>
      <c r="CE32" s="504"/>
      <c r="CF32" s="38"/>
      <c r="CG32" s="31"/>
      <c r="CH32" s="13"/>
      <c r="CI32" s="35"/>
      <c r="CJ32" s="44"/>
    </row>
    <row r="33" spans="2:88" ht="18.75" customHeight="1" x14ac:dyDescent="0.4">
      <c r="B33" s="501"/>
      <c r="C33" s="503"/>
      <c r="D33" s="39"/>
      <c r="E33" s="32"/>
      <c r="F33" s="11"/>
      <c r="G33" s="23"/>
      <c r="H33" s="159"/>
      <c r="J33" s="501"/>
      <c r="K33" s="503"/>
      <c r="L33" s="39"/>
      <c r="M33" s="32"/>
      <c r="N33" s="11"/>
      <c r="O33" s="23"/>
      <c r="P33" s="159"/>
      <c r="R33" s="501"/>
      <c r="S33" s="503"/>
      <c r="T33" s="39"/>
      <c r="U33" s="32"/>
      <c r="V33" s="11"/>
      <c r="W33" s="23"/>
      <c r="X33" s="159"/>
      <c r="Z33" s="501"/>
      <c r="AA33" s="503"/>
      <c r="AB33" s="39"/>
      <c r="AC33" s="32"/>
      <c r="AD33" s="11"/>
      <c r="AE33" s="23"/>
      <c r="AF33" s="159"/>
      <c r="AH33" s="501"/>
      <c r="AI33" s="503"/>
      <c r="AJ33" s="39"/>
      <c r="AK33" s="32"/>
      <c r="AL33" s="11"/>
      <c r="AM33" s="23"/>
      <c r="AN33" s="159"/>
      <c r="AP33" s="501"/>
      <c r="AQ33" s="503"/>
      <c r="AR33" s="42"/>
      <c r="AS33" s="32"/>
      <c r="AT33" s="11"/>
      <c r="AU33" s="23"/>
      <c r="AV33" s="159"/>
      <c r="AX33" s="501"/>
      <c r="AY33" s="503"/>
      <c r="AZ33" s="42"/>
      <c r="BA33" s="32"/>
      <c r="BB33" s="11"/>
      <c r="BC33" s="23"/>
      <c r="BD33" s="159"/>
      <c r="BF33" s="501"/>
      <c r="BG33" s="503"/>
      <c r="BH33" s="42"/>
      <c r="BI33" s="32"/>
      <c r="BJ33" s="11"/>
      <c r="BK33" s="23"/>
      <c r="BL33" s="159"/>
      <c r="BN33" s="510" t="s">
        <v>427</v>
      </c>
      <c r="BO33" s="511" t="s">
        <v>558</v>
      </c>
      <c r="BP33" s="39">
        <f>'数量1(電気)補助'!BI17</f>
        <v>0.88</v>
      </c>
      <c r="BQ33" s="32" t="s">
        <v>41</v>
      </c>
      <c r="BR33" s="11"/>
      <c r="BS33" s="23"/>
      <c r="BT33" s="43"/>
      <c r="BV33" s="510"/>
      <c r="BW33" s="511"/>
      <c r="BX33" s="39"/>
      <c r="BY33" s="32"/>
      <c r="BZ33" s="11"/>
      <c r="CA33" s="23"/>
      <c r="CB33" s="159"/>
      <c r="CD33" s="501"/>
      <c r="CE33" s="503"/>
      <c r="CF33" s="39"/>
      <c r="CG33" s="32"/>
      <c r="CH33" s="11"/>
      <c r="CI33" s="23"/>
      <c r="CJ33" s="45"/>
    </row>
    <row r="34" spans="2:88" x14ac:dyDescent="0.4">
      <c r="B34" s="502"/>
      <c r="C34" s="504"/>
      <c r="D34" s="38"/>
      <c r="E34" s="31"/>
      <c r="F34" s="13"/>
      <c r="G34" s="35"/>
      <c r="H34" s="158"/>
      <c r="J34" s="502"/>
      <c r="K34" s="504"/>
      <c r="L34" s="38"/>
      <c r="M34" s="31"/>
      <c r="N34" s="13"/>
      <c r="O34" s="35"/>
      <c r="P34" s="158"/>
      <c r="R34" s="502"/>
      <c r="S34" s="504"/>
      <c r="T34" s="38"/>
      <c r="U34" s="31"/>
      <c r="V34" s="13"/>
      <c r="W34" s="35"/>
      <c r="X34" s="158"/>
      <c r="Z34" s="502"/>
      <c r="AA34" s="504"/>
      <c r="AB34" s="38"/>
      <c r="AC34" s="31"/>
      <c r="AD34" s="13"/>
      <c r="AE34" s="35"/>
      <c r="AF34" s="158"/>
      <c r="AH34" s="502"/>
      <c r="AI34" s="504"/>
      <c r="AJ34" s="38"/>
      <c r="AK34" s="31"/>
      <c r="AL34" s="13"/>
      <c r="AM34" s="35"/>
      <c r="AN34" s="158"/>
      <c r="AP34" s="502"/>
      <c r="AQ34" s="504"/>
      <c r="AR34" s="41"/>
      <c r="AS34" s="31"/>
      <c r="AT34" s="13"/>
      <c r="AU34" s="35"/>
      <c r="AV34" s="158"/>
      <c r="AX34" s="502"/>
      <c r="AY34" s="504"/>
      <c r="AZ34" s="41"/>
      <c r="BA34" s="31"/>
      <c r="BB34" s="13"/>
      <c r="BC34" s="35"/>
      <c r="BD34" s="158"/>
      <c r="BF34" s="502"/>
      <c r="BG34" s="504"/>
      <c r="BH34" s="41"/>
      <c r="BI34" s="31"/>
      <c r="BJ34" s="13"/>
      <c r="BK34" s="35"/>
      <c r="BL34" s="158"/>
      <c r="BN34" s="502"/>
      <c r="BO34" s="504"/>
      <c r="BP34" s="346">
        <f>'数量1(電気)補助'!BI18</f>
        <v>0</v>
      </c>
      <c r="BQ34" s="361"/>
      <c r="BR34" s="362"/>
      <c r="BS34" s="363"/>
      <c r="BT34" s="158"/>
      <c r="BV34" s="522"/>
      <c r="BW34" s="523"/>
      <c r="BX34" s="346"/>
      <c r="BY34" s="361"/>
      <c r="BZ34" s="362"/>
      <c r="CA34" s="363"/>
      <c r="CB34" s="158"/>
      <c r="CD34" s="502"/>
      <c r="CE34" s="504"/>
      <c r="CF34" s="38"/>
      <c r="CG34" s="31"/>
      <c r="CH34" s="13"/>
      <c r="CI34" s="35"/>
      <c r="CJ34" s="44"/>
    </row>
    <row r="35" spans="2:88" ht="18.75" customHeight="1" x14ac:dyDescent="0.4">
      <c r="B35" s="501"/>
      <c r="C35" s="503"/>
      <c r="D35" s="39"/>
      <c r="E35" s="32"/>
      <c r="F35" s="11"/>
      <c r="G35" s="23"/>
      <c r="H35" s="159"/>
      <c r="J35" s="501"/>
      <c r="K35" s="503"/>
      <c r="L35" s="39"/>
      <c r="M35" s="32"/>
      <c r="N35" s="11"/>
      <c r="O35" s="23"/>
      <c r="P35" s="159"/>
      <c r="R35" s="501"/>
      <c r="S35" s="503"/>
      <c r="T35" s="39"/>
      <c r="U35" s="32"/>
      <c r="V35" s="11"/>
      <c r="W35" s="23"/>
      <c r="X35" s="159"/>
      <c r="Z35" s="501"/>
      <c r="AA35" s="503"/>
      <c r="AB35" s="39"/>
      <c r="AC35" s="32"/>
      <c r="AD35" s="11"/>
      <c r="AE35" s="23"/>
      <c r="AF35" s="159"/>
      <c r="AH35" s="501"/>
      <c r="AI35" s="503"/>
      <c r="AJ35" s="39"/>
      <c r="AK35" s="32"/>
      <c r="AL35" s="11"/>
      <c r="AM35" s="23"/>
      <c r="AN35" s="159"/>
      <c r="AP35" s="501"/>
      <c r="AQ35" s="503"/>
      <c r="AR35" s="42"/>
      <c r="AS35" s="32"/>
      <c r="AT35" s="11"/>
      <c r="AU35" s="23"/>
      <c r="AV35" s="159"/>
      <c r="AX35" s="501"/>
      <c r="AY35" s="503"/>
      <c r="AZ35" s="42"/>
      <c r="BA35" s="32"/>
      <c r="BB35" s="11"/>
      <c r="BC35" s="23"/>
      <c r="BD35" s="159"/>
      <c r="BF35" s="501"/>
      <c r="BG35" s="503"/>
      <c r="BH35" s="42"/>
      <c r="BI35" s="32"/>
      <c r="BJ35" s="11"/>
      <c r="BK35" s="23"/>
      <c r="BL35" s="159"/>
      <c r="BN35" s="510" t="s">
        <v>514</v>
      </c>
      <c r="BO35" s="511" t="s">
        <v>410</v>
      </c>
      <c r="BP35" s="39">
        <f>'数量1(電気)補助'!BI17</f>
        <v>0.88</v>
      </c>
      <c r="BQ35" s="32" t="s">
        <v>41</v>
      </c>
      <c r="BR35" s="11"/>
      <c r="BS35" s="23"/>
      <c r="BT35" s="43"/>
      <c r="BV35" s="510"/>
      <c r="BW35" s="511"/>
      <c r="BX35" s="39"/>
      <c r="BY35" s="32"/>
      <c r="BZ35" s="11"/>
      <c r="CA35" s="23"/>
      <c r="CB35" s="159"/>
      <c r="CD35" s="501"/>
      <c r="CE35" s="511"/>
      <c r="CF35" s="39"/>
      <c r="CG35" s="32"/>
      <c r="CH35" s="11"/>
      <c r="CI35" s="23"/>
      <c r="CJ35" s="45"/>
    </row>
    <row r="36" spans="2:88" x14ac:dyDescent="0.4">
      <c r="B36" s="502"/>
      <c r="C36" s="504"/>
      <c r="D36" s="38"/>
      <c r="E36" s="31"/>
      <c r="F36" s="13"/>
      <c r="G36" s="35"/>
      <c r="H36" s="158"/>
      <c r="J36" s="502"/>
      <c r="K36" s="504"/>
      <c r="L36" s="38"/>
      <c r="M36" s="31"/>
      <c r="N36" s="13"/>
      <c r="O36" s="35"/>
      <c r="P36" s="158"/>
      <c r="R36" s="502"/>
      <c r="S36" s="504"/>
      <c r="T36" s="38"/>
      <c r="U36" s="31"/>
      <c r="V36" s="13"/>
      <c r="W36" s="35"/>
      <c r="X36" s="158"/>
      <c r="Z36" s="502"/>
      <c r="AA36" s="504"/>
      <c r="AB36" s="38"/>
      <c r="AC36" s="31"/>
      <c r="AD36" s="13"/>
      <c r="AE36" s="35"/>
      <c r="AF36" s="158"/>
      <c r="AH36" s="502"/>
      <c r="AI36" s="504"/>
      <c r="AJ36" s="38"/>
      <c r="AK36" s="31"/>
      <c r="AL36" s="13"/>
      <c r="AM36" s="35"/>
      <c r="AN36" s="158"/>
      <c r="AP36" s="502"/>
      <c r="AQ36" s="504"/>
      <c r="AR36" s="41"/>
      <c r="AS36" s="31"/>
      <c r="AT36" s="13"/>
      <c r="AU36" s="35"/>
      <c r="AV36" s="158"/>
      <c r="AX36" s="502"/>
      <c r="AY36" s="504"/>
      <c r="AZ36" s="41"/>
      <c r="BA36" s="31"/>
      <c r="BB36" s="13"/>
      <c r="BC36" s="35"/>
      <c r="BD36" s="158"/>
      <c r="BF36" s="502"/>
      <c r="BG36" s="504"/>
      <c r="BH36" s="41"/>
      <c r="BI36" s="31"/>
      <c r="BJ36" s="13"/>
      <c r="BK36" s="35"/>
      <c r="BL36" s="158"/>
      <c r="BN36" s="502"/>
      <c r="BO36" s="504"/>
      <c r="BP36" s="346">
        <f>'数量1(電気)補助'!BI18</f>
        <v>0</v>
      </c>
      <c r="BQ36" s="361"/>
      <c r="BR36" s="362"/>
      <c r="BS36" s="363"/>
      <c r="BT36" s="158"/>
      <c r="BV36" s="522"/>
      <c r="BW36" s="523"/>
      <c r="BX36" s="346"/>
      <c r="BY36" s="361"/>
      <c r="BZ36" s="362"/>
      <c r="CA36" s="363"/>
      <c r="CB36" s="158"/>
      <c r="CD36" s="502"/>
      <c r="CE36" s="504"/>
      <c r="CF36" s="38"/>
      <c r="CG36" s="31"/>
      <c r="CH36" s="13"/>
      <c r="CI36" s="35"/>
      <c r="CJ36" s="44"/>
    </row>
    <row r="37" spans="2:88" ht="18.75" customHeight="1" x14ac:dyDescent="0.4">
      <c r="B37" s="501"/>
      <c r="C37" s="503"/>
      <c r="D37" s="39"/>
      <c r="E37" s="32"/>
      <c r="F37" s="11"/>
      <c r="G37" s="23"/>
      <c r="H37" s="159"/>
      <c r="J37" s="501"/>
      <c r="K37" s="503"/>
      <c r="L37" s="39"/>
      <c r="M37" s="32"/>
      <c r="N37" s="11"/>
      <c r="O37" s="23"/>
      <c r="P37" s="159"/>
      <c r="R37" s="501"/>
      <c r="S37" s="503"/>
      <c r="T37" s="39"/>
      <c r="U37" s="32"/>
      <c r="V37" s="11"/>
      <c r="W37" s="23"/>
      <c r="X37" s="159"/>
      <c r="Z37" s="501"/>
      <c r="AA37" s="503"/>
      <c r="AB37" s="39"/>
      <c r="AC37" s="32"/>
      <c r="AD37" s="11"/>
      <c r="AE37" s="23"/>
      <c r="AF37" s="159"/>
      <c r="AH37" s="501"/>
      <c r="AI37" s="503"/>
      <c r="AJ37" s="39"/>
      <c r="AK37" s="32"/>
      <c r="AL37" s="11"/>
      <c r="AM37" s="23"/>
      <c r="AN37" s="159"/>
      <c r="AP37" s="501"/>
      <c r="AQ37" s="503"/>
      <c r="AR37" s="42"/>
      <c r="AS37" s="32"/>
      <c r="AT37" s="11"/>
      <c r="AU37" s="23"/>
      <c r="AV37" s="159"/>
      <c r="AX37" s="501"/>
      <c r="AY37" s="503"/>
      <c r="AZ37" s="42"/>
      <c r="BA37" s="32"/>
      <c r="BB37" s="11"/>
      <c r="BC37" s="23"/>
      <c r="BD37" s="159"/>
      <c r="BF37" s="501"/>
      <c r="BG37" s="503"/>
      <c r="BH37" s="42"/>
      <c r="BI37" s="32"/>
      <c r="BJ37" s="11"/>
      <c r="BK37" s="23"/>
      <c r="BL37" s="159"/>
      <c r="BN37" s="510" t="s">
        <v>498</v>
      </c>
      <c r="BO37" s="527" t="s">
        <v>468</v>
      </c>
      <c r="BP37" s="39">
        <f>'数量1(電気)補助'!BI23</f>
        <v>17.5</v>
      </c>
      <c r="BQ37" s="32" t="s">
        <v>40</v>
      </c>
      <c r="BR37" s="11"/>
      <c r="BS37" s="23"/>
      <c r="BT37" s="43"/>
      <c r="BV37" s="510"/>
      <c r="BW37" s="527"/>
      <c r="BX37" s="39"/>
      <c r="BY37" s="32"/>
      <c r="BZ37" s="11"/>
      <c r="CA37" s="23"/>
      <c r="CB37" s="159"/>
      <c r="CD37" s="501"/>
      <c r="CE37" s="503"/>
      <c r="CF37" s="39"/>
      <c r="CG37" s="32"/>
      <c r="CH37" s="11"/>
      <c r="CI37" s="23"/>
      <c r="CJ37" s="45"/>
    </row>
    <row r="38" spans="2:88" x14ac:dyDescent="0.4">
      <c r="B38" s="502"/>
      <c r="C38" s="504"/>
      <c r="D38" s="38"/>
      <c r="E38" s="31"/>
      <c r="F38" s="13"/>
      <c r="G38" s="35"/>
      <c r="H38" s="158"/>
      <c r="J38" s="502"/>
      <c r="K38" s="504"/>
      <c r="L38" s="38"/>
      <c r="M38" s="31"/>
      <c r="N38" s="13"/>
      <c r="O38" s="35"/>
      <c r="P38" s="158"/>
      <c r="R38" s="502"/>
      <c r="S38" s="504"/>
      <c r="T38" s="38"/>
      <c r="U38" s="31"/>
      <c r="V38" s="13"/>
      <c r="W38" s="35"/>
      <c r="X38" s="158"/>
      <c r="Z38" s="502"/>
      <c r="AA38" s="504"/>
      <c r="AB38" s="38"/>
      <c r="AC38" s="31"/>
      <c r="AD38" s="13"/>
      <c r="AE38" s="35"/>
      <c r="AF38" s="158"/>
      <c r="AH38" s="502"/>
      <c r="AI38" s="504"/>
      <c r="AJ38" s="38"/>
      <c r="AK38" s="31"/>
      <c r="AL38" s="13"/>
      <c r="AM38" s="35"/>
      <c r="AN38" s="158"/>
      <c r="AP38" s="502"/>
      <c r="AQ38" s="504"/>
      <c r="AR38" s="41"/>
      <c r="AS38" s="31"/>
      <c r="AT38" s="13"/>
      <c r="AU38" s="35"/>
      <c r="AV38" s="158"/>
      <c r="AX38" s="502"/>
      <c r="AY38" s="504"/>
      <c r="AZ38" s="41"/>
      <c r="BA38" s="31"/>
      <c r="BB38" s="13"/>
      <c r="BC38" s="35"/>
      <c r="BD38" s="158"/>
      <c r="BF38" s="502"/>
      <c r="BG38" s="504"/>
      <c r="BH38" s="41"/>
      <c r="BI38" s="31"/>
      <c r="BJ38" s="13"/>
      <c r="BK38" s="35"/>
      <c r="BL38" s="158"/>
      <c r="BN38" s="502"/>
      <c r="BO38" s="529"/>
      <c r="BP38" s="346">
        <f>'数量1(電気)補助'!BI24</f>
        <v>0</v>
      </c>
      <c r="BQ38" s="361"/>
      <c r="BR38" s="362"/>
      <c r="BS38" s="363"/>
      <c r="BT38" s="158"/>
      <c r="BV38" s="522"/>
      <c r="BW38" s="528"/>
      <c r="BX38" s="346"/>
      <c r="BY38" s="361"/>
      <c r="BZ38" s="362"/>
      <c r="CA38" s="363"/>
      <c r="CB38" s="158"/>
      <c r="CD38" s="502"/>
      <c r="CE38" s="504"/>
      <c r="CF38" s="38"/>
      <c r="CG38" s="31"/>
      <c r="CH38" s="13"/>
      <c r="CI38" s="35"/>
      <c r="CJ38" s="44"/>
    </row>
    <row r="39" spans="2:88" ht="18.75" customHeight="1" x14ac:dyDescent="0.4">
      <c r="B39" s="501"/>
      <c r="C39" s="503"/>
      <c r="D39" s="39"/>
      <c r="E39" s="32"/>
      <c r="F39" s="11"/>
      <c r="G39" s="23"/>
      <c r="H39" s="159"/>
      <c r="J39" s="501"/>
      <c r="K39" s="503"/>
      <c r="L39" s="39"/>
      <c r="M39" s="32"/>
      <c r="N39" s="11"/>
      <c r="O39" s="23"/>
      <c r="P39" s="159"/>
      <c r="R39" s="501"/>
      <c r="S39" s="503"/>
      <c r="T39" s="39"/>
      <c r="U39" s="32"/>
      <c r="V39" s="11"/>
      <c r="W39" s="23"/>
      <c r="X39" s="159"/>
      <c r="Z39" s="501"/>
      <c r="AA39" s="503"/>
      <c r="AB39" s="39"/>
      <c r="AC39" s="32"/>
      <c r="AD39" s="11"/>
      <c r="AE39" s="23"/>
      <c r="AF39" s="159"/>
      <c r="AH39" s="501"/>
      <c r="AI39" s="503"/>
      <c r="AJ39" s="39"/>
      <c r="AK39" s="32"/>
      <c r="AL39" s="11"/>
      <c r="AM39" s="23"/>
      <c r="AN39" s="159"/>
      <c r="AP39" s="501"/>
      <c r="AQ39" s="503"/>
      <c r="AR39" s="42"/>
      <c r="AS39" s="32"/>
      <c r="AT39" s="11"/>
      <c r="AU39" s="23"/>
      <c r="AV39" s="159"/>
      <c r="AX39" s="501"/>
      <c r="AY39" s="503"/>
      <c r="AZ39" s="42"/>
      <c r="BA39" s="32"/>
      <c r="BB39" s="11"/>
      <c r="BC39" s="23"/>
      <c r="BD39" s="159"/>
      <c r="BF39" s="501"/>
      <c r="BG39" s="503"/>
      <c r="BH39" s="42"/>
      <c r="BI39" s="32"/>
      <c r="BJ39" s="11"/>
      <c r="BK39" s="23"/>
      <c r="BL39" s="159"/>
      <c r="BN39" s="510" t="s">
        <v>661</v>
      </c>
      <c r="BO39" s="503" t="s">
        <v>411</v>
      </c>
      <c r="BP39" s="39">
        <f>'数量1(電気)補助'!BI29</f>
        <v>9.1199999999999992</v>
      </c>
      <c r="BQ39" s="32" t="s">
        <v>40</v>
      </c>
      <c r="BR39" s="11"/>
      <c r="BS39" s="23"/>
      <c r="BT39" s="43"/>
      <c r="BV39" s="510"/>
      <c r="BW39" s="503"/>
      <c r="BX39" s="39"/>
      <c r="BY39" s="32"/>
      <c r="BZ39" s="11"/>
      <c r="CA39" s="23"/>
      <c r="CB39" s="159"/>
      <c r="CD39" s="501"/>
      <c r="CE39" s="503"/>
      <c r="CF39" s="39"/>
      <c r="CG39" s="32"/>
      <c r="CH39" s="11"/>
      <c r="CI39" s="23"/>
      <c r="CJ39" s="45"/>
    </row>
    <row r="40" spans="2:88" x14ac:dyDescent="0.4">
      <c r="B40" s="502"/>
      <c r="C40" s="504"/>
      <c r="D40" s="38"/>
      <c r="E40" s="31"/>
      <c r="F40" s="13"/>
      <c r="G40" s="35"/>
      <c r="H40" s="158"/>
      <c r="J40" s="502"/>
      <c r="K40" s="504"/>
      <c r="L40" s="38"/>
      <c r="M40" s="31"/>
      <c r="N40" s="13"/>
      <c r="O40" s="35"/>
      <c r="P40" s="158"/>
      <c r="R40" s="502"/>
      <c r="S40" s="504"/>
      <c r="T40" s="38"/>
      <c r="U40" s="31"/>
      <c r="V40" s="13"/>
      <c r="W40" s="35"/>
      <c r="X40" s="158"/>
      <c r="Z40" s="502"/>
      <c r="AA40" s="504"/>
      <c r="AB40" s="38"/>
      <c r="AC40" s="31"/>
      <c r="AD40" s="13"/>
      <c r="AE40" s="35"/>
      <c r="AF40" s="158"/>
      <c r="AH40" s="502"/>
      <c r="AI40" s="504"/>
      <c r="AJ40" s="38"/>
      <c r="AK40" s="31"/>
      <c r="AL40" s="13"/>
      <c r="AM40" s="35"/>
      <c r="AN40" s="158"/>
      <c r="AP40" s="502"/>
      <c r="AQ40" s="504"/>
      <c r="AR40" s="41"/>
      <c r="AS40" s="31"/>
      <c r="AT40" s="13"/>
      <c r="AU40" s="35"/>
      <c r="AV40" s="158"/>
      <c r="AX40" s="502"/>
      <c r="AY40" s="504"/>
      <c r="AZ40" s="41"/>
      <c r="BA40" s="31"/>
      <c r="BB40" s="13"/>
      <c r="BC40" s="35"/>
      <c r="BD40" s="158"/>
      <c r="BF40" s="502"/>
      <c r="BG40" s="504"/>
      <c r="BH40" s="41"/>
      <c r="BI40" s="31"/>
      <c r="BJ40" s="13"/>
      <c r="BK40" s="35"/>
      <c r="BL40" s="158"/>
      <c r="BN40" s="502"/>
      <c r="BO40" s="504"/>
      <c r="BP40" s="346">
        <f>'数量1(電気)補助'!BI30</f>
        <v>0</v>
      </c>
      <c r="BQ40" s="361"/>
      <c r="BR40" s="362"/>
      <c r="BS40" s="363"/>
      <c r="BT40" s="158"/>
      <c r="BV40" s="522"/>
      <c r="BW40" s="504"/>
      <c r="BX40" s="346"/>
      <c r="BY40" s="361"/>
      <c r="BZ40" s="362"/>
      <c r="CA40" s="363"/>
      <c r="CB40" s="158"/>
      <c r="CD40" s="502"/>
      <c r="CE40" s="504"/>
      <c r="CF40" s="38"/>
      <c r="CG40" s="31"/>
      <c r="CH40" s="13"/>
      <c r="CI40" s="35"/>
      <c r="CJ40" s="44"/>
    </row>
    <row r="41" spans="2:88" ht="18.75" customHeight="1" x14ac:dyDescent="0.4">
      <c r="B41" s="501"/>
      <c r="C41" s="503"/>
      <c r="D41" s="39"/>
      <c r="E41" s="32"/>
      <c r="F41" s="11"/>
      <c r="G41" s="23"/>
      <c r="H41" s="159"/>
      <c r="J41" s="501"/>
      <c r="K41" s="503"/>
      <c r="L41" s="39"/>
      <c r="M41" s="32"/>
      <c r="N41" s="11"/>
      <c r="O41" s="23"/>
      <c r="P41" s="159"/>
      <c r="R41" s="501"/>
      <c r="S41" s="503"/>
      <c r="T41" s="39"/>
      <c r="U41" s="32"/>
      <c r="V41" s="11"/>
      <c r="W41" s="23"/>
      <c r="X41" s="159"/>
      <c r="Z41" s="501"/>
      <c r="AA41" s="503"/>
      <c r="AB41" s="39"/>
      <c r="AC41" s="32"/>
      <c r="AD41" s="11"/>
      <c r="AE41" s="23"/>
      <c r="AF41" s="159"/>
      <c r="AH41" s="501"/>
      <c r="AI41" s="503"/>
      <c r="AJ41" s="39"/>
      <c r="AK41" s="32"/>
      <c r="AL41" s="11"/>
      <c r="AM41" s="23"/>
      <c r="AN41" s="159"/>
      <c r="AP41" s="501"/>
      <c r="AQ41" s="503"/>
      <c r="AR41" s="42"/>
      <c r="AS41" s="32"/>
      <c r="AT41" s="11"/>
      <c r="AU41" s="23"/>
      <c r="AV41" s="159"/>
      <c r="AX41" s="501"/>
      <c r="AY41" s="503"/>
      <c r="AZ41" s="42"/>
      <c r="BA41" s="32"/>
      <c r="BB41" s="11"/>
      <c r="BC41" s="23"/>
      <c r="BD41" s="159"/>
      <c r="BF41" s="501"/>
      <c r="BG41" s="503"/>
      <c r="BH41" s="42"/>
      <c r="BI41" s="32"/>
      <c r="BJ41" s="11"/>
      <c r="BK41" s="23"/>
      <c r="BL41" s="159"/>
      <c r="BN41" s="510" t="s">
        <v>662</v>
      </c>
      <c r="BO41" s="503" t="s">
        <v>412</v>
      </c>
      <c r="BP41" s="39">
        <f>'数量1(電気)補助'!BI35</f>
        <v>8.83</v>
      </c>
      <c r="BQ41" s="32" t="s">
        <v>40</v>
      </c>
      <c r="BR41" s="11"/>
      <c r="BS41" s="23"/>
      <c r="BT41" s="43"/>
      <c r="BV41" s="510"/>
      <c r="BW41" s="503"/>
      <c r="BX41" s="39"/>
      <c r="BY41" s="32"/>
      <c r="BZ41" s="11"/>
      <c r="CA41" s="23"/>
      <c r="CB41" s="159"/>
      <c r="CD41" s="501"/>
      <c r="CE41" s="503"/>
      <c r="CF41" s="39"/>
      <c r="CG41" s="32"/>
      <c r="CH41" s="11"/>
      <c r="CI41" s="23"/>
      <c r="CJ41" s="45"/>
    </row>
    <row r="42" spans="2:88" x14ac:dyDescent="0.4">
      <c r="B42" s="502"/>
      <c r="C42" s="504"/>
      <c r="D42" s="38"/>
      <c r="E42" s="31"/>
      <c r="F42" s="13"/>
      <c r="G42" s="35"/>
      <c r="H42" s="158"/>
      <c r="J42" s="502"/>
      <c r="K42" s="504"/>
      <c r="L42" s="38"/>
      <c r="M42" s="31"/>
      <c r="N42" s="13"/>
      <c r="O42" s="35"/>
      <c r="P42" s="158"/>
      <c r="R42" s="502"/>
      <c r="S42" s="504"/>
      <c r="T42" s="38"/>
      <c r="U42" s="31"/>
      <c r="V42" s="13"/>
      <c r="W42" s="35"/>
      <c r="X42" s="158"/>
      <c r="Z42" s="502"/>
      <c r="AA42" s="504"/>
      <c r="AB42" s="38"/>
      <c r="AC42" s="31"/>
      <c r="AD42" s="13"/>
      <c r="AE42" s="35"/>
      <c r="AF42" s="158"/>
      <c r="AH42" s="502"/>
      <c r="AI42" s="504"/>
      <c r="AJ42" s="38"/>
      <c r="AK42" s="31"/>
      <c r="AL42" s="13"/>
      <c r="AM42" s="35"/>
      <c r="AN42" s="158"/>
      <c r="AP42" s="502"/>
      <c r="AQ42" s="504"/>
      <c r="AR42" s="41"/>
      <c r="AS42" s="31"/>
      <c r="AT42" s="13"/>
      <c r="AU42" s="35"/>
      <c r="AV42" s="158"/>
      <c r="AX42" s="502"/>
      <c r="AY42" s="504"/>
      <c r="AZ42" s="41"/>
      <c r="BA42" s="31"/>
      <c r="BB42" s="13"/>
      <c r="BC42" s="35"/>
      <c r="BD42" s="158"/>
      <c r="BF42" s="502"/>
      <c r="BG42" s="504"/>
      <c r="BH42" s="41"/>
      <c r="BI42" s="31"/>
      <c r="BJ42" s="13"/>
      <c r="BK42" s="35"/>
      <c r="BL42" s="158"/>
      <c r="BN42" s="502"/>
      <c r="BO42" s="504"/>
      <c r="BP42" s="346">
        <f>'数量1(電気)補助'!BI36</f>
        <v>0</v>
      </c>
      <c r="BQ42" s="361"/>
      <c r="BR42" s="362"/>
      <c r="BS42" s="363"/>
      <c r="BT42" s="158"/>
      <c r="BV42" s="522"/>
      <c r="BW42" s="504"/>
      <c r="BX42" s="346"/>
      <c r="BY42" s="361"/>
      <c r="BZ42" s="362"/>
      <c r="CA42" s="363"/>
      <c r="CB42" s="158"/>
      <c r="CD42" s="502"/>
      <c r="CE42" s="504"/>
      <c r="CF42" s="38"/>
      <c r="CG42" s="31"/>
      <c r="CH42" s="13"/>
      <c r="CI42" s="35"/>
      <c r="CJ42" s="44"/>
    </row>
    <row r="43" spans="2:88" x14ac:dyDescent="0.4">
      <c r="B43" s="501"/>
      <c r="C43" s="503"/>
      <c r="D43" s="39"/>
      <c r="E43" s="32"/>
      <c r="F43" s="11"/>
      <c r="G43" s="23"/>
      <c r="H43" s="159"/>
      <c r="J43" s="501"/>
      <c r="K43" s="503"/>
      <c r="L43" s="39"/>
      <c r="M43" s="32"/>
      <c r="N43" s="11"/>
      <c r="O43" s="23"/>
      <c r="P43" s="159"/>
      <c r="R43" s="501"/>
      <c r="S43" s="503"/>
      <c r="T43" s="39"/>
      <c r="U43" s="32"/>
      <c r="V43" s="11"/>
      <c r="W43" s="23"/>
      <c r="X43" s="159"/>
      <c r="Z43" s="501"/>
      <c r="AA43" s="503"/>
      <c r="AB43" s="39"/>
      <c r="AC43" s="32"/>
      <c r="AD43" s="11"/>
      <c r="AE43" s="23"/>
      <c r="AF43" s="159"/>
      <c r="AH43" s="501"/>
      <c r="AI43" s="503"/>
      <c r="AJ43" s="39"/>
      <c r="AK43" s="32"/>
      <c r="AL43" s="11"/>
      <c r="AM43" s="23"/>
      <c r="AN43" s="159"/>
      <c r="AP43" s="501"/>
      <c r="AQ43" s="503"/>
      <c r="AR43" s="42"/>
      <c r="AS43" s="32"/>
      <c r="AT43" s="11"/>
      <c r="AU43" s="23"/>
      <c r="AV43" s="159"/>
      <c r="AX43" s="501"/>
      <c r="AY43" s="503"/>
      <c r="AZ43" s="42"/>
      <c r="BA43" s="32"/>
      <c r="BB43" s="11"/>
      <c r="BC43" s="23"/>
      <c r="BD43" s="159"/>
      <c r="BF43" s="501"/>
      <c r="BG43" s="503"/>
      <c r="BH43" s="42"/>
      <c r="BI43" s="32"/>
      <c r="BJ43" s="11"/>
      <c r="BK43" s="23"/>
      <c r="BL43" s="159"/>
      <c r="BN43" s="501" t="s">
        <v>487</v>
      </c>
      <c r="BO43" s="503" t="s">
        <v>500</v>
      </c>
      <c r="BP43" s="39">
        <f>'数量1(電気)補助'!BB35</f>
        <v>4.6500000000000004</v>
      </c>
      <c r="BQ43" s="32" t="s">
        <v>460</v>
      </c>
      <c r="BR43" s="11"/>
      <c r="BS43" s="23"/>
      <c r="BT43" s="43"/>
      <c r="BV43" s="501"/>
      <c r="BW43" s="503"/>
      <c r="BX43" s="39"/>
      <c r="BY43" s="32"/>
      <c r="BZ43" s="11"/>
      <c r="CA43" s="23"/>
      <c r="CB43" s="159"/>
      <c r="CD43" s="501"/>
      <c r="CE43" s="511"/>
      <c r="CF43" s="39"/>
      <c r="CG43" s="32"/>
      <c r="CH43" s="11"/>
      <c r="CI43" s="23"/>
      <c r="CJ43" s="45"/>
    </row>
    <row r="44" spans="2:88" x14ac:dyDescent="0.4">
      <c r="B44" s="502"/>
      <c r="C44" s="504"/>
      <c r="D44" s="38"/>
      <c r="E44" s="31"/>
      <c r="F44" s="13"/>
      <c r="G44" s="35"/>
      <c r="H44" s="158"/>
      <c r="J44" s="502"/>
      <c r="K44" s="504"/>
      <c r="L44" s="38"/>
      <c r="M44" s="31"/>
      <c r="N44" s="13"/>
      <c r="O44" s="35"/>
      <c r="P44" s="158"/>
      <c r="R44" s="502"/>
      <c r="S44" s="504"/>
      <c r="T44" s="38"/>
      <c r="U44" s="31"/>
      <c r="V44" s="13"/>
      <c r="W44" s="35"/>
      <c r="X44" s="158"/>
      <c r="Z44" s="502"/>
      <c r="AA44" s="504"/>
      <c r="AB44" s="38"/>
      <c r="AC44" s="31"/>
      <c r="AD44" s="13"/>
      <c r="AE44" s="35"/>
      <c r="AF44" s="158"/>
      <c r="AH44" s="502"/>
      <c r="AI44" s="504"/>
      <c r="AJ44" s="38"/>
      <c r="AK44" s="31"/>
      <c r="AL44" s="13"/>
      <c r="AM44" s="35"/>
      <c r="AN44" s="158"/>
      <c r="AP44" s="502"/>
      <c r="AQ44" s="504"/>
      <c r="AR44" s="41"/>
      <c r="AS44" s="31"/>
      <c r="AT44" s="13"/>
      <c r="AU44" s="35"/>
      <c r="AV44" s="158"/>
      <c r="AX44" s="502"/>
      <c r="AY44" s="504"/>
      <c r="AZ44" s="41"/>
      <c r="BA44" s="31"/>
      <c r="BB44" s="13"/>
      <c r="BC44" s="35"/>
      <c r="BD44" s="158"/>
      <c r="BF44" s="502"/>
      <c r="BG44" s="504"/>
      <c r="BH44" s="41"/>
      <c r="BI44" s="31"/>
      <c r="BJ44" s="13"/>
      <c r="BK44" s="35"/>
      <c r="BL44" s="158"/>
      <c r="BN44" s="502"/>
      <c r="BO44" s="504"/>
      <c r="BP44" s="346">
        <f>'数量1(電気)補助'!BB36</f>
        <v>0</v>
      </c>
      <c r="BQ44" s="361"/>
      <c r="BR44" s="362"/>
      <c r="BS44" s="363"/>
      <c r="BT44" s="158"/>
      <c r="BV44" s="502"/>
      <c r="BW44" s="504"/>
      <c r="BX44" s="346"/>
      <c r="BY44" s="361"/>
      <c r="BZ44" s="362"/>
      <c r="CA44" s="363"/>
      <c r="CB44" s="158"/>
      <c r="CD44" s="502"/>
      <c r="CE44" s="504"/>
      <c r="CF44" s="38"/>
      <c r="CG44" s="31"/>
      <c r="CH44" s="13"/>
      <c r="CI44" s="35"/>
      <c r="CJ44" s="44"/>
    </row>
    <row r="45" spans="2:88" ht="18.75" customHeight="1" x14ac:dyDescent="0.4">
      <c r="B45" s="501"/>
      <c r="C45" s="503"/>
      <c r="D45" s="39"/>
      <c r="E45" s="32"/>
      <c r="F45" s="11"/>
      <c r="G45" s="23"/>
      <c r="H45" s="159"/>
      <c r="J45" s="510" t="s">
        <v>193</v>
      </c>
      <c r="K45" s="503"/>
      <c r="L45" s="128">
        <f>+IF(N45&gt;0,0.015,0)</f>
        <v>0</v>
      </c>
      <c r="M45" s="32"/>
      <c r="N45" s="11"/>
      <c r="O45" s="23"/>
      <c r="P45" s="45"/>
      <c r="R45" s="510" t="s">
        <v>194</v>
      </c>
      <c r="S45" s="503"/>
      <c r="T45" s="128">
        <f>+IF(V45&gt;0,0.2,0)</f>
        <v>0</v>
      </c>
      <c r="U45" s="32"/>
      <c r="V45" s="11"/>
      <c r="W45" s="23"/>
      <c r="X45" s="45"/>
      <c r="Z45" s="501"/>
      <c r="AA45" s="503"/>
      <c r="AB45" s="39"/>
      <c r="AC45" s="32"/>
      <c r="AD45" s="11"/>
      <c r="AE45" s="23"/>
      <c r="AF45" s="159"/>
      <c r="AH45" s="501"/>
      <c r="AI45" s="503"/>
      <c r="AJ45" s="39"/>
      <c r="AK45" s="32"/>
      <c r="AL45" s="11"/>
      <c r="AM45" s="23"/>
      <c r="AN45" s="159"/>
      <c r="AP45" s="501"/>
      <c r="AQ45" s="503"/>
      <c r="AR45" s="42"/>
      <c r="AS45" s="32"/>
      <c r="AT45" s="11"/>
      <c r="AU45" s="23"/>
      <c r="AV45" s="159"/>
      <c r="AX45" s="501"/>
      <c r="AY45" s="503"/>
      <c r="AZ45" s="42"/>
      <c r="BA45" s="32"/>
      <c r="BB45" s="11"/>
      <c r="BC45" s="23"/>
      <c r="BD45" s="159"/>
      <c r="BF45" s="501"/>
      <c r="BG45" s="503"/>
      <c r="BH45" s="42"/>
      <c r="BI45" s="32"/>
      <c r="BJ45" s="11"/>
      <c r="BK45" s="23"/>
      <c r="BL45" s="159"/>
      <c r="BN45" s="501" t="s">
        <v>488</v>
      </c>
      <c r="BO45" s="503" t="s">
        <v>500</v>
      </c>
      <c r="BP45" s="39">
        <f>'数量1(電気)補助'!BB37</f>
        <v>0.95</v>
      </c>
      <c r="BQ45" s="32" t="s">
        <v>460</v>
      </c>
      <c r="BR45" s="11"/>
      <c r="BS45" s="23"/>
      <c r="BT45" s="43"/>
      <c r="BV45" s="501"/>
      <c r="BW45" s="503"/>
      <c r="BX45" s="39"/>
      <c r="BY45" s="32"/>
      <c r="BZ45" s="11"/>
      <c r="CA45" s="23"/>
      <c r="CB45" s="159"/>
      <c r="CD45" s="501"/>
      <c r="CE45" s="503"/>
      <c r="CF45" s="39"/>
      <c r="CG45" s="32"/>
      <c r="CH45" s="11"/>
      <c r="CI45" s="23"/>
      <c r="CJ45" s="159"/>
    </row>
    <row r="46" spans="2:88" ht="19.5" thickBot="1" x14ac:dyDescent="0.45">
      <c r="B46" s="505"/>
      <c r="C46" s="506"/>
      <c r="D46" s="47"/>
      <c r="E46" s="33"/>
      <c r="F46" s="27"/>
      <c r="G46" s="34"/>
      <c r="H46" s="165"/>
      <c r="J46" s="505"/>
      <c r="K46" s="506"/>
      <c r="L46" s="129">
        <f>+IF(N46&gt;0,0.015,0)</f>
        <v>0</v>
      </c>
      <c r="M46" s="33"/>
      <c r="N46" s="34"/>
      <c r="O46" s="34"/>
      <c r="P46" s="46"/>
      <c r="R46" s="505"/>
      <c r="S46" s="506"/>
      <c r="T46" s="129">
        <f>+IF(V46&gt;0,0.2,0)</f>
        <v>0</v>
      </c>
      <c r="U46" s="33"/>
      <c r="V46" s="34"/>
      <c r="W46" s="34"/>
      <c r="X46" s="46"/>
      <c r="Z46" s="505"/>
      <c r="AA46" s="506"/>
      <c r="AB46" s="47"/>
      <c r="AC46" s="33"/>
      <c r="AD46" s="27"/>
      <c r="AE46" s="34"/>
      <c r="AF46" s="165"/>
      <c r="AH46" s="505"/>
      <c r="AI46" s="506"/>
      <c r="AJ46" s="47"/>
      <c r="AK46" s="33"/>
      <c r="AL46" s="27"/>
      <c r="AM46" s="34"/>
      <c r="AN46" s="165"/>
      <c r="AP46" s="505"/>
      <c r="AQ46" s="506"/>
      <c r="AR46" s="127"/>
      <c r="AS46" s="33"/>
      <c r="AT46" s="27"/>
      <c r="AU46" s="34"/>
      <c r="AV46" s="165"/>
      <c r="AX46" s="505"/>
      <c r="AY46" s="506"/>
      <c r="AZ46" s="127"/>
      <c r="BA46" s="33"/>
      <c r="BB46" s="27"/>
      <c r="BC46" s="34"/>
      <c r="BD46" s="165"/>
      <c r="BF46" s="505"/>
      <c r="BG46" s="506"/>
      <c r="BH46" s="127"/>
      <c r="BI46" s="33"/>
      <c r="BJ46" s="27"/>
      <c r="BK46" s="34"/>
      <c r="BL46" s="165"/>
      <c r="BN46" s="502"/>
      <c r="BO46" s="504"/>
      <c r="BP46" s="364">
        <f>'数量1(電気)補助'!BB38</f>
        <v>0</v>
      </c>
      <c r="BQ46" s="365"/>
      <c r="BR46" s="366"/>
      <c r="BS46" s="367"/>
      <c r="BT46" s="165"/>
      <c r="BV46" s="502"/>
      <c r="BW46" s="504"/>
      <c r="BX46" s="364"/>
      <c r="BY46" s="365"/>
      <c r="BZ46" s="366"/>
      <c r="CA46" s="367"/>
      <c r="CB46" s="165"/>
      <c r="CD46" s="505"/>
      <c r="CE46" s="506"/>
      <c r="CF46" s="47"/>
      <c r="CG46" s="33"/>
      <c r="CH46" s="27"/>
      <c r="CI46" s="34"/>
      <c r="CJ46" s="165"/>
    </row>
    <row r="47" spans="2:88" ht="19.5" thickTop="1" x14ac:dyDescent="0.4">
      <c r="B47" s="507"/>
      <c r="C47" s="508" t="s">
        <v>11</v>
      </c>
      <c r="D47" s="22"/>
      <c r="E47" s="22"/>
      <c r="F47" s="23"/>
      <c r="G47" s="23"/>
      <c r="H47" s="22"/>
      <c r="J47" s="507"/>
      <c r="K47" s="508" t="s">
        <v>11</v>
      </c>
      <c r="L47" s="22"/>
      <c r="M47" s="22"/>
      <c r="N47" s="23"/>
      <c r="O47" s="23"/>
      <c r="P47" s="22"/>
      <c r="R47" s="507"/>
      <c r="S47" s="508" t="s">
        <v>11</v>
      </c>
      <c r="T47" s="22"/>
      <c r="U47" s="22"/>
      <c r="V47" s="23"/>
      <c r="W47" s="23"/>
      <c r="X47" s="22"/>
      <c r="Z47" s="507"/>
      <c r="AA47" s="508" t="s">
        <v>11</v>
      </c>
      <c r="AB47" s="22"/>
      <c r="AC47" s="22"/>
      <c r="AD47" s="23"/>
      <c r="AE47" s="23"/>
      <c r="AF47" s="22"/>
      <c r="AH47" s="507"/>
      <c r="AI47" s="508" t="s">
        <v>11</v>
      </c>
      <c r="AJ47" s="22"/>
      <c r="AK47" s="22"/>
      <c r="AL47" s="23"/>
      <c r="AM47" s="23"/>
      <c r="AN47" s="22"/>
      <c r="AP47" s="507"/>
      <c r="AQ47" s="508" t="s">
        <v>11</v>
      </c>
      <c r="AR47" s="22"/>
      <c r="AS47" s="22"/>
      <c r="AT47" s="23"/>
      <c r="AU47" s="23"/>
      <c r="AV47" s="22"/>
      <c r="AX47" s="507"/>
      <c r="AY47" s="508" t="s">
        <v>11</v>
      </c>
      <c r="AZ47" s="22"/>
      <c r="BA47" s="22"/>
      <c r="BB47" s="23"/>
      <c r="BC47" s="23"/>
      <c r="BD47" s="22"/>
      <c r="BF47" s="507"/>
      <c r="BG47" s="508" t="s">
        <v>11</v>
      </c>
      <c r="BH47" s="22"/>
      <c r="BI47" s="22"/>
      <c r="BJ47" s="23"/>
      <c r="BK47" s="23"/>
      <c r="BL47" s="22"/>
      <c r="BN47" s="507"/>
      <c r="BO47" s="508" t="s">
        <v>11</v>
      </c>
      <c r="BP47" s="22"/>
      <c r="BQ47" s="22"/>
      <c r="BR47" s="23"/>
      <c r="BS47" s="23"/>
      <c r="BT47" s="22"/>
      <c r="BV47" s="501"/>
      <c r="BW47" s="550" t="s">
        <v>11</v>
      </c>
      <c r="BX47" s="22"/>
      <c r="BY47" s="22"/>
      <c r="BZ47" s="23"/>
      <c r="CA47" s="23">
        <f>+SUM(CA5,CA7,CA9,CA11,CA13,CA15,CA17,CA19,CA21,CA23,CA25,CA27,CA29,CA31,CA33,CA35,CA37,CA39,CA41,CA43,CA45)</f>
        <v>0</v>
      </c>
      <c r="CB47" s="22"/>
      <c r="CD47" s="507"/>
      <c r="CE47" s="508" t="s">
        <v>11</v>
      </c>
      <c r="CF47" s="22"/>
      <c r="CG47" s="22"/>
      <c r="CH47" s="23"/>
      <c r="CI47" s="23"/>
      <c r="CJ47" s="22"/>
    </row>
    <row r="48" spans="2:88" x14ac:dyDescent="0.4">
      <c r="B48" s="502"/>
      <c r="C48" s="509"/>
      <c r="D48" s="12"/>
      <c r="E48" s="12"/>
      <c r="F48" s="13"/>
      <c r="G48" s="35"/>
      <c r="H48" s="12"/>
      <c r="J48" s="502"/>
      <c r="K48" s="509"/>
      <c r="L48" s="12"/>
      <c r="M48" s="12"/>
      <c r="N48" s="13"/>
      <c r="O48" s="35"/>
      <c r="P48" s="12"/>
      <c r="R48" s="502"/>
      <c r="S48" s="509"/>
      <c r="T48" s="12"/>
      <c r="U48" s="12"/>
      <c r="V48" s="13"/>
      <c r="W48" s="35"/>
      <c r="X48" s="12"/>
      <c r="Z48" s="502"/>
      <c r="AA48" s="509"/>
      <c r="AB48" s="12"/>
      <c r="AC48" s="12"/>
      <c r="AD48" s="13"/>
      <c r="AE48" s="35"/>
      <c r="AF48" s="12"/>
      <c r="AH48" s="502"/>
      <c r="AI48" s="509"/>
      <c r="AJ48" s="12"/>
      <c r="AK48" s="12"/>
      <c r="AL48" s="13"/>
      <c r="AM48" s="35"/>
      <c r="AN48" s="12"/>
      <c r="AP48" s="502"/>
      <c r="AQ48" s="509"/>
      <c r="AR48" s="12"/>
      <c r="AS48" s="12"/>
      <c r="AT48" s="13"/>
      <c r="AU48" s="363"/>
      <c r="AV48" s="12"/>
      <c r="AX48" s="502"/>
      <c r="AY48" s="509"/>
      <c r="AZ48" s="12"/>
      <c r="BA48" s="12"/>
      <c r="BB48" s="13"/>
      <c r="BC48" s="363"/>
      <c r="BD48" s="12"/>
      <c r="BF48" s="502"/>
      <c r="BG48" s="509"/>
      <c r="BH48" s="12"/>
      <c r="BI48" s="12"/>
      <c r="BJ48" s="13"/>
      <c r="BK48" s="363"/>
      <c r="BL48" s="12"/>
      <c r="BN48" s="502"/>
      <c r="BO48" s="509"/>
      <c r="BP48" s="12"/>
      <c r="BQ48" s="12"/>
      <c r="BR48" s="13"/>
      <c r="BS48" s="363"/>
      <c r="BT48" s="12"/>
      <c r="BV48" s="502"/>
      <c r="BW48" s="509"/>
      <c r="BX48" s="12"/>
      <c r="BY48" s="12"/>
      <c r="BZ48" s="13"/>
      <c r="CA48" s="363">
        <f>+SUM(CA6,CA8,CA10,CA12,CA14,CA16,CA18,CA20,CA22,CA24,CA26,CA28,CA30,CA32,CA34,CA36,CA38,CA40,CA42,CA44,CA46)</f>
        <v>0</v>
      </c>
      <c r="CB48" s="12"/>
      <c r="CD48" s="502"/>
      <c r="CE48" s="509"/>
      <c r="CF48" s="12"/>
      <c r="CG48" s="12"/>
      <c r="CH48" s="13"/>
      <c r="CI48" s="363"/>
      <c r="CJ48" s="12"/>
    </row>
    <row r="49" spans="2:24" x14ac:dyDescent="0.4">
      <c r="B49" s="14"/>
      <c r="C49" s="14"/>
      <c r="D49" s="14"/>
      <c r="E49" s="14"/>
      <c r="F49" s="15"/>
      <c r="G49" s="15"/>
      <c r="H49" s="14"/>
    </row>
    <row r="56" spans="2:24" x14ac:dyDescent="0.4">
      <c r="R56" s="510" t="s">
        <v>191</v>
      </c>
      <c r="S56" s="511" t="s">
        <v>192</v>
      </c>
      <c r="T56" s="39">
        <v>2</v>
      </c>
      <c r="U56" s="32" t="s">
        <v>21</v>
      </c>
      <c r="V56" s="11">
        <v>271</v>
      </c>
      <c r="W56" s="23">
        <f t="shared" ref="W56:W57" si="3">+IF(V56&gt;0,INT(T56*V56),0)</f>
        <v>542</v>
      </c>
      <c r="X56" s="159" t="s">
        <v>414</v>
      </c>
    </row>
    <row r="57" spans="2:24" x14ac:dyDescent="0.4">
      <c r="R57" s="502"/>
      <c r="S57" s="504"/>
      <c r="T57" s="38"/>
      <c r="U57" s="31"/>
      <c r="V57" s="13"/>
      <c r="W57" s="35">
        <f t="shared" si="3"/>
        <v>0</v>
      </c>
      <c r="X57" s="158"/>
    </row>
  </sheetData>
  <mergeCells count="520">
    <mergeCell ref="AD2:AE3"/>
    <mergeCell ref="AF2:AF3"/>
    <mergeCell ref="AH2:AI3"/>
    <mergeCell ref="N2:O3"/>
    <mergeCell ref="P2:P3"/>
    <mergeCell ref="R2:S3"/>
    <mergeCell ref="T2:U3"/>
    <mergeCell ref="V2:W3"/>
    <mergeCell ref="X2:X3"/>
    <mergeCell ref="Z2:AA3"/>
    <mergeCell ref="AB2:AC3"/>
    <mergeCell ref="BJ2:BK3"/>
    <mergeCell ref="BL2:BL3"/>
    <mergeCell ref="AZ2:BA3"/>
    <mergeCell ref="BB2:BC3"/>
    <mergeCell ref="BD2:BD3"/>
    <mergeCell ref="BF2:BG3"/>
    <mergeCell ref="BH2:BI3"/>
    <mergeCell ref="AX2:AY3"/>
    <mergeCell ref="AL2:AM3"/>
    <mergeCell ref="AN2:AN3"/>
    <mergeCell ref="AP2:AQ3"/>
    <mergeCell ref="AR2:AS3"/>
    <mergeCell ref="AT2:AU3"/>
    <mergeCell ref="AV2:AV3"/>
    <mergeCell ref="AJ2:AK3"/>
    <mergeCell ref="B7:B8"/>
    <mergeCell ref="C7:C8"/>
    <mergeCell ref="J7:J8"/>
    <mergeCell ref="K7:K8"/>
    <mergeCell ref="R7:R8"/>
    <mergeCell ref="S7:S8"/>
    <mergeCell ref="Z7:Z8"/>
    <mergeCell ref="AA7:AA8"/>
    <mergeCell ref="AH5:AH6"/>
    <mergeCell ref="B5:B6"/>
    <mergeCell ref="C5:C6"/>
    <mergeCell ref="J5:J6"/>
    <mergeCell ref="K5:K6"/>
    <mergeCell ref="R5:R6"/>
    <mergeCell ref="S5:S6"/>
    <mergeCell ref="Z5:Z6"/>
    <mergeCell ref="AA5:AA6"/>
    <mergeCell ref="B2:C3"/>
    <mergeCell ref="D2:E3"/>
    <mergeCell ref="F2:G3"/>
    <mergeCell ref="H2:H3"/>
    <mergeCell ref="J2:K3"/>
    <mergeCell ref="L2:M3"/>
    <mergeCell ref="J9:J10"/>
    <mergeCell ref="K9:K10"/>
    <mergeCell ref="R9:R10"/>
    <mergeCell ref="S9:S10"/>
    <mergeCell ref="Z9:Z10"/>
    <mergeCell ref="AA9:AA10"/>
    <mergeCell ref="AH7:AH8"/>
    <mergeCell ref="BF5:BF6"/>
    <mergeCell ref="BG5:BG6"/>
    <mergeCell ref="AI5:AI6"/>
    <mergeCell ref="AP5:AP6"/>
    <mergeCell ref="AQ5:AQ6"/>
    <mergeCell ref="AX5:AX6"/>
    <mergeCell ref="AY5:AY6"/>
    <mergeCell ref="BF7:BF8"/>
    <mergeCell ref="BG7:BG8"/>
    <mergeCell ref="AI7:AI8"/>
    <mergeCell ref="AP7:AP8"/>
    <mergeCell ref="AQ7:AQ8"/>
    <mergeCell ref="AX7:AX8"/>
    <mergeCell ref="AY7:AY8"/>
    <mergeCell ref="AH11:AH12"/>
    <mergeCell ref="BF9:BF10"/>
    <mergeCell ref="BG9:BG10"/>
    <mergeCell ref="B11:B12"/>
    <mergeCell ref="C11:C12"/>
    <mergeCell ref="R11:R12"/>
    <mergeCell ref="S11:S12"/>
    <mergeCell ref="Z11:Z12"/>
    <mergeCell ref="AA11:AA12"/>
    <mergeCell ref="AH9:AH10"/>
    <mergeCell ref="AI9:AI10"/>
    <mergeCell ref="AP9:AP10"/>
    <mergeCell ref="AQ9:AQ10"/>
    <mergeCell ref="AX9:AX10"/>
    <mergeCell ref="AY9:AY10"/>
    <mergeCell ref="BF11:BF12"/>
    <mergeCell ref="BG11:BG12"/>
    <mergeCell ref="AI11:AI12"/>
    <mergeCell ref="AP11:AP12"/>
    <mergeCell ref="AQ11:AQ12"/>
    <mergeCell ref="AX11:AX12"/>
    <mergeCell ref="AY11:AY12"/>
    <mergeCell ref="B9:B10"/>
    <mergeCell ref="C9:C10"/>
    <mergeCell ref="BG13:BG14"/>
    <mergeCell ref="B15:B16"/>
    <mergeCell ref="C15:C16"/>
    <mergeCell ref="R15:R16"/>
    <mergeCell ref="S15:S16"/>
    <mergeCell ref="Z15:Z16"/>
    <mergeCell ref="AA15:AA16"/>
    <mergeCell ref="AH13:AH14"/>
    <mergeCell ref="AI13:AI14"/>
    <mergeCell ref="AP13:AP14"/>
    <mergeCell ref="AQ13:AQ14"/>
    <mergeCell ref="AX13:AX14"/>
    <mergeCell ref="AY13:AY14"/>
    <mergeCell ref="B13:B14"/>
    <mergeCell ref="C13:C14"/>
    <mergeCell ref="R13:R14"/>
    <mergeCell ref="S13:S14"/>
    <mergeCell ref="Z13:Z14"/>
    <mergeCell ref="AA13:AA14"/>
    <mergeCell ref="BF15:BF16"/>
    <mergeCell ref="BG15:BG16"/>
    <mergeCell ref="AQ15:AQ16"/>
    <mergeCell ref="AX15:AX16"/>
    <mergeCell ref="AY15:AY16"/>
    <mergeCell ref="B17:B18"/>
    <mergeCell ref="C17:C18"/>
    <mergeCell ref="R17:R18"/>
    <mergeCell ref="S17:S18"/>
    <mergeCell ref="Z17:Z18"/>
    <mergeCell ref="AA17:AA18"/>
    <mergeCell ref="AH15:AH16"/>
    <mergeCell ref="AI15:AI16"/>
    <mergeCell ref="AP15:AP16"/>
    <mergeCell ref="S19:S20"/>
    <mergeCell ref="Z19:Z20"/>
    <mergeCell ref="AA19:AA20"/>
    <mergeCell ref="AH17:AH18"/>
    <mergeCell ref="AI17:AI18"/>
    <mergeCell ref="AP17:AP18"/>
    <mergeCell ref="AQ17:AQ18"/>
    <mergeCell ref="AX17:AX18"/>
    <mergeCell ref="AY17:AY18"/>
    <mergeCell ref="AI21:AI22"/>
    <mergeCell ref="AP21:AP22"/>
    <mergeCell ref="AQ21:AQ22"/>
    <mergeCell ref="AX21:AX22"/>
    <mergeCell ref="AY21:AY22"/>
    <mergeCell ref="BF19:BF20"/>
    <mergeCell ref="BG19:BG20"/>
    <mergeCell ref="B21:B22"/>
    <mergeCell ref="C21:C22"/>
    <mergeCell ref="J21:J22"/>
    <mergeCell ref="K21:K22"/>
    <mergeCell ref="R21:R22"/>
    <mergeCell ref="S21:S22"/>
    <mergeCell ref="Z21:Z22"/>
    <mergeCell ref="AA21:AA22"/>
    <mergeCell ref="AH19:AH20"/>
    <mergeCell ref="AI19:AI20"/>
    <mergeCell ref="AP19:AP20"/>
    <mergeCell ref="AQ19:AQ20"/>
    <mergeCell ref="AX19:AX20"/>
    <mergeCell ref="AY19:AY20"/>
    <mergeCell ref="B19:B20"/>
    <mergeCell ref="C19:C20"/>
    <mergeCell ref="R19:R20"/>
    <mergeCell ref="B23:B24"/>
    <mergeCell ref="C23:C24"/>
    <mergeCell ref="J23:J24"/>
    <mergeCell ref="K23:K24"/>
    <mergeCell ref="R23:R24"/>
    <mergeCell ref="S23:S24"/>
    <mergeCell ref="Z23:Z24"/>
    <mergeCell ref="AA23:AA24"/>
    <mergeCell ref="AH21:AH22"/>
    <mergeCell ref="S25:S26"/>
    <mergeCell ref="Z25:Z26"/>
    <mergeCell ref="AA25:AA26"/>
    <mergeCell ref="AH23:AH24"/>
    <mergeCell ref="AI23:AI24"/>
    <mergeCell ref="AP23:AP24"/>
    <mergeCell ref="AQ23:AQ24"/>
    <mergeCell ref="AX23:AX24"/>
    <mergeCell ref="AY23:AY24"/>
    <mergeCell ref="AQ27:AQ28"/>
    <mergeCell ref="AX27:AX28"/>
    <mergeCell ref="AY27:AY28"/>
    <mergeCell ref="BF25:BF26"/>
    <mergeCell ref="BG25:BG26"/>
    <mergeCell ref="B27:B28"/>
    <mergeCell ref="C27:C28"/>
    <mergeCell ref="J27:J28"/>
    <mergeCell ref="K27:K28"/>
    <mergeCell ref="R27:R28"/>
    <mergeCell ref="S27:S28"/>
    <mergeCell ref="Z27:Z28"/>
    <mergeCell ref="AA27:AA28"/>
    <mergeCell ref="AH25:AH26"/>
    <mergeCell ref="AI25:AI26"/>
    <mergeCell ref="AP25:AP26"/>
    <mergeCell ref="AQ25:AQ26"/>
    <mergeCell ref="AX25:AX26"/>
    <mergeCell ref="AY25:AY26"/>
    <mergeCell ref="B25:B26"/>
    <mergeCell ref="C25:C26"/>
    <mergeCell ref="J25:J26"/>
    <mergeCell ref="K25:K26"/>
    <mergeCell ref="R25:R26"/>
    <mergeCell ref="J29:J30"/>
    <mergeCell ref="K29:K30"/>
    <mergeCell ref="R29:R30"/>
    <mergeCell ref="S29:S30"/>
    <mergeCell ref="Z29:Z30"/>
    <mergeCell ref="AA29:AA30"/>
    <mergeCell ref="AH27:AH28"/>
    <mergeCell ref="AI27:AI28"/>
    <mergeCell ref="AP27:AP28"/>
    <mergeCell ref="AH31:AH32"/>
    <mergeCell ref="AI31:AI32"/>
    <mergeCell ref="AP31:AP32"/>
    <mergeCell ref="AQ31:AQ32"/>
    <mergeCell ref="AX31:AX32"/>
    <mergeCell ref="AY31:AY32"/>
    <mergeCell ref="BF29:BF30"/>
    <mergeCell ref="BG29:BG30"/>
    <mergeCell ref="B31:B32"/>
    <mergeCell ref="C31:C32"/>
    <mergeCell ref="J31:J32"/>
    <mergeCell ref="K31:K32"/>
    <mergeCell ref="R31:R32"/>
    <mergeCell ref="S31:S32"/>
    <mergeCell ref="Z31:Z32"/>
    <mergeCell ref="AA31:AA32"/>
    <mergeCell ref="AH29:AH30"/>
    <mergeCell ref="AI29:AI30"/>
    <mergeCell ref="AP29:AP30"/>
    <mergeCell ref="AQ29:AQ30"/>
    <mergeCell ref="AX29:AX30"/>
    <mergeCell ref="AY29:AY30"/>
    <mergeCell ref="B29:B30"/>
    <mergeCell ref="C29:C30"/>
    <mergeCell ref="BF33:BF34"/>
    <mergeCell ref="BG33:BG34"/>
    <mergeCell ref="AI33:AI34"/>
    <mergeCell ref="AP33:AP34"/>
    <mergeCell ref="AQ33:AQ34"/>
    <mergeCell ref="AX33:AX34"/>
    <mergeCell ref="AY33:AY34"/>
    <mergeCell ref="B35:B36"/>
    <mergeCell ref="C35:C36"/>
    <mergeCell ref="J35:J36"/>
    <mergeCell ref="K35:K36"/>
    <mergeCell ref="R35:R36"/>
    <mergeCell ref="S35:S36"/>
    <mergeCell ref="Z35:Z36"/>
    <mergeCell ref="AA35:AA36"/>
    <mergeCell ref="AH33:AH34"/>
    <mergeCell ref="B33:B34"/>
    <mergeCell ref="C33:C34"/>
    <mergeCell ref="J33:J34"/>
    <mergeCell ref="K33:K34"/>
    <mergeCell ref="R33:R34"/>
    <mergeCell ref="S33:S34"/>
    <mergeCell ref="Z33:Z34"/>
    <mergeCell ref="AA33:AA34"/>
    <mergeCell ref="S37:S38"/>
    <mergeCell ref="Z37:Z38"/>
    <mergeCell ref="AA37:AA38"/>
    <mergeCell ref="AH35:AH36"/>
    <mergeCell ref="AI35:AI36"/>
    <mergeCell ref="AP35:AP36"/>
    <mergeCell ref="AQ35:AQ36"/>
    <mergeCell ref="AX35:AX36"/>
    <mergeCell ref="AY35:AY36"/>
    <mergeCell ref="AQ39:AQ40"/>
    <mergeCell ref="AX39:AX40"/>
    <mergeCell ref="AY39:AY40"/>
    <mergeCell ref="BF37:BF38"/>
    <mergeCell ref="BG37:BG38"/>
    <mergeCell ref="B39:B40"/>
    <mergeCell ref="C39:C40"/>
    <mergeCell ref="J39:J40"/>
    <mergeCell ref="K39:K40"/>
    <mergeCell ref="R39:R40"/>
    <mergeCell ref="S39:S40"/>
    <mergeCell ref="Z39:Z40"/>
    <mergeCell ref="AA39:AA40"/>
    <mergeCell ref="AH37:AH38"/>
    <mergeCell ref="AI37:AI38"/>
    <mergeCell ref="AP37:AP38"/>
    <mergeCell ref="AQ37:AQ38"/>
    <mergeCell ref="AX37:AX38"/>
    <mergeCell ref="AY37:AY38"/>
    <mergeCell ref="B37:B38"/>
    <mergeCell ref="C37:C38"/>
    <mergeCell ref="J37:J38"/>
    <mergeCell ref="K37:K38"/>
    <mergeCell ref="R37:R38"/>
    <mergeCell ref="B43:B44"/>
    <mergeCell ref="C43:C44"/>
    <mergeCell ref="J43:J44"/>
    <mergeCell ref="K43:K44"/>
    <mergeCell ref="R43:R44"/>
    <mergeCell ref="S43:S44"/>
    <mergeCell ref="Z43:Z44"/>
    <mergeCell ref="AA43:AA44"/>
    <mergeCell ref="AH41:AH42"/>
    <mergeCell ref="B41:B42"/>
    <mergeCell ref="C41:C42"/>
    <mergeCell ref="J41:J42"/>
    <mergeCell ref="K41:K42"/>
    <mergeCell ref="R41:R42"/>
    <mergeCell ref="S41:S42"/>
    <mergeCell ref="Z41:Z42"/>
    <mergeCell ref="AA41:AA42"/>
    <mergeCell ref="B47:B48"/>
    <mergeCell ref="C47:C48"/>
    <mergeCell ref="J47:J48"/>
    <mergeCell ref="K47:K48"/>
    <mergeCell ref="R47:R48"/>
    <mergeCell ref="S47:S48"/>
    <mergeCell ref="Z47:Z48"/>
    <mergeCell ref="AA47:AA48"/>
    <mergeCell ref="AH45:AH46"/>
    <mergeCell ref="B45:B46"/>
    <mergeCell ref="C45:C46"/>
    <mergeCell ref="J45:J46"/>
    <mergeCell ref="K45:K46"/>
    <mergeCell ref="R45:R46"/>
    <mergeCell ref="S45:S46"/>
    <mergeCell ref="Z45:Z46"/>
    <mergeCell ref="AA45:AA46"/>
    <mergeCell ref="BP2:BQ3"/>
    <mergeCell ref="BR2:BS3"/>
    <mergeCell ref="BT2:BT3"/>
    <mergeCell ref="BN5:BN6"/>
    <mergeCell ref="BO5:BO6"/>
    <mergeCell ref="BN7:BN8"/>
    <mergeCell ref="BO7:BO8"/>
    <mergeCell ref="AH47:AH48"/>
    <mergeCell ref="AI47:AI48"/>
    <mergeCell ref="AP47:AP48"/>
    <mergeCell ref="AQ47:AQ48"/>
    <mergeCell ref="AX47:AX48"/>
    <mergeCell ref="AY47:AY48"/>
    <mergeCell ref="BF45:BF46"/>
    <mergeCell ref="BG45:BG46"/>
    <mergeCell ref="AI45:AI46"/>
    <mergeCell ref="AP45:AP46"/>
    <mergeCell ref="AQ45:AQ46"/>
    <mergeCell ref="AX45:AX46"/>
    <mergeCell ref="AY45:AY46"/>
    <mergeCell ref="BF43:BF44"/>
    <mergeCell ref="BG43:BG44"/>
    <mergeCell ref="AH43:AH44"/>
    <mergeCell ref="AI43:AI44"/>
    <mergeCell ref="BN9:BN10"/>
    <mergeCell ref="BO9:BO10"/>
    <mergeCell ref="BN11:BN12"/>
    <mergeCell ref="BO11:BO12"/>
    <mergeCell ref="BN13:BN14"/>
    <mergeCell ref="BO13:BO14"/>
    <mergeCell ref="BF47:BF48"/>
    <mergeCell ref="BG47:BG48"/>
    <mergeCell ref="BN2:BO3"/>
    <mergeCell ref="BF39:BF40"/>
    <mergeCell ref="BG39:BG40"/>
    <mergeCell ref="BF35:BF36"/>
    <mergeCell ref="BG35:BG36"/>
    <mergeCell ref="BF31:BF32"/>
    <mergeCell ref="BG31:BG32"/>
    <mergeCell ref="BF27:BF28"/>
    <mergeCell ref="BG27:BG28"/>
    <mergeCell ref="BF23:BF24"/>
    <mergeCell ref="BG23:BG24"/>
    <mergeCell ref="BF21:BF22"/>
    <mergeCell ref="BG21:BG22"/>
    <mergeCell ref="BF17:BF18"/>
    <mergeCell ref="BG17:BG18"/>
    <mergeCell ref="BF13:BF14"/>
    <mergeCell ref="BO31:BO32"/>
    <mergeCell ref="BN21:BN22"/>
    <mergeCell ref="BO21:BO22"/>
    <mergeCell ref="BN23:BN24"/>
    <mergeCell ref="BO23:BO24"/>
    <mergeCell ref="BN25:BN26"/>
    <mergeCell ref="BO25:BO26"/>
    <mergeCell ref="BN15:BN16"/>
    <mergeCell ref="BO15:BO16"/>
    <mergeCell ref="BN17:BN18"/>
    <mergeCell ref="BO17:BO18"/>
    <mergeCell ref="BN19:BN20"/>
    <mergeCell ref="BO19:BO20"/>
    <mergeCell ref="CF2:CG3"/>
    <mergeCell ref="CH2:CI3"/>
    <mergeCell ref="CJ2:CJ3"/>
    <mergeCell ref="BN45:BN46"/>
    <mergeCell ref="BO45:BO46"/>
    <mergeCell ref="BN47:BN48"/>
    <mergeCell ref="BO47:BO48"/>
    <mergeCell ref="BN39:BN40"/>
    <mergeCell ref="BO39:BO40"/>
    <mergeCell ref="BN41:BN42"/>
    <mergeCell ref="BO41:BO42"/>
    <mergeCell ref="BN43:BN44"/>
    <mergeCell ref="BO43:BO44"/>
    <mergeCell ref="BN33:BN34"/>
    <mergeCell ref="BO33:BO34"/>
    <mergeCell ref="BN35:BN36"/>
    <mergeCell ref="BO35:BO36"/>
    <mergeCell ref="BN37:BN38"/>
    <mergeCell ref="BO37:BO38"/>
    <mergeCell ref="BN27:BN28"/>
    <mergeCell ref="BO27:BO28"/>
    <mergeCell ref="BN29:BN30"/>
    <mergeCell ref="BO29:BO30"/>
    <mergeCell ref="BN31:BN32"/>
    <mergeCell ref="CD19:CD20"/>
    <mergeCell ref="CE19:CE20"/>
    <mergeCell ref="CD21:CD22"/>
    <mergeCell ref="CE21:CE22"/>
    <mergeCell ref="CD17:CD18"/>
    <mergeCell ref="CE17:CE18"/>
    <mergeCell ref="CD2:CE3"/>
    <mergeCell ref="CD11:CD12"/>
    <mergeCell ref="CE11:CE12"/>
    <mergeCell ref="CD13:CD14"/>
    <mergeCell ref="CE13:CE14"/>
    <mergeCell ref="CD15:CD16"/>
    <mergeCell ref="CE15:CE16"/>
    <mergeCell ref="CD5:CD6"/>
    <mergeCell ref="CE5:CE6"/>
    <mergeCell ref="CD7:CD8"/>
    <mergeCell ref="CE7:CE8"/>
    <mergeCell ref="CD9:CD10"/>
    <mergeCell ref="CE9:CE10"/>
    <mergeCell ref="CD23:CD24"/>
    <mergeCell ref="CE23:CE24"/>
    <mergeCell ref="CD25:CD26"/>
    <mergeCell ref="CE25:CE26"/>
    <mergeCell ref="CD27:CD28"/>
    <mergeCell ref="CE27:CE28"/>
    <mergeCell ref="CD43:CD44"/>
    <mergeCell ref="CE43:CE44"/>
    <mergeCell ref="CD45:CD46"/>
    <mergeCell ref="CE45:CE46"/>
    <mergeCell ref="CD41:CD42"/>
    <mergeCell ref="CE41:CE42"/>
    <mergeCell ref="CD31:CD32"/>
    <mergeCell ref="CE31:CE32"/>
    <mergeCell ref="CD33:CD34"/>
    <mergeCell ref="CE33:CE34"/>
    <mergeCell ref="CD29:CD30"/>
    <mergeCell ref="CE29:CE30"/>
    <mergeCell ref="R56:R57"/>
    <mergeCell ref="S56:S57"/>
    <mergeCell ref="CD47:CD48"/>
    <mergeCell ref="CE47:CE48"/>
    <mergeCell ref="CD35:CD36"/>
    <mergeCell ref="CE35:CE36"/>
    <mergeCell ref="CD37:CD38"/>
    <mergeCell ref="CE37:CE38"/>
    <mergeCell ref="CD39:CD40"/>
    <mergeCell ref="CE39:CE40"/>
    <mergeCell ref="AP43:AP44"/>
    <mergeCell ref="AQ43:AQ44"/>
    <mergeCell ref="AX43:AX44"/>
    <mergeCell ref="AY43:AY44"/>
    <mergeCell ref="BF41:BF42"/>
    <mergeCell ref="BG41:BG42"/>
    <mergeCell ref="AI41:AI42"/>
    <mergeCell ref="AP41:AP42"/>
    <mergeCell ref="AQ41:AQ42"/>
    <mergeCell ref="AX41:AX42"/>
    <mergeCell ref="AY41:AY42"/>
    <mergeCell ref="AH39:AH40"/>
    <mergeCell ref="AI39:AI40"/>
    <mergeCell ref="AP39:AP40"/>
    <mergeCell ref="BV2:BW3"/>
    <mergeCell ref="BX2:BY3"/>
    <mergeCell ref="BZ2:CA3"/>
    <mergeCell ref="CB2:CB3"/>
    <mergeCell ref="BV5:BV6"/>
    <mergeCell ref="BW5:BW6"/>
    <mergeCell ref="BV7:BV8"/>
    <mergeCell ref="BW7:BW8"/>
    <mergeCell ref="BV9:BV10"/>
    <mergeCell ref="BW9:BW10"/>
    <mergeCell ref="BV11:BV12"/>
    <mergeCell ref="BW11:BW12"/>
    <mergeCell ref="BV13:BV14"/>
    <mergeCell ref="BW13:BW14"/>
    <mergeCell ref="BV15:BV16"/>
    <mergeCell ref="BW15:BW16"/>
    <mergeCell ref="BV17:BV18"/>
    <mergeCell ref="BW17:BW18"/>
    <mergeCell ref="BV19:BV20"/>
    <mergeCell ref="BW19:BW20"/>
    <mergeCell ref="BV21:BV22"/>
    <mergeCell ref="BW21:BW22"/>
    <mergeCell ref="BV23:BV24"/>
    <mergeCell ref="BW23:BW24"/>
    <mergeCell ref="BV25:BV26"/>
    <mergeCell ref="BW25:BW26"/>
    <mergeCell ref="BV27:BV28"/>
    <mergeCell ref="BW27:BW28"/>
    <mergeCell ref="BV29:BV30"/>
    <mergeCell ref="BW29:BW30"/>
    <mergeCell ref="BV41:BV42"/>
    <mergeCell ref="BW41:BW42"/>
    <mergeCell ref="BV43:BV44"/>
    <mergeCell ref="BW43:BW44"/>
    <mergeCell ref="BV45:BV46"/>
    <mergeCell ref="BW45:BW46"/>
    <mergeCell ref="BV47:BV48"/>
    <mergeCell ref="BW47:BW48"/>
    <mergeCell ref="BV31:BV32"/>
    <mergeCell ref="BW31:BW32"/>
    <mergeCell ref="BV33:BV34"/>
    <mergeCell ref="BW33:BW34"/>
    <mergeCell ref="BV35:BV36"/>
    <mergeCell ref="BW35:BW36"/>
    <mergeCell ref="BV37:BV38"/>
    <mergeCell ref="BW37:BW38"/>
    <mergeCell ref="BV39:BV40"/>
    <mergeCell ref="BW39:BW40"/>
  </mergeCells>
  <phoneticPr fontId="3"/>
  <hyperlinks>
    <hyperlink ref="A1" location="menu!A1" display="menu" xr:uid="{00000000-0004-0000-1E00-000000000000}"/>
  </hyperlinks>
  <printOptions horizontalCentered="1"/>
  <pageMargins left="0.78740157480314965" right="0.19685039370078741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DX55"/>
  <sheetViews>
    <sheetView showGridLines="0" showZeros="0" view="pageBreakPreview" zoomScale="55" zoomScaleNormal="100" zoomScaleSheetLayoutView="55" workbookViewId="0">
      <selection activeCell="P29" sqref="P29"/>
    </sheetView>
  </sheetViews>
  <sheetFormatPr defaultRowHeight="18.75" x14ac:dyDescent="0.4"/>
  <cols>
    <col min="2" max="2" width="21.625" customWidth="1"/>
    <col min="3" max="7" width="12.625" customWidth="1"/>
    <col min="8" max="8" width="17.625" customWidth="1"/>
    <col min="9" max="9" width="2.625" customWidth="1"/>
    <col min="10" max="10" width="21.625" customWidth="1"/>
    <col min="11" max="15" width="4.625" customWidth="1"/>
    <col min="16" max="16" width="6.625" customWidth="1"/>
    <col min="17" max="17" width="4.625" customWidth="1"/>
    <col min="18" max="18" width="6.625" customWidth="1"/>
    <col min="19" max="19" width="4.625" customWidth="1"/>
    <col min="20" max="20" width="6.625" customWidth="1"/>
    <col min="21" max="21" width="4.625" customWidth="1"/>
    <col min="22" max="22" width="6.625" customWidth="1"/>
    <col min="23" max="23" width="17.625" customWidth="1"/>
    <col min="24" max="24" width="2.625" customWidth="1"/>
    <col min="25" max="25" width="21.625" customWidth="1"/>
    <col min="26" max="30" width="4.625" customWidth="1"/>
    <col min="31" max="31" width="6.625" customWidth="1"/>
    <col min="32" max="32" width="4.625" customWidth="1"/>
    <col min="33" max="33" width="6.625" customWidth="1"/>
    <col min="34" max="34" width="4.625" customWidth="1"/>
    <col min="35" max="35" width="6.625" customWidth="1"/>
    <col min="36" max="36" width="4.625" customWidth="1"/>
    <col min="37" max="37" width="6.625" customWidth="1"/>
    <col min="38" max="38" width="17.625" customWidth="1"/>
    <col min="39" max="39" width="2.625" customWidth="1"/>
    <col min="40" max="40" width="21.625" customWidth="1"/>
    <col min="41" max="45" width="4.625" customWidth="1"/>
    <col min="46" max="46" width="6.625" customWidth="1"/>
    <col min="47" max="47" width="4.625" customWidth="1"/>
    <col min="48" max="48" width="6.625" customWidth="1"/>
    <col min="49" max="49" width="4.625" customWidth="1"/>
    <col min="50" max="50" width="6.625" customWidth="1"/>
    <col min="51" max="51" width="4.625" customWidth="1"/>
    <col min="52" max="52" width="6.625" customWidth="1"/>
    <col min="53" max="53" width="17.625" customWidth="1"/>
    <col min="54" max="54" width="2.625" customWidth="1"/>
    <col min="55" max="55" width="21.625" customWidth="1"/>
    <col min="56" max="60" width="4.625" customWidth="1"/>
    <col min="61" max="61" width="6.625" customWidth="1"/>
    <col min="62" max="62" width="4.625" customWidth="1"/>
    <col min="63" max="63" width="6.625" customWidth="1"/>
    <col min="64" max="64" width="4.625" customWidth="1"/>
    <col min="65" max="65" width="6.625" customWidth="1"/>
    <col min="66" max="66" width="4.625" customWidth="1"/>
    <col min="67" max="67" width="6.625" customWidth="1"/>
    <col min="68" max="68" width="17.625" customWidth="1"/>
    <col min="69" max="69" width="2.625" customWidth="1"/>
    <col min="70" max="70" width="21.625" customWidth="1"/>
    <col min="71" max="75" width="4.625" customWidth="1"/>
    <col min="76" max="76" width="6.625" customWidth="1"/>
    <col min="77" max="77" width="4.625" customWidth="1"/>
    <col min="78" max="78" width="6.625" customWidth="1"/>
    <col min="79" max="79" width="4.625" customWidth="1"/>
    <col min="80" max="80" width="6.625" customWidth="1"/>
    <col min="81" max="81" width="4.625" customWidth="1"/>
    <col min="82" max="82" width="6.625" customWidth="1"/>
    <col min="83" max="83" width="17.625" customWidth="1"/>
    <col min="84" max="84" width="2.625" customWidth="1"/>
    <col min="85" max="85" width="21.625" hidden="1" customWidth="1"/>
    <col min="86" max="90" width="4.625" hidden="1" customWidth="1"/>
    <col min="91" max="91" width="6.625" hidden="1" customWidth="1"/>
    <col min="92" max="92" width="4.625" hidden="1" customWidth="1"/>
    <col min="93" max="93" width="6.625" hidden="1" customWidth="1"/>
    <col min="94" max="94" width="4.625" hidden="1" customWidth="1"/>
    <col min="95" max="95" width="6.625" hidden="1" customWidth="1"/>
    <col min="96" max="96" width="4.625" hidden="1" customWidth="1"/>
    <col min="97" max="97" width="6.625" hidden="1" customWidth="1"/>
    <col min="98" max="98" width="17.625" hidden="1" customWidth="1"/>
    <col min="99" max="99" width="2.625" hidden="1" customWidth="1"/>
    <col min="100" max="100" width="21.625" hidden="1" customWidth="1"/>
    <col min="101" max="105" width="4.625" hidden="1" customWidth="1"/>
    <col min="106" max="106" width="6.625" hidden="1" customWidth="1"/>
    <col min="107" max="107" width="4.625" hidden="1" customWidth="1"/>
    <col min="108" max="108" width="6.625" hidden="1" customWidth="1"/>
    <col min="109" max="109" width="4.625" hidden="1" customWidth="1"/>
    <col min="110" max="110" width="6.625" hidden="1" customWidth="1"/>
    <col min="111" max="111" width="4.625" hidden="1" customWidth="1"/>
    <col min="112" max="112" width="6.625" hidden="1" customWidth="1"/>
    <col min="113" max="113" width="17.625" hidden="1" customWidth="1"/>
    <col min="114" max="114" width="2.625" hidden="1" customWidth="1"/>
    <col min="115" max="115" width="21.625" hidden="1" customWidth="1"/>
    <col min="116" max="120" width="4.625" hidden="1" customWidth="1"/>
    <col min="121" max="121" width="6.625" hidden="1" customWidth="1"/>
    <col min="122" max="122" width="4.625" hidden="1" customWidth="1"/>
    <col min="123" max="123" width="6.625" hidden="1" customWidth="1"/>
    <col min="124" max="124" width="4.625" hidden="1" customWidth="1"/>
    <col min="125" max="125" width="6.625" hidden="1" customWidth="1"/>
    <col min="126" max="126" width="4.625" hidden="1" customWidth="1"/>
    <col min="127" max="127" width="6.625" hidden="1" customWidth="1"/>
    <col min="128" max="128" width="17.625" hidden="1" customWidth="1"/>
  </cols>
  <sheetData>
    <row r="1" spans="1:128" x14ac:dyDescent="0.4">
      <c r="A1" s="283" t="s">
        <v>383</v>
      </c>
    </row>
    <row r="2" spans="1:128" ht="18.75" customHeight="1" x14ac:dyDescent="0.4">
      <c r="B2" s="16"/>
      <c r="C2" s="536" t="s">
        <v>235</v>
      </c>
      <c r="D2" s="513"/>
      <c r="E2" s="513"/>
      <c r="F2" s="513"/>
      <c r="G2" s="513"/>
      <c r="H2" s="534" t="s">
        <v>9</v>
      </c>
      <c r="J2" s="16"/>
      <c r="K2" s="536" t="s">
        <v>245</v>
      </c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34" t="s">
        <v>9</v>
      </c>
      <c r="Y2" s="16"/>
      <c r="Z2" s="536" t="s">
        <v>236</v>
      </c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34" t="s">
        <v>9</v>
      </c>
      <c r="AN2" s="16"/>
      <c r="AO2" s="536" t="s">
        <v>237</v>
      </c>
      <c r="AP2" s="513"/>
      <c r="AQ2" s="513"/>
      <c r="AR2" s="513"/>
      <c r="AS2" s="513"/>
      <c r="AT2" s="513"/>
      <c r="AU2" s="513"/>
      <c r="AV2" s="513"/>
      <c r="AW2" s="513"/>
      <c r="AX2" s="513"/>
      <c r="AY2" s="513"/>
      <c r="AZ2" s="513"/>
      <c r="BA2" s="534" t="s">
        <v>9</v>
      </c>
      <c r="BC2" s="16"/>
      <c r="BD2" s="536" t="s">
        <v>238</v>
      </c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34" t="s">
        <v>9</v>
      </c>
      <c r="BR2" s="16"/>
      <c r="BS2" s="536" t="s">
        <v>239</v>
      </c>
      <c r="BT2" s="513"/>
      <c r="BU2" s="513"/>
      <c r="BV2" s="513"/>
      <c r="BW2" s="513"/>
      <c r="BX2" s="513"/>
      <c r="BY2" s="513"/>
      <c r="BZ2" s="513"/>
      <c r="CA2" s="513"/>
      <c r="CB2" s="513"/>
      <c r="CC2" s="513"/>
      <c r="CD2" s="513"/>
      <c r="CE2" s="534" t="s">
        <v>9</v>
      </c>
      <c r="CG2" s="16"/>
      <c r="CH2" s="536" t="s">
        <v>67</v>
      </c>
      <c r="CI2" s="513"/>
      <c r="CJ2" s="513"/>
      <c r="CK2" s="513"/>
      <c r="CL2" s="513"/>
      <c r="CM2" s="513"/>
      <c r="CN2" s="513"/>
      <c r="CO2" s="513"/>
      <c r="CP2" s="513"/>
      <c r="CQ2" s="513"/>
      <c r="CR2" s="513"/>
      <c r="CS2" s="513"/>
      <c r="CT2" s="534" t="s">
        <v>9</v>
      </c>
      <c r="CV2" s="16"/>
      <c r="CW2" s="536" t="s">
        <v>240</v>
      </c>
      <c r="CX2" s="513"/>
      <c r="CY2" s="513"/>
      <c r="CZ2" s="513"/>
      <c r="DA2" s="513"/>
      <c r="DB2" s="513"/>
      <c r="DC2" s="513"/>
      <c r="DD2" s="513"/>
      <c r="DE2" s="513"/>
      <c r="DF2" s="513"/>
      <c r="DG2" s="513"/>
      <c r="DH2" s="513"/>
      <c r="DI2" s="534" t="s">
        <v>9</v>
      </c>
      <c r="DK2" s="16"/>
      <c r="DL2" s="536" t="s">
        <v>241</v>
      </c>
      <c r="DM2" s="513"/>
      <c r="DN2" s="513"/>
      <c r="DO2" s="513"/>
      <c r="DP2" s="513"/>
      <c r="DQ2" s="513"/>
      <c r="DR2" s="513"/>
      <c r="DS2" s="513"/>
      <c r="DT2" s="513"/>
      <c r="DU2" s="513"/>
      <c r="DV2" s="513"/>
      <c r="DW2" s="513"/>
      <c r="DX2" s="534" t="s">
        <v>9</v>
      </c>
    </row>
    <row r="3" spans="1:128" ht="18.75" customHeight="1" x14ac:dyDescent="0.4">
      <c r="B3" s="19"/>
      <c r="C3" s="515"/>
      <c r="D3" s="515"/>
      <c r="E3" s="515"/>
      <c r="F3" s="515"/>
      <c r="G3" s="515"/>
      <c r="H3" s="535"/>
      <c r="J3" s="19"/>
      <c r="K3" s="515"/>
      <c r="L3" s="515"/>
      <c r="M3" s="515"/>
      <c r="N3" s="515"/>
      <c r="O3" s="515"/>
      <c r="P3" s="515"/>
      <c r="Q3" s="515"/>
      <c r="R3" s="515"/>
      <c r="S3" s="515"/>
      <c r="T3" s="515"/>
      <c r="U3" s="515"/>
      <c r="V3" s="515"/>
      <c r="W3" s="535"/>
      <c r="Y3" s="19"/>
      <c r="Z3" s="515"/>
      <c r="AA3" s="515"/>
      <c r="AB3" s="515"/>
      <c r="AC3" s="515"/>
      <c r="AD3" s="515"/>
      <c r="AE3" s="515"/>
      <c r="AF3" s="515"/>
      <c r="AG3" s="515"/>
      <c r="AH3" s="515"/>
      <c r="AI3" s="515"/>
      <c r="AJ3" s="515"/>
      <c r="AK3" s="515"/>
      <c r="AL3" s="535"/>
      <c r="AN3" s="19"/>
      <c r="AO3" s="515"/>
      <c r="AP3" s="515"/>
      <c r="AQ3" s="515"/>
      <c r="AR3" s="515"/>
      <c r="AS3" s="515"/>
      <c r="AT3" s="515"/>
      <c r="AU3" s="515"/>
      <c r="AV3" s="515"/>
      <c r="AW3" s="515"/>
      <c r="AX3" s="515"/>
      <c r="AY3" s="515"/>
      <c r="AZ3" s="515"/>
      <c r="BA3" s="535"/>
      <c r="BC3" s="19"/>
      <c r="BD3" s="515"/>
      <c r="BE3" s="515"/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35"/>
      <c r="BR3" s="19"/>
      <c r="BS3" s="515"/>
      <c r="BT3" s="515"/>
      <c r="BU3" s="515"/>
      <c r="BV3" s="515"/>
      <c r="BW3" s="515"/>
      <c r="BX3" s="515"/>
      <c r="BY3" s="515"/>
      <c r="BZ3" s="515"/>
      <c r="CA3" s="515"/>
      <c r="CB3" s="515"/>
      <c r="CC3" s="515"/>
      <c r="CD3" s="515"/>
      <c r="CE3" s="535"/>
      <c r="CG3" s="19"/>
      <c r="CH3" s="515"/>
      <c r="CI3" s="515"/>
      <c r="CJ3" s="515"/>
      <c r="CK3" s="515"/>
      <c r="CL3" s="515"/>
      <c r="CM3" s="515"/>
      <c r="CN3" s="515"/>
      <c r="CO3" s="515"/>
      <c r="CP3" s="515"/>
      <c r="CQ3" s="515"/>
      <c r="CR3" s="515"/>
      <c r="CS3" s="515"/>
      <c r="CT3" s="535"/>
      <c r="CV3" s="19"/>
      <c r="CW3" s="515"/>
      <c r="CX3" s="515"/>
      <c r="CY3" s="515"/>
      <c r="CZ3" s="515"/>
      <c r="DA3" s="515"/>
      <c r="DB3" s="515"/>
      <c r="DC3" s="515"/>
      <c r="DD3" s="515"/>
      <c r="DE3" s="515"/>
      <c r="DF3" s="515"/>
      <c r="DG3" s="515"/>
      <c r="DH3" s="515"/>
      <c r="DI3" s="535"/>
      <c r="DK3" s="19"/>
      <c r="DL3" s="515"/>
      <c r="DM3" s="515"/>
      <c r="DN3" s="515"/>
      <c r="DO3" s="515"/>
      <c r="DP3" s="515"/>
      <c r="DQ3" s="515"/>
      <c r="DR3" s="515"/>
      <c r="DS3" s="515"/>
      <c r="DT3" s="515"/>
      <c r="DU3" s="515"/>
      <c r="DV3" s="515"/>
      <c r="DW3" s="515"/>
      <c r="DX3" s="535"/>
    </row>
    <row r="4" spans="1:128" x14ac:dyDescent="0.4">
      <c r="B4" s="532" t="s">
        <v>85</v>
      </c>
      <c r="C4" s="532" t="s">
        <v>242</v>
      </c>
      <c r="D4" s="532" t="s">
        <v>25</v>
      </c>
      <c r="E4" s="586" t="s">
        <v>243</v>
      </c>
      <c r="F4" s="586" t="s">
        <v>244</v>
      </c>
      <c r="G4" s="532" t="s">
        <v>522</v>
      </c>
      <c r="H4" s="532" t="s">
        <v>8</v>
      </c>
      <c r="J4" s="577" t="s">
        <v>250</v>
      </c>
      <c r="K4" s="130" t="s">
        <v>3</v>
      </c>
      <c r="L4" s="130" t="s">
        <v>4</v>
      </c>
      <c r="M4" s="130" t="s">
        <v>248</v>
      </c>
      <c r="N4" s="130" t="s">
        <v>49</v>
      </c>
      <c r="O4" s="579" t="s">
        <v>203</v>
      </c>
      <c r="P4" s="580"/>
      <c r="Q4" s="579" t="s">
        <v>25</v>
      </c>
      <c r="R4" s="580"/>
      <c r="S4" s="579" t="s">
        <v>208</v>
      </c>
      <c r="T4" s="580"/>
      <c r="U4" s="579" t="s">
        <v>526</v>
      </c>
      <c r="V4" s="580"/>
      <c r="W4" s="581" t="s">
        <v>8</v>
      </c>
      <c r="Y4" s="577" t="s">
        <v>250</v>
      </c>
      <c r="Z4" s="130" t="s">
        <v>3</v>
      </c>
      <c r="AA4" s="130" t="s">
        <v>4</v>
      </c>
      <c r="AB4" s="130" t="s">
        <v>248</v>
      </c>
      <c r="AC4" s="130" t="s">
        <v>49</v>
      </c>
      <c r="AD4" s="579" t="s">
        <v>203</v>
      </c>
      <c r="AE4" s="580"/>
      <c r="AF4" s="579" t="s">
        <v>25</v>
      </c>
      <c r="AG4" s="580"/>
      <c r="AH4" s="579" t="s">
        <v>208</v>
      </c>
      <c r="AI4" s="580"/>
      <c r="AJ4" s="579" t="s">
        <v>214</v>
      </c>
      <c r="AK4" s="580"/>
      <c r="AL4" s="581" t="s">
        <v>8</v>
      </c>
      <c r="AN4" s="577" t="s">
        <v>250</v>
      </c>
      <c r="AO4" s="130" t="s">
        <v>3</v>
      </c>
      <c r="AP4" s="130" t="s">
        <v>4</v>
      </c>
      <c r="AQ4" s="130" t="s">
        <v>248</v>
      </c>
      <c r="AR4" s="130" t="s">
        <v>49</v>
      </c>
      <c r="AS4" s="579" t="s">
        <v>203</v>
      </c>
      <c r="AT4" s="580"/>
      <c r="AU4" s="579" t="s">
        <v>25</v>
      </c>
      <c r="AV4" s="580"/>
      <c r="AW4" s="579" t="s">
        <v>208</v>
      </c>
      <c r="AX4" s="580"/>
      <c r="AY4" s="579" t="s">
        <v>214</v>
      </c>
      <c r="AZ4" s="580"/>
      <c r="BA4" s="581" t="s">
        <v>8</v>
      </c>
      <c r="BC4" s="577" t="s">
        <v>250</v>
      </c>
      <c r="BD4" s="130" t="s">
        <v>3</v>
      </c>
      <c r="BE4" s="130" t="s">
        <v>4</v>
      </c>
      <c r="BF4" s="130" t="s">
        <v>248</v>
      </c>
      <c r="BG4" s="130" t="s">
        <v>49</v>
      </c>
      <c r="BH4" s="579" t="s">
        <v>203</v>
      </c>
      <c r="BI4" s="580"/>
      <c r="BJ4" s="579" t="s">
        <v>25</v>
      </c>
      <c r="BK4" s="580"/>
      <c r="BL4" s="579" t="s">
        <v>208</v>
      </c>
      <c r="BM4" s="580"/>
      <c r="BN4" s="579" t="s">
        <v>214</v>
      </c>
      <c r="BO4" s="580"/>
      <c r="BP4" s="581" t="s">
        <v>8</v>
      </c>
      <c r="BR4" s="577" t="s">
        <v>250</v>
      </c>
      <c r="BS4" s="130" t="s">
        <v>3</v>
      </c>
      <c r="BT4" s="130" t="s">
        <v>4</v>
      </c>
      <c r="BU4" s="130" t="s">
        <v>248</v>
      </c>
      <c r="BV4" s="130" t="s">
        <v>49</v>
      </c>
      <c r="BW4" s="579" t="s">
        <v>203</v>
      </c>
      <c r="BX4" s="580"/>
      <c r="BY4" s="579" t="s">
        <v>25</v>
      </c>
      <c r="BZ4" s="580"/>
      <c r="CA4" s="579" t="s">
        <v>208</v>
      </c>
      <c r="CB4" s="580"/>
      <c r="CC4" s="579" t="s">
        <v>214</v>
      </c>
      <c r="CD4" s="580"/>
      <c r="CE4" s="581" t="s">
        <v>8</v>
      </c>
      <c r="CG4" s="577" t="s">
        <v>250</v>
      </c>
      <c r="CH4" s="130" t="s">
        <v>3</v>
      </c>
      <c r="CI4" s="130" t="s">
        <v>4</v>
      </c>
      <c r="CJ4" s="130" t="s">
        <v>248</v>
      </c>
      <c r="CK4" s="130" t="s">
        <v>49</v>
      </c>
      <c r="CL4" s="579" t="s">
        <v>203</v>
      </c>
      <c r="CM4" s="580"/>
      <c r="CN4" s="579" t="s">
        <v>25</v>
      </c>
      <c r="CO4" s="580"/>
      <c r="CP4" s="579" t="s">
        <v>208</v>
      </c>
      <c r="CQ4" s="580"/>
      <c r="CR4" s="579" t="s">
        <v>214</v>
      </c>
      <c r="CS4" s="580"/>
      <c r="CT4" s="581" t="s">
        <v>8</v>
      </c>
      <c r="CV4" s="577" t="s">
        <v>250</v>
      </c>
      <c r="CW4" s="130" t="s">
        <v>3</v>
      </c>
      <c r="CX4" s="130" t="s">
        <v>4</v>
      </c>
      <c r="CY4" s="130" t="s">
        <v>248</v>
      </c>
      <c r="CZ4" s="130" t="s">
        <v>49</v>
      </c>
      <c r="DA4" s="579" t="s">
        <v>203</v>
      </c>
      <c r="DB4" s="580"/>
      <c r="DC4" s="579" t="s">
        <v>25</v>
      </c>
      <c r="DD4" s="580"/>
      <c r="DE4" s="579" t="s">
        <v>208</v>
      </c>
      <c r="DF4" s="580"/>
      <c r="DG4" s="579" t="s">
        <v>214</v>
      </c>
      <c r="DH4" s="580"/>
      <c r="DI4" s="581" t="s">
        <v>8</v>
      </c>
      <c r="DK4" s="577" t="s">
        <v>250</v>
      </c>
      <c r="DL4" s="130" t="s">
        <v>3</v>
      </c>
      <c r="DM4" s="130" t="s">
        <v>4</v>
      </c>
      <c r="DN4" s="130" t="s">
        <v>248</v>
      </c>
      <c r="DO4" s="130" t="s">
        <v>49</v>
      </c>
      <c r="DP4" s="579" t="s">
        <v>203</v>
      </c>
      <c r="DQ4" s="580"/>
      <c r="DR4" s="579" t="s">
        <v>25</v>
      </c>
      <c r="DS4" s="580"/>
      <c r="DT4" s="579" t="s">
        <v>208</v>
      </c>
      <c r="DU4" s="580"/>
      <c r="DV4" s="579" t="s">
        <v>214</v>
      </c>
      <c r="DW4" s="580"/>
      <c r="DX4" s="581" t="s">
        <v>8</v>
      </c>
    </row>
    <row r="5" spans="1:128" ht="19.5" thickBot="1" x14ac:dyDescent="0.45">
      <c r="B5" s="533"/>
      <c r="C5" s="533"/>
      <c r="D5" s="533"/>
      <c r="E5" s="533"/>
      <c r="F5" s="533"/>
      <c r="G5" s="533"/>
      <c r="H5" s="533"/>
      <c r="J5" s="578"/>
      <c r="K5" s="66"/>
      <c r="L5" s="66"/>
      <c r="M5" s="66"/>
      <c r="N5" s="66"/>
      <c r="O5" s="135" t="s">
        <v>249</v>
      </c>
      <c r="P5" s="142" t="s">
        <v>52</v>
      </c>
      <c r="Q5" s="143" t="s">
        <v>249</v>
      </c>
      <c r="R5" s="142" t="s">
        <v>52</v>
      </c>
      <c r="S5" s="143" t="s">
        <v>249</v>
      </c>
      <c r="T5" s="142" t="s">
        <v>52</v>
      </c>
      <c r="U5" s="143" t="s">
        <v>249</v>
      </c>
      <c r="V5" s="142" t="s">
        <v>52</v>
      </c>
      <c r="W5" s="582"/>
      <c r="Y5" s="578"/>
      <c r="Z5" s="66"/>
      <c r="AA5" s="66"/>
      <c r="AB5" s="66"/>
      <c r="AC5" s="66"/>
      <c r="AD5" s="135" t="s">
        <v>249</v>
      </c>
      <c r="AE5" s="142" t="s">
        <v>52</v>
      </c>
      <c r="AF5" s="143" t="s">
        <v>249</v>
      </c>
      <c r="AG5" s="142" t="s">
        <v>52</v>
      </c>
      <c r="AH5" s="143" t="s">
        <v>249</v>
      </c>
      <c r="AI5" s="142" t="s">
        <v>52</v>
      </c>
      <c r="AJ5" s="143" t="s">
        <v>249</v>
      </c>
      <c r="AK5" s="142" t="s">
        <v>52</v>
      </c>
      <c r="AL5" s="582"/>
      <c r="AN5" s="578"/>
      <c r="AO5" s="66"/>
      <c r="AP5" s="66"/>
      <c r="AQ5" s="66"/>
      <c r="AR5" s="66"/>
      <c r="AS5" s="135" t="s">
        <v>249</v>
      </c>
      <c r="AT5" s="142" t="s">
        <v>52</v>
      </c>
      <c r="AU5" s="143" t="s">
        <v>249</v>
      </c>
      <c r="AV5" s="142" t="s">
        <v>52</v>
      </c>
      <c r="AW5" s="143" t="s">
        <v>249</v>
      </c>
      <c r="AX5" s="142" t="s">
        <v>52</v>
      </c>
      <c r="AY5" s="143" t="s">
        <v>249</v>
      </c>
      <c r="AZ5" s="142" t="s">
        <v>52</v>
      </c>
      <c r="BA5" s="582"/>
      <c r="BC5" s="578"/>
      <c r="BD5" s="66"/>
      <c r="BE5" s="66"/>
      <c r="BF5" s="66"/>
      <c r="BG5" s="66"/>
      <c r="BH5" s="135" t="s">
        <v>249</v>
      </c>
      <c r="BI5" s="142" t="s">
        <v>52</v>
      </c>
      <c r="BJ5" s="143" t="s">
        <v>249</v>
      </c>
      <c r="BK5" s="142" t="s">
        <v>52</v>
      </c>
      <c r="BL5" s="143" t="s">
        <v>249</v>
      </c>
      <c r="BM5" s="142" t="s">
        <v>52</v>
      </c>
      <c r="BN5" s="143" t="s">
        <v>249</v>
      </c>
      <c r="BO5" s="142" t="s">
        <v>52</v>
      </c>
      <c r="BP5" s="582"/>
      <c r="BR5" s="578"/>
      <c r="BS5" s="66"/>
      <c r="BT5" s="66"/>
      <c r="BU5" s="66"/>
      <c r="BV5" s="66"/>
      <c r="BW5" s="135" t="s">
        <v>249</v>
      </c>
      <c r="BX5" s="142" t="s">
        <v>52</v>
      </c>
      <c r="BY5" s="143" t="s">
        <v>249</v>
      </c>
      <c r="BZ5" s="142" t="s">
        <v>52</v>
      </c>
      <c r="CA5" s="143" t="s">
        <v>249</v>
      </c>
      <c r="CB5" s="142" t="s">
        <v>52</v>
      </c>
      <c r="CC5" s="143" t="s">
        <v>249</v>
      </c>
      <c r="CD5" s="142" t="s">
        <v>52</v>
      </c>
      <c r="CE5" s="582"/>
      <c r="CG5" s="578"/>
      <c r="CH5" s="66"/>
      <c r="CI5" s="66"/>
      <c r="CJ5" s="66"/>
      <c r="CK5" s="66"/>
      <c r="CL5" s="135" t="s">
        <v>249</v>
      </c>
      <c r="CM5" s="142" t="s">
        <v>52</v>
      </c>
      <c r="CN5" s="143" t="s">
        <v>249</v>
      </c>
      <c r="CO5" s="142" t="s">
        <v>52</v>
      </c>
      <c r="CP5" s="143" t="s">
        <v>249</v>
      </c>
      <c r="CQ5" s="142" t="s">
        <v>52</v>
      </c>
      <c r="CR5" s="143" t="s">
        <v>249</v>
      </c>
      <c r="CS5" s="142" t="s">
        <v>52</v>
      </c>
      <c r="CT5" s="582"/>
      <c r="CV5" s="578"/>
      <c r="CW5" s="66"/>
      <c r="CX5" s="66"/>
      <c r="CY5" s="66"/>
      <c r="CZ5" s="66"/>
      <c r="DA5" s="135" t="s">
        <v>249</v>
      </c>
      <c r="DB5" s="142" t="s">
        <v>52</v>
      </c>
      <c r="DC5" s="143" t="s">
        <v>249</v>
      </c>
      <c r="DD5" s="142" t="s">
        <v>52</v>
      </c>
      <c r="DE5" s="143" t="s">
        <v>249</v>
      </c>
      <c r="DF5" s="142" t="s">
        <v>52</v>
      </c>
      <c r="DG5" s="143" t="s">
        <v>249</v>
      </c>
      <c r="DH5" s="142" t="s">
        <v>52</v>
      </c>
      <c r="DI5" s="582"/>
      <c r="DK5" s="578"/>
      <c r="DL5" s="66"/>
      <c r="DM5" s="66"/>
      <c r="DN5" s="66"/>
      <c r="DO5" s="66"/>
      <c r="DP5" s="135" t="s">
        <v>249</v>
      </c>
      <c r="DQ5" s="142" t="s">
        <v>52</v>
      </c>
      <c r="DR5" s="143" t="s">
        <v>249</v>
      </c>
      <c r="DS5" s="142" t="s">
        <v>52</v>
      </c>
      <c r="DT5" s="143" t="s">
        <v>249</v>
      </c>
      <c r="DU5" s="142" t="s">
        <v>52</v>
      </c>
      <c r="DV5" s="143" t="s">
        <v>249</v>
      </c>
      <c r="DW5" s="142" t="s">
        <v>52</v>
      </c>
      <c r="DX5" s="582"/>
    </row>
    <row r="6" spans="1:128" ht="19.5" customHeight="1" thickTop="1" x14ac:dyDescent="0.4">
      <c r="B6" s="507" t="s">
        <v>245</v>
      </c>
      <c r="C6" s="86"/>
      <c r="D6" s="86"/>
      <c r="E6" s="86"/>
      <c r="F6" s="86"/>
      <c r="G6" s="86"/>
      <c r="H6" s="22"/>
      <c r="J6" s="573" t="s">
        <v>246</v>
      </c>
      <c r="K6" s="584" t="s">
        <v>178</v>
      </c>
      <c r="L6" s="131">
        <v>1</v>
      </c>
      <c r="M6" s="131"/>
      <c r="N6" s="131"/>
      <c r="O6" s="136"/>
      <c r="P6" s="132"/>
      <c r="Q6" s="136"/>
      <c r="R6" s="132"/>
      <c r="S6" s="136"/>
      <c r="T6" s="132"/>
      <c r="U6" s="136"/>
      <c r="V6" s="132"/>
      <c r="W6" s="157"/>
      <c r="Y6" s="583" t="s">
        <v>251</v>
      </c>
      <c r="Z6" s="584" t="s">
        <v>252</v>
      </c>
      <c r="AA6" s="131">
        <v>6.7</v>
      </c>
      <c r="AB6" s="131"/>
      <c r="AC6" s="131"/>
      <c r="AD6" s="136"/>
      <c r="AE6" s="132"/>
      <c r="AF6" s="136"/>
      <c r="AG6" s="132"/>
      <c r="AH6" s="136"/>
      <c r="AI6" s="132"/>
      <c r="AJ6" s="136"/>
      <c r="AK6" s="132"/>
      <c r="AL6" s="157"/>
      <c r="AN6" s="583" t="s">
        <v>259</v>
      </c>
      <c r="AO6" s="584" t="s">
        <v>17</v>
      </c>
      <c r="AP6" s="131">
        <v>21</v>
      </c>
      <c r="AQ6" s="131"/>
      <c r="AR6" s="131"/>
      <c r="AS6" s="136"/>
      <c r="AT6" s="132"/>
      <c r="AU6" s="136"/>
      <c r="AV6" s="132"/>
      <c r="AW6" s="136"/>
      <c r="AX6" s="132"/>
      <c r="AY6" s="136"/>
      <c r="AZ6" s="132"/>
      <c r="BA6" s="157"/>
      <c r="BC6" s="583" t="s">
        <v>603</v>
      </c>
      <c r="BD6" s="584" t="s">
        <v>23</v>
      </c>
      <c r="BE6" s="131">
        <v>1</v>
      </c>
      <c r="BF6" s="131"/>
      <c r="BG6" s="131"/>
      <c r="BH6" s="136"/>
      <c r="BI6" s="132"/>
      <c r="BJ6" s="136"/>
      <c r="BK6" s="132"/>
      <c r="BL6" s="136"/>
      <c r="BM6" s="132"/>
      <c r="BN6" s="136"/>
      <c r="BO6" s="132"/>
      <c r="BP6" s="157"/>
      <c r="BR6" s="573" t="s">
        <v>261</v>
      </c>
      <c r="BS6" s="584" t="s">
        <v>262</v>
      </c>
      <c r="BT6" s="131">
        <v>2</v>
      </c>
      <c r="BU6" s="131"/>
      <c r="BV6" s="131"/>
      <c r="BW6" s="136"/>
      <c r="BX6" s="132"/>
      <c r="BY6" s="136"/>
      <c r="BZ6" s="132"/>
      <c r="CA6" s="136"/>
      <c r="CB6" s="132"/>
      <c r="CC6" s="136"/>
      <c r="CD6" s="132"/>
      <c r="CE6" s="157"/>
      <c r="CG6" s="573" t="s">
        <v>265</v>
      </c>
      <c r="CH6" s="584" t="s">
        <v>266</v>
      </c>
      <c r="CI6" s="131"/>
      <c r="CJ6" s="131"/>
      <c r="CK6" s="131">
        <f>+IF(CJ6&gt;0,ROUND(CI6*(1+CJ6),2),CI6)</f>
        <v>0</v>
      </c>
      <c r="CL6" s="136">
        <f>(2*2)*20%</f>
        <v>0.8</v>
      </c>
      <c r="CM6" s="132">
        <f>+IF(AND(CK6&gt;0,CL6&gt;0),CK6*CL6,0)</f>
        <v>0</v>
      </c>
      <c r="CN6" s="136"/>
      <c r="CO6" s="132">
        <f>+IF(AND(CK6&gt;0,CN6&gt;0),CK6*CN6,0)</f>
        <v>0</v>
      </c>
      <c r="CP6" s="136"/>
      <c r="CQ6" s="132">
        <f>+IF(AND(CK6&gt;0,CP6&gt;0),CK6*CP6,0)</f>
        <v>0</v>
      </c>
      <c r="CR6" s="136">
        <f>+IF(AND(CH6&gt;=1,CH6&lt;=6),ROUND(CJ6*CM6,3),0)</f>
        <v>0</v>
      </c>
      <c r="CS6" s="132">
        <f>+IF(AND(CK6&gt;0,CR6&gt;0),CK6*CR6,0)</f>
        <v>0</v>
      </c>
      <c r="CT6" s="157" t="s">
        <v>269</v>
      </c>
      <c r="CV6" s="583" t="s">
        <v>251</v>
      </c>
      <c r="CW6" s="584" t="s">
        <v>252</v>
      </c>
      <c r="CX6" s="131"/>
      <c r="CY6" s="131"/>
      <c r="CZ6" s="131">
        <f>+IF(CY6&gt;0,ROUND(CX6*(1+CY6),2),CX6)</f>
        <v>0</v>
      </c>
      <c r="DA6" s="136">
        <f>0.023*20%</f>
        <v>4.5999999999999999E-3</v>
      </c>
      <c r="DB6" s="132">
        <f>+IF(AND(CZ6&gt;0,DA6&gt;0),CZ6*DA6,0)</f>
        <v>0</v>
      </c>
      <c r="DC6" s="136"/>
      <c r="DD6" s="132">
        <f>+IF(AND(CZ6&gt;0,DC6&gt;0),CZ6*DC6,0)</f>
        <v>0</v>
      </c>
      <c r="DE6" s="136"/>
      <c r="DF6" s="132">
        <f>+IF(AND(CZ6&gt;0,DE6&gt;0),CZ6*DE6,0)</f>
        <v>0</v>
      </c>
      <c r="DG6" s="136">
        <f>+IF(AND(CW6&gt;=1,CW6&lt;=6),ROUND(CY6*DB6,3),0)</f>
        <v>0</v>
      </c>
      <c r="DH6" s="132">
        <f>+IF(AND(CZ6&gt;0,DG6&gt;0),CZ6*DG6,0)</f>
        <v>0</v>
      </c>
      <c r="DI6" s="157" t="s">
        <v>398</v>
      </c>
      <c r="DK6" s="583" t="s">
        <v>260</v>
      </c>
      <c r="DL6" s="584" t="s">
        <v>23</v>
      </c>
      <c r="DM6" s="131"/>
      <c r="DN6" s="131"/>
      <c r="DO6" s="131">
        <f>+IF(DN6&gt;0,ROUND(DM6*(1+DN6),2),DM6)</f>
        <v>0</v>
      </c>
      <c r="DP6" s="136">
        <f>1.2*20%</f>
        <v>0.24</v>
      </c>
      <c r="DQ6" s="132">
        <f>+IF(AND(DO6&gt;0,DP6&gt;0),DO6*DP6,0)</f>
        <v>0</v>
      </c>
      <c r="DR6" s="136">
        <f>2*20%</f>
        <v>0.4</v>
      </c>
      <c r="DS6" s="132">
        <f>+IF(AND(DO6&gt;0,DR6&gt;0),DO6*DR6,0)</f>
        <v>0</v>
      </c>
      <c r="DT6" s="136"/>
      <c r="DU6" s="132">
        <f>+IF(AND(DO6&gt;0,DT6&gt;0),DO6*DT6,0)</f>
        <v>0</v>
      </c>
      <c r="DV6" s="136">
        <f>+IF(AND(DL6&gt;=1,DL6&lt;=6),ROUND(DN6*DQ6,3),0)</f>
        <v>0</v>
      </c>
      <c r="DW6" s="132">
        <f>+IF(AND(DO6&gt;0,DV6&gt;0),DO6*DV6,0)</f>
        <v>0</v>
      </c>
      <c r="DX6" s="157" t="s">
        <v>402</v>
      </c>
    </row>
    <row r="7" spans="1:128" x14ac:dyDescent="0.4">
      <c r="B7" s="502"/>
      <c r="C7" s="359"/>
      <c r="D7" s="359"/>
      <c r="E7" s="359"/>
      <c r="F7" s="359"/>
      <c r="G7" s="359"/>
      <c r="H7" s="12"/>
      <c r="J7" s="574"/>
      <c r="K7" s="585"/>
      <c r="L7" s="351"/>
      <c r="M7" s="352"/>
      <c r="N7" s="352"/>
      <c r="O7" s="353"/>
      <c r="P7" s="354"/>
      <c r="Q7" s="353"/>
      <c r="R7" s="354"/>
      <c r="S7" s="353"/>
      <c r="T7" s="354"/>
      <c r="U7" s="353"/>
      <c r="V7" s="354"/>
      <c r="W7" s="161"/>
      <c r="Y7" s="574"/>
      <c r="Z7" s="585"/>
      <c r="AA7" s="351">
        <f>'数量1(電気)補助'!L6</f>
        <v>0</v>
      </c>
      <c r="AB7" s="352"/>
      <c r="AC7" s="352"/>
      <c r="AD7" s="353"/>
      <c r="AE7" s="354"/>
      <c r="AF7" s="137"/>
      <c r="AG7" s="144"/>
      <c r="AH7" s="137"/>
      <c r="AI7" s="144"/>
      <c r="AJ7" s="137"/>
      <c r="AK7" s="144"/>
      <c r="AL7" s="161"/>
      <c r="AN7" s="574"/>
      <c r="AO7" s="585"/>
      <c r="AP7" s="351"/>
      <c r="AQ7" s="352"/>
      <c r="AR7" s="352"/>
      <c r="AS7" s="353"/>
      <c r="AT7" s="354"/>
      <c r="AU7" s="137"/>
      <c r="AV7" s="144"/>
      <c r="AW7" s="137"/>
      <c r="AX7" s="144"/>
      <c r="AY7" s="137"/>
      <c r="AZ7" s="144"/>
      <c r="BA7" s="161"/>
      <c r="BC7" s="574"/>
      <c r="BD7" s="585"/>
      <c r="BE7" s="351"/>
      <c r="BF7" s="352"/>
      <c r="BG7" s="352"/>
      <c r="BH7" s="353"/>
      <c r="BI7" s="354"/>
      <c r="BJ7" s="353"/>
      <c r="BK7" s="354"/>
      <c r="BL7" s="353"/>
      <c r="BM7" s="354"/>
      <c r="BN7" s="353"/>
      <c r="BO7" s="354"/>
      <c r="BP7" s="161"/>
      <c r="BR7" s="574"/>
      <c r="BS7" s="585"/>
      <c r="BT7" s="351"/>
      <c r="BU7" s="352"/>
      <c r="BV7" s="352"/>
      <c r="BW7" s="353"/>
      <c r="BX7" s="354"/>
      <c r="BY7" s="353"/>
      <c r="BZ7" s="354"/>
      <c r="CA7" s="353"/>
      <c r="CB7" s="354"/>
      <c r="CC7" s="353"/>
      <c r="CD7" s="354"/>
      <c r="CE7" s="158"/>
      <c r="CG7" s="574"/>
      <c r="CH7" s="585"/>
      <c r="CI7" s="133"/>
      <c r="CJ7" s="134"/>
      <c r="CK7" s="134">
        <f>+IF(CJ7&gt;0,ROUND(CI7*(1+CJ7),2),CI7)</f>
        <v>0</v>
      </c>
      <c r="CL7" s="137"/>
      <c r="CM7" s="144">
        <f>+IF(AND(CK7&gt;0,CL7&gt;0),CK7*CL7,0)</f>
        <v>0</v>
      </c>
      <c r="CN7" s="137"/>
      <c r="CO7" s="144">
        <f>+IF(AND(CK7&gt;0,CN7&gt;0),CK7*CN7,0)</f>
        <v>0</v>
      </c>
      <c r="CP7" s="137"/>
      <c r="CQ7" s="144">
        <f>+IF(AND(CK7&gt;0,CP7&gt;0),CK7*CP7,0)</f>
        <v>0</v>
      </c>
      <c r="CR7" s="137">
        <f>+IF(AND(CH7&gt;=1,CH7&lt;=6),ROUND(CJ7*CM7,3),0)</f>
        <v>0</v>
      </c>
      <c r="CS7" s="144">
        <f>+IF(AND(CK7&gt;0,CR7&gt;0),CK7*CR7,0)</f>
        <v>0</v>
      </c>
      <c r="CT7" s="161"/>
      <c r="CV7" s="574"/>
      <c r="CW7" s="585"/>
      <c r="CX7" s="133"/>
      <c r="CY7" s="134"/>
      <c r="CZ7" s="134">
        <f>+IF(CY7&gt;0,ROUND(CX7*(1+CY7),2),CX7)</f>
        <v>0</v>
      </c>
      <c r="DA7" s="137"/>
      <c r="DB7" s="144">
        <f>+IF(AND(CZ7&gt;0,DA7&gt;0),CZ7*DA7,0)</f>
        <v>0</v>
      </c>
      <c r="DC7" s="137"/>
      <c r="DD7" s="144">
        <f>+IF(AND(CZ7&gt;0,DC7&gt;0),CZ7*DC7,0)</f>
        <v>0</v>
      </c>
      <c r="DE7" s="137"/>
      <c r="DF7" s="144">
        <f>+IF(AND(CZ7&gt;0,DE7&gt;0),CZ7*DE7,0)</f>
        <v>0</v>
      </c>
      <c r="DG7" s="137">
        <f>+IF(AND(CW7&gt;=1,CW7&lt;=6),ROUND(CY7*DB7,3),0)</f>
        <v>0</v>
      </c>
      <c r="DH7" s="144">
        <f>+IF(AND(CZ7&gt;0,DG7&gt;0),CZ7*DG7,0)</f>
        <v>0</v>
      </c>
      <c r="DI7" s="161" t="s">
        <v>399</v>
      </c>
      <c r="DK7" s="574"/>
      <c r="DL7" s="585"/>
      <c r="DM7" s="133"/>
      <c r="DN7" s="134"/>
      <c r="DO7" s="134">
        <f>+IF(DN7&gt;0,ROUND(DM7*(1+DN7),2),DM7)</f>
        <v>0</v>
      </c>
      <c r="DP7" s="137"/>
      <c r="DQ7" s="144">
        <f>+IF(AND(DO7&gt;0,DP7&gt;0),DO7*DP7,0)</f>
        <v>0</v>
      </c>
      <c r="DR7" s="137"/>
      <c r="DS7" s="144">
        <f>+IF(AND(DO7&gt;0,DR7&gt;0),DO7*DR7,0)</f>
        <v>0</v>
      </c>
      <c r="DT7" s="137"/>
      <c r="DU7" s="144">
        <f>+IF(AND(DO7&gt;0,DT7&gt;0),DO7*DT7,0)</f>
        <v>0</v>
      </c>
      <c r="DV7" s="137">
        <f>+IF(AND(DL7&gt;=1,DL7&lt;=6),ROUND(DN7*DQ7,3),0)</f>
        <v>0</v>
      </c>
      <c r="DW7" s="144">
        <f>+IF(AND(DO7&gt;0,DV7&gt;0),DO7*DV7,0)</f>
        <v>0</v>
      </c>
      <c r="DX7" s="161" t="s">
        <v>403</v>
      </c>
    </row>
    <row r="8" spans="1:128" x14ac:dyDescent="0.4">
      <c r="B8" s="501" t="s">
        <v>236</v>
      </c>
      <c r="C8" s="88"/>
      <c r="D8" s="88"/>
      <c r="E8" s="88"/>
      <c r="F8" s="88"/>
      <c r="G8" s="88"/>
      <c r="H8" s="10"/>
      <c r="J8" s="573" t="s">
        <v>549</v>
      </c>
      <c r="K8" s="575" t="s">
        <v>21</v>
      </c>
      <c r="L8" s="131">
        <v>1</v>
      </c>
      <c r="M8" s="131"/>
      <c r="N8" s="131"/>
      <c r="O8" s="138"/>
      <c r="P8" s="140"/>
      <c r="Q8" s="138"/>
      <c r="R8" s="140"/>
      <c r="S8" s="138"/>
      <c r="T8" s="140"/>
      <c r="U8" s="138"/>
      <c r="V8" s="140"/>
      <c r="W8" s="157"/>
      <c r="Y8" s="583" t="s">
        <v>502</v>
      </c>
      <c r="Z8" s="575" t="s">
        <v>254</v>
      </c>
      <c r="AA8" s="131">
        <v>6.3</v>
      </c>
      <c r="AB8" s="131"/>
      <c r="AC8" s="131"/>
      <c r="AD8" s="138"/>
      <c r="AE8" s="140"/>
      <c r="AF8" s="138"/>
      <c r="AG8" s="140"/>
      <c r="AH8" s="138"/>
      <c r="AI8" s="140"/>
      <c r="AJ8" s="138"/>
      <c r="AK8" s="140"/>
      <c r="AL8" s="157"/>
      <c r="AN8" s="583" t="s">
        <v>635</v>
      </c>
      <c r="AO8" s="575" t="s">
        <v>17</v>
      </c>
      <c r="AP8" s="131">
        <v>13</v>
      </c>
      <c r="AQ8" s="131"/>
      <c r="AR8" s="131"/>
      <c r="AS8" s="138"/>
      <c r="AT8" s="140"/>
      <c r="AU8" s="138"/>
      <c r="AV8" s="140"/>
      <c r="AW8" s="138"/>
      <c r="AX8" s="140"/>
      <c r="AY8" s="138"/>
      <c r="AZ8" s="140"/>
      <c r="BA8" s="157"/>
      <c r="BC8" s="583" t="s">
        <v>271</v>
      </c>
      <c r="BD8" s="575" t="s">
        <v>272</v>
      </c>
      <c r="BE8" s="131">
        <v>1</v>
      </c>
      <c r="BF8" s="131"/>
      <c r="BG8" s="131"/>
      <c r="BH8" s="138"/>
      <c r="BI8" s="140"/>
      <c r="BJ8" s="138"/>
      <c r="BK8" s="140"/>
      <c r="BL8" s="138"/>
      <c r="BM8" s="140"/>
      <c r="BN8" s="138"/>
      <c r="BO8" s="140"/>
      <c r="BP8" s="157"/>
      <c r="BR8" s="583" t="s">
        <v>263</v>
      </c>
      <c r="BS8" s="575" t="s">
        <v>264</v>
      </c>
      <c r="BT8" s="131">
        <v>1</v>
      </c>
      <c r="BU8" s="131"/>
      <c r="BV8" s="131"/>
      <c r="BW8" s="138"/>
      <c r="BX8" s="140"/>
      <c r="BY8" s="138"/>
      <c r="BZ8" s="140"/>
      <c r="CA8" s="138"/>
      <c r="CB8" s="140"/>
      <c r="CC8" s="138"/>
      <c r="CD8" s="140"/>
      <c r="CE8" s="157"/>
      <c r="CG8" s="573" t="s">
        <v>267</v>
      </c>
      <c r="CH8" s="575" t="s">
        <v>268</v>
      </c>
      <c r="CI8" s="131"/>
      <c r="CJ8" s="131"/>
      <c r="CK8" s="131">
        <f t="shared" ref="CK8:CK43" si="0">+IF(CJ8&gt;0,ROUND(CI8*(1+CJ8),2),CI8)</f>
        <v>0</v>
      </c>
      <c r="CL8" s="138">
        <f>0.5*50%</f>
        <v>0.25</v>
      </c>
      <c r="CM8" s="140">
        <f>+IF(AND(CK8&gt;0,CL8&gt;0),CK8*CL8,0)</f>
        <v>0</v>
      </c>
      <c r="CN8" s="138"/>
      <c r="CO8" s="140">
        <f>+IF(AND(CK8&gt;0,CN8&gt;0),CK8*CN8,0)</f>
        <v>0</v>
      </c>
      <c r="CP8" s="138"/>
      <c r="CQ8" s="140">
        <f>+IF(AND(CK8&gt;0,CP8&gt;0),CK8*CP8,0)</f>
        <v>0</v>
      </c>
      <c r="CR8" s="138">
        <f>+IF(AND(CH8&gt;=1,CH8&lt;=6),ROUND(CJ8*CM8,3),0)</f>
        <v>0</v>
      </c>
      <c r="CS8" s="140">
        <f>+IF(AND(CK8&gt;0,CR8&gt;0),CK8*CR8,0)</f>
        <v>0</v>
      </c>
      <c r="CT8" s="157" t="s">
        <v>270</v>
      </c>
      <c r="CV8" s="583" t="s">
        <v>253</v>
      </c>
      <c r="CW8" s="575" t="s">
        <v>252</v>
      </c>
      <c r="CX8" s="131"/>
      <c r="CY8" s="131"/>
      <c r="CZ8" s="131">
        <f t="shared" ref="CZ8:CZ43" si="1">+IF(CY8&gt;0,ROUND(CX8*(1+CY8),2),CX8)</f>
        <v>0</v>
      </c>
      <c r="DA8" s="138">
        <f>0.023*20%</f>
        <v>4.5999999999999999E-3</v>
      </c>
      <c r="DB8" s="140">
        <f>+IF(AND(CZ8&gt;0,DA8&gt;0),CZ8*DA8,0)</f>
        <v>0</v>
      </c>
      <c r="DC8" s="138"/>
      <c r="DD8" s="140">
        <f>+IF(AND(CZ8&gt;0,DC8&gt;0),CZ8*DC8,0)</f>
        <v>0</v>
      </c>
      <c r="DE8" s="138"/>
      <c r="DF8" s="140">
        <f>+IF(AND(CZ8&gt;0,DE8&gt;0),CZ8*DE8,0)</f>
        <v>0</v>
      </c>
      <c r="DG8" s="138">
        <f>+IF(AND(CW8&gt;=1,CW8&lt;=6),ROUND(CY8*DB8,3),0)</f>
        <v>0</v>
      </c>
      <c r="DH8" s="140">
        <f>+IF(AND(CZ8&gt;0,DG8&gt;0),CZ8*DG8,0)</f>
        <v>0</v>
      </c>
      <c r="DI8" s="157" t="s">
        <v>398</v>
      </c>
      <c r="DK8" s="573"/>
      <c r="DL8" s="575"/>
      <c r="DM8" s="131"/>
      <c r="DN8" s="131"/>
      <c r="DO8" s="131">
        <f t="shared" ref="DO8:DO43" si="2">+IF(DN8&gt;0,ROUND(DM8*(1+DN8),2),DM8)</f>
        <v>0</v>
      </c>
      <c r="DP8" s="138"/>
      <c r="DQ8" s="140">
        <f>+IF(AND(DO8&gt;0,DP8&gt;0),DO8*DP8,0)</f>
        <v>0</v>
      </c>
      <c r="DR8" s="138"/>
      <c r="DS8" s="140">
        <f>+IF(AND(DO8&gt;0,DR8&gt;0),DO8*DR8,0)</f>
        <v>0</v>
      </c>
      <c r="DT8" s="138"/>
      <c r="DU8" s="140">
        <f>+IF(AND(DO8&gt;0,DT8&gt;0),DO8*DT8,0)</f>
        <v>0</v>
      </c>
      <c r="DV8" s="138">
        <f>+IF(AND(DL8&gt;=1,DL8&lt;=6),ROUND(DN8*DQ8,3),0)</f>
        <v>0</v>
      </c>
      <c r="DW8" s="140">
        <f>+IF(AND(DO8&gt;0,DV8&gt;0),DO8*DV8,0)</f>
        <v>0</v>
      </c>
      <c r="DX8" s="157"/>
    </row>
    <row r="9" spans="1:128" x14ac:dyDescent="0.4">
      <c r="B9" s="502"/>
      <c r="C9" s="359"/>
      <c r="D9" s="87"/>
      <c r="E9" s="87"/>
      <c r="F9" s="87"/>
      <c r="G9" s="87"/>
      <c r="H9" s="12"/>
      <c r="J9" s="574"/>
      <c r="K9" s="576"/>
      <c r="L9" s="351"/>
      <c r="M9" s="352"/>
      <c r="N9" s="352"/>
      <c r="O9" s="355"/>
      <c r="P9" s="356"/>
      <c r="Q9" s="355"/>
      <c r="R9" s="356"/>
      <c r="S9" s="355"/>
      <c r="T9" s="356"/>
      <c r="U9" s="355"/>
      <c r="V9" s="356"/>
      <c r="W9" s="161"/>
      <c r="Y9" s="574"/>
      <c r="Z9" s="576"/>
      <c r="AA9" s="351">
        <f>'数量1(電気)補助'!L8</f>
        <v>0</v>
      </c>
      <c r="AB9" s="352"/>
      <c r="AC9" s="352"/>
      <c r="AD9" s="355"/>
      <c r="AE9" s="356"/>
      <c r="AF9" s="139"/>
      <c r="AG9" s="141"/>
      <c r="AH9" s="139"/>
      <c r="AI9" s="141"/>
      <c r="AJ9" s="139"/>
      <c r="AK9" s="141"/>
      <c r="AL9" s="161"/>
      <c r="AN9" s="574"/>
      <c r="AO9" s="576"/>
      <c r="AP9" s="351"/>
      <c r="AQ9" s="352"/>
      <c r="AR9" s="352"/>
      <c r="AS9" s="355"/>
      <c r="AT9" s="356"/>
      <c r="AU9" s="139"/>
      <c r="AV9" s="141"/>
      <c r="AW9" s="139"/>
      <c r="AX9" s="141"/>
      <c r="AY9" s="139"/>
      <c r="AZ9" s="141"/>
      <c r="BA9" s="158"/>
      <c r="BC9" s="574"/>
      <c r="BD9" s="576"/>
      <c r="BE9" s="351"/>
      <c r="BF9" s="352"/>
      <c r="BG9" s="352"/>
      <c r="BH9" s="355"/>
      <c r="BI9" s="356"/>
      <c r="BJ9" s="355"/>
      <c r="BK9" s="356"/>
      <c r="BL9" s="355"/>
      <c r="BM9" s="356"/>
      <c r="BN9" s="355"/>
      <c r="BO9" s="356"/>
      <c r="BP9" s="161"/>
      <c r="BR9" s="574"/>
      <c r="BS9" s="576"/>
      <c r="BT9" s="351"/>
      <c r="BU9" s="352"/>
      <c r="BV9" s="352"/>
      <c r="BW9" s="355"/>
      <c r="BX9" s="356"/>
      <c r="BY9" s="355"/>
      <c r="BZ9" s="356"/>
      <c r="CA9" s="355"/>
      <c r="CB9" s="356"/>
      <c r="CC9" s="355"/>
      <c r="CD9" s="356"/>
      <c r="CE9" s="158"/>
      <c r="CG9" s="574"/>
      <c r="CH9" s="576"/>
      <c r="CI9" s="133"/>
      <c r="CJ9" s="134"/>
      <c r="CK9" s="134">
        <f t="shared" si="0"/>
        <v>0</v>
      </c>
      <c r="CL9" s="139"/>
      <c r="CM9" s="141">
        <f>+IF(AND(CK9&gt;0,CL9&gt;0),CK9*CL9,0)</f>
        <v>0</v>
      </c>
      <c r="CN9" s="139"/>
      <c r="CO9" s="141">
        <f>+IF(AND(CK9&gt;0,CN9&gt;0),CK9*CN9,0)</f>
        <v>0</v>
      </c>
      <c r="CP9" s="139"/>
      <c r="CQ9" s="141">
        <f>+IF(AND(CK9&gt;0,CP9&gt;0),CK9*CP9,0)</f>
        <v>0</v>
      </c>
      <c r="CR9" s="139">
        <f>+IF(AND(CH9&gt;=1,CH9&lt;=6),ROUND(CJ9*CM9,3),0)</f>
        <v>0</v>
      </c>
      <c r="CS9" s="141">
        <f>+IF(AND(CK9&gt;0,CR9&gt;0),CK9*CR9,0)</f>
        <v>0</v>
      </c>
      <c r="CT9" s="161"/>
      <c r="CV9" s="574"/>
      <c r="CW9" s="576"/>
      <c r="CX9" s="133"/>
      <c r="CY9" s="134"/>
      <c r="CZ9" s="134">
        <f t="shared" si="1"/>
        <v>0</v>
      </c>
      <c r="DA9" s="139"/>
      <c r="DB9" s="141">
        <f>+IF(AND(CZ9&gt;0,DA9&gt;0),CZ9*DA9,0)</f>
        <v>0</v>
      </c>
      <c r="DC9" s="139"/>
      <c r="DD9" s="141">
        <f>+IF(AND(CZ9&gt;0,DC9&gt;0),CZ9*DC9,0)</f>
        <v>0</v>
      </c>
      <c r="DE9" s="139"/>
      <c r="DF9" s="141">
        <f>+IF(AND(CZ9&gt;0,DE9&gt;0),CZ9*DE9,0)</f>
        <v>0</v>
      </c>
      <c r="DG9" s="139">
        <f>+IF(AND(CW9&gt;=1,CW9&lt;=6),ROUND(CY9*DB9,3),0)</f>
        <v>0</v>
      </c>
      <c r="DH9" s="141">
        <f>+IF(AND(CZ9&gt;0,DG9&gt;0),CZ9*DG9,0)</f>
        <v>0</v>
      </c>
      <c r="DI9" s="161" t="s">
        <v>399</v>
      </c>
      <c r="DK9" s="574"/>
      <c r="DL9" s="576"/>
      <c r="DM9" s="133"/>
      <c r="DN9" s="134"/>
      <c r="DO9" s="134">
        <f t="shared" si="2"/>
        <v>0</v>
      </c>
      <c r="DP9" s="139"/>
      <c r="DQ9" s="141">
        <f>+IF(AND(DO9&gt;0,DP9&gt;0),DO9*DP9,0)</f>
        <v>0</v>
      </c>
      <c r="DR9" s="139"/>
      <c r="DS9" s="141">
        <f>+IF(AND(DO9&gt;0,DR9&gt;0),DO9*DR9,0)</f>
        <v>0</v>
      </c>
      <c r="DT9" s="139"/>
      <c r="DU9" s="141">
        <f>+IF(AND(DO9&gt;0,DT9&gt;0),DO9*DT9,0)</f>
        <v>0</v>
      </c>
      <c r="DV9" s="139">
        <f>+IF(AND(DL9&gt;=1,DL9&lt;=6),ROUND(DN9*DQ9,3),0)</f>
        <v>0</v>
      </c>
      <c r="DW9" s="141">
        <f>+IF(AND(DO9&gt;0,DV9&gt;0),DO9*DV9,0)</f>
        <v>0</v>
      </c>
      <c r="DX9" s="161"/>
    </row>
    <row r="10" spans="1:128" x14ac:dyDescent="0.4">
      <c r="B10" s="501" t="s">
        <v>237</v>
      </c>
      <c r="C10" s="88"/>
      <c r="D10" s="88"/>
      <c r="E10" s="88"/>
      <c r="F10" s="88"/>
      <c r="G10" s="88"/>
      <c r="H10" s="10"/>
      <c r="J10" s="573" t="s">
        <v>247</v>
      </c>
      <c r="K10" s="575" t="s">
        <v>21</v>
      </c>
      <c r="L10" s="131">
        <v>1</v>
      </c>
      <c r="M10" s="131"/>
      <c r="N10" s="131"/>
      <c r="O10" s="138"/>
      <c r="P10" s="140"/>
      <c r="Q10" s="138"/>
      <c r="R10" s="140"/>
      <c r="S10" s="138"/>
      <c r="T10" s="140"/>
      <c r="U10" s="138"/>
      <c r="V10" s="140"/>
      <c r="W10" s="157"/>
      <c r="Y10" s="583" t="s">
        <v>255</v>
      </c>
      <c r="Z10" s="575" t="s">
        <v>17</v>
      </c>
      <c r="AA10" s="131">
        <v>1.3</v>
      </c>
      <c r="AB10" s="131"/>
      <c r="AC10" s="131"/>
      <c r="AD10" s="138"/>
      <c r="AE10" s="140"/>
      <c r="AF10" s="138"/>
      <c r="AG10" s="140"/>
      <c r="AH10" s="138"/>
      <c r="AI10" s="140"/>
      <c r="AJ10" s="138"/>
      <c r="AK10" s="140"/>
      <c r="AL10" s="157"/>
      <c r="AN10" s="583" t="s">
        <v>525</v>
      </c>
      <c r="AO10" s="575" t="s">
        <v>17</v>
      </c>
      <c r="AP10" s="131">
        <v>1.5</v>
      </c>
      <c r="AQ10" s="131"/>
      <c r="AR10" s="131"/>
      <c r="AS10" s="138"/>
      <c r="AT10" s="140"/>
      <c r="AU10" s="138"/>
      <c r="AV10" s="140"/>
      <c r="AW10" s="138"/>
      <c r="AX10" s="140"/>
      <c r="AY10" s="138"/>
      <c r="AZ10" s="140"/>
      <c r="BA10" s="157"/>
      <c r="BC10" s="583"/>
      <c r="BD10" s="575"/>
      <c r="BE10" s="131"/>
      <c r="BF10" s="131"/>
      <c r="BG10" s="131"/>
      <c r="BH10" s="138"/>
      <c r="BI10" s="140"/>
      <c r="BJ10" s="138"/>
      <c r="BK10" s="140"/>
      <c r="BL10" s="138"/>
      <c r="BM10" s="140"/>
      <c r="BN10" s="138"/>
      <c r="BO10" s="140"/>
      <c r="BP10" s="157"/>
      <c r="BR10" s="573"/>
      <c r="BS10" s="575"/>
      <c r="BT10" s="131"/>
      <c r="BU10" s="131"/>
      <c r="BV10" s="131"/>
      <c r="BW10" s="138"/>
      <c r="BX10" s="140"/>
      <c r="BY10" s="138"/>
      <c r="BZ10" s="140"/>
      <c r="CA10" s="138"/>
      <c r="CB10" s="140"/>
      <c r="CC10" s="138"/>
      <c r="CD10" s="140"/>
      <c r="CE10" s="157"/>
      <c r="CG10" s="573" t="s">
        <v>247</v>
      </c>
      <c r="CH10" s="575" t="s">
        <v>21</v>
      </c>
      <c r="CI10" s="131"/>
      <c r="CJ10" s="131"/>
      <c r="CK10" s="131">
        <f t="shared" si="0"/>
        <v>0</v>
      </c>
      <c r="CL10" s="138">
        <f>(1+2)*20%</f>
        <v>0.60000000000000009</v>
      </c>
      <c r="CM10" s="140">
        <f t="shared" ref="CM10:CM43" si="3">+IF(AND(CK10&gt;0,CL10&gt;0),CK10*CL10,0)</f>
        <v>0</v>
      </c>
      <c r="CN10" s="138"/>
      <c r="CO10" s="140">
        <f t="shared" ref="CO10:CO43" si="4">+IF(AND(CK10&gt;0,CN10&gt;0),CK10*CN10,0)</f>
        <v>0</v>
      </c>
      <c r="CP10" s="138"/>
      <c r="CQ10" s="140">
        <f t="shared" ref="CQ10:CQ43" si="5">+IF(AND(CK10&gt;0,CP10&gt;0),CK10*CP10,0)</f>
        <v>0</v>
      </c>
      <c r="CR10" s="138"/>
      <c r="CS10" s="140">
        <f t="shared" ref="CS10:CS43" si="6">+IF(AND(CK10&gt;0,CR10&gt;0),CK10*CR10,0)</f>
        <v>0</v>
      </c>
      <c r="CT10" s="157" t="s">
        <v>269</v>
      </c>
      <c r="CV10" s="583" t="s">
        <v>255</v>
      </c>
      <c r="CW10" s="575" t="s">
        <v>17</v>
      </c>
      <c r="CX10" s="131"/>
      <c r="CY10" s="131"/>
      <c r="CZ10" s="131">
        <f t="shared" si="1"/>
        <v>0</v>
      </c>
      <c r="DA10" s="138">
        <f>0.1*20%</f>
        <v>2.0000000000000004E-2</v>
      </c>
      <c r="DB10" s="140">
        <f t="shared" ref="DB10:DB43" si="7">+IF(AND(CZ10&gt;0,DA10&gt;0),CZ10*DA10,0)</f>
        <v>0</v>
      </c>
      <c r="DC10" s="138"/>
      <c r="DD10" s="140">
        <f t="shared" ref="DD10:DD43" si="8">+IF(AND(CZ10&gt;0,DC10&gt;0),CZ10*DC10,0)</f>
        <v>0</v>
      </c>
      <c r="DE10" s="138"/>
      <c r="DF10" s="140">
        <f t="shared" ref="DF10:DF43" si="9">+IF(AND(CZ10&gt;0,DE10&gt;0),CZ10*DE10,0)</f>
        <v>0</v>
      </c>
      <c r="DG10" s="138"/>
      <c r="DH10" s="140">
        <f t="shared" ref="DH10:DH43" si="10">+IF(AND(CZ10&gt;0,DG10&gt;0),CZ10*DG10,0)</f>
        <v>0</v>
      </c>
      <c r="DI10" s="157" t="s">
        <v>398</v>
      </c>
      <c r="DK10" s="573"/>
      <c r="DL10" s="575"/>
      <c r="DM10" s="131"/>
      <c r="DN10" s="131"/>
      <c r="DO10" s="131">
        <f t="shared" si="2"/>
        <v>0</v>
      </c>
      <c r="DP10" s="138"/>
      <c r="DQ10" s="140">
        <f t="shared" ref="DQ10:DQ43" si="11">+IF(AND(DO10&gt;0,DP10&gt;0),DO10*DP10,0)</f>
        <v>0</v>
      </c>
      <c r="DR10" s="138"/>
      <c r="DS10" s="140">
        <f t="shared" ref="DS10:DS43" si="12">+IF(AND(DO10&gt;0,DR10&gt;0),DO10*DR10,0)</f>
        <v>0</v>
      </c>
      <c r="DT10" s="138"/>
      <c r="DU10" s="140">
        <f t="shared" ref="DU10:DU43" si="13">+IF(AND(DO10&gt;0,DT10&gt;0),DO10*DT10,0)</f>
        <v>0</v>
      </c>
      <c r="DV10" s="138"/>
      <c r="DW10" s="140">
        <f t="shared" ref="DW10:DW43" si="14">+IF(AND(DO10&gt;0,DV10&gt;0),DO10*DV10,0)</f>
        <v>0</v>
      </c>
      <c r="DX10" s="157"/>
    </row>
    <row r="11" spans="1:128" x14ac:dyDescent="0.4">
      <c r="B11" s="502"/>
      <c r="C11" s="359"/>
      <c r="D11" s="87"/>
      <c r="E11" s="87"/>
      <c r="F11" s="87"/>
      <c r="G11" s="87"/>
      <c r="H11" s="12"/>
      <c r="J11" s="574"/>
      <c r="K11" s="576"/>
      <c r="L11" s="351"/>
      <c r="M11" s="352"/>
      <c r="N11" s="352"/>
      <c r="O11" s="355"/>
      <c r="P11" s="356"/>
      <c r="Q11" s="355"/>
      <c r="R11" s="356"/>
      <c r="S11" s="355"/>
      <c r="T11" s="356"/>
      <c r="U11" s="355"/>
      <c r="V11" s="356"/>
      <c r="W11" s="161"/>
      <c r="Y11" s="574"/>
      <c r="Z11" s="576"/>
      <c r="AA11" s="351">
        <f>'数量1(電気)補助'!L10</f>
        <v>0</v>
      </c>
      <c r="AB11" s="352"/>
      <c r="AC11" s="352"/>
      <c r="AD11" s="355"/>
      <c r="AE11" s="356"/>
      <c r="AF11" s="139"/>
      <c r="AG11" s="141"/>
      <c r="AH11" s="139"/>
      <c r="AI11" s="141"/>
      <c r="AJ11" s="139"/>
      <c r="AK11" s="141"/>
      <c r="AL11" s="161"/>
      <c r="AN11" s="574"/>
      <c r="AO11" s="576"/>
      <c r="AP11" s="351"/>
      <c r="AQ11" s="352"/>
      <c r="AR11" s="352"/>
      <c r="AS11" s="355"/>
      <c r="AT11" s="356"/>
      <c r="AU11" s="139"/>
      <c r="AV11" s="141"/>
      <c r="AW11" s="139"/>
      <c r="AX11" s="141"/>
      <c r="AY11" s="139"/>
      <c r="AZ11" s="141"/>
      <c r="BA11" s="158"/>
      <c r="BC11" s="574"/>
      <c r="BD11" s="576"/>
      <c r="BE11" s="133"/>
      <c r="BF11" s="134"/>
      <c r="BG11" s="134"/>
      <c r="BH11" s="139"/>
      <c r="BI11" s="141"/>
      <c r="BJ11" s="139"/>
      <c r="BK11" s="141"/>
      <c r="BL11" s="139"/>
      <c r="BM11" s="141"/>
      <c r="BN11" s="139"/>
      <c r="BO11" s="141"/>
      <c r="BP11" s="161"/>
      <c r="BR11" s="574"/>
      <c r="BS11" s="576"/>
      <c r="BT11" s="133"/>
      <c r="BU11" s="134"/>
      <c r="BV11" s="134"/>
      <c r="BW11" s="139"/>
      <c r="BX11" s="141"/>
      <c r="BY11" s="139"/>
      <c r="BZ11" s="141"/>
      <c r="CA11" s="139"/>
      <c r="CB11" s="141"/>
      <c r="CC11" s="139"/>
      <c r="CD11" s="141"/>
      <c r="CE11" s="161"/>
      <c r="CG11" s="574"/>
      <c r="CH11" s="576"/>
      <c r="CI11" s="133"/>
      <c r="CJ11" s="134"/>
      <c r="CK11" s="134">
        <f t="shared" si="0"/>
        <v>0</v>
      </c>
      <c r="CL11" s="139"/>
      <c r="CM11" s="141">
        <f t="shared" si="3"/>
        <v>0</v>
      </c>
      <c r="CN11" s="139"/>
      <c r="CO11" s="141">
        <f t="shared" si="4"/>
        <v>0</v>
      </c>
      <c r="CP11" s="139"/>
      <c r="CQ11" s="141">
        <f t="shared" si="5"/>
        <v>0</v>
      </c>
      <c r="CR11" s="139">
        <f t="shared" ref="CR11:CR43" si="15">+IF(AND(CH11&gt;=1,CH11&lt;=6),ROUND(CJ11*CM11,3),0)</f>
        <v>0</v>
      </c>
      <c r="CS11" s="141">
        <f t="shared" si="6"/>
        <v>0</v>
      </c>
      <c r="CT11" s="161"/>
      <c r="CV11" s="574"/>
      <c r="CW11" s="576"/>
      <c r="CX11" s="133"/>
      <c r="CY11" s="134"/>
      <c r="CZ11" s="134">
        <f t="shared" si="1"/>
        <v>0</v>
      </c>
      <c r="DA11" s="139"/>
      <c r="DB11" s="141">
        <f t="shared" si="7"/>
        <v>0</v>
      </c>
      <c r="DC11" s="139"/>
      <c r="DD11" s="141">
        <f t="shared" si="8"/>
        <v>0</v>
      </c>
      <c r="DE11" s="139"/>
      <c r="DF11" s="141">
        <f t="shared" si="9"/>
        <v>0</v>
      </c>
      <c r="DG11" s="139">
        <f t="shared" ref="DG11:DG43" si="16">+IF(AND(CW11&gt;=1,CW11&lt;=6),ROUND(CY11*DB11,3),0)</f>
        <v>0</v>
      </c>
      <c r="DH11" s="141">
        <f t="shared" si="10"/>
        <v>0</v>
      </c>
      <c r="DI11" s="161" t="s">
        <v>400</v>
      </c>
      <c r="DK11" s="574"/>
      <c r="DL11" s="576"/>
      <c r="DM11" s="133"/>
      <c r="DN11" s="134"/>
      <c r="DO11" s="134">
        <f t="shared" si="2"/>
        <v>0</v>
      </c>
      <c r="DP11" s="139"/>
      <c r="DQ11" s="141">
        <f t="shared" si="11"/>
        <v>0</v>
      </c>
      <c r="DR11" s="139"/>
      <c r="DS11" s="141">
        <f t="shared" si="12"/>
        <v>0</v>
      </c>
      <c r="DT11" s="139"/>
      <c r="DU11" s="141">
        <f t="shared" si="13"/>
        <v>0</v>
      </c>
      <c r="DV11" s="139">
        <f t="shared" ref="DV11:DV43" si="17">+IF(AND(DL11&gt;=1,DL11&lt;=6),ROUND(DN11*DQ11,3),0)</f>
        <v>0</v>
      </c>
      <c r="DW11" s="141">
        <f t="shared" si="14"/>
        <v>0</v>
      </c>
      <c r="DX11" s="161"/>
    </row>
    <row r="12" spans="1:128" x14ac:dyDescent="0.4">
      <c r="B12" s="501" t="s">
        <v>238</v>
      </c>
      <c r="C12" s="88"/>
      <c r="D12" s="88"/>
      <c r="E12" s="88"/>
      <c r="F12" s="88"/>
      <c r="G12" s="88"/>
      <c r="H12" s="10"/>
      <c r="J12" s="573" t="s">
        <v>200</v>
      </c>
      <c r="K12" s="575" t="s">
        <v>178</v>
      </c>
      <c r="L12" s="131">
        <v>1</v>
      </c>
      <c r="M12" s="131"/>
      <c r="N12" s="131"/>
      <c r="O12" s="138"/>
      <c r="P12" s="140"/>
      <c r="Q12" s="138"/>
      <c r="R12" s="140"/>
      <c r="S12" s="138"/>
      <c r="T12" s="140"/>
      <c r="U12" s="138"/>
      <c r="V12" s="140"/>
      <c r="W12" s="157"/>
      <c r="Y12" s="583" t="s">
        <v>397</v>
      </c>
      <c r="Z12" s="575" t="s">
        <v>17</v>
      </c>
      <c r="AA12" s="131">
        <v>14</v>
      </c>
      <c r="AB12" s="131"/>
      <c r="AC12" s="131"/>
      <c r="AD12" s="138"/>
      <c r="AE12" s="140"/>
      <c r="AF12" s="138"/>
      <c r="AG12" s="140"/>
      <c r="AH12" s="138"/>
      <c r="AI12" s="140"/>
      <c r="AJ12" s="138"/>
      <c r="AK12" s="140"/>
      <c r="AL12" s="157"/>
      <c r="AN12" s="573"/>
      <c r="AO12" s="575"/>
      <c r="AP12" s="131"/>
      <c r="AQ12" s="131"/>
      <c r="AR12" s="131"/>
      <c r="AS12" s="138"/>
      <c r="AT12" s="140"/>
      <c r="AU12" s="138"/>
      <c r="AV12" s="140"/>
      <c r="AW12" s="138"/>
      <c r="AX12" s="140"/>
      <c r="AY12" s="138"/>
      <c r="AZ12" s="140"/>
      <c r="BA12" s="157"/>
      <c r="BC12" s="583"/>
      <c r="BD12" s="575"/>
      <c r="BE12" s="131"/>
      <c r="BF12" s="131"/>
      <c r="BG12" s="131"/>
      <c r="BH12" s="138"/>
      <c r="BI12" s="140"/>
      <c r="BJ12" s="138"/>
      <c r="BK12" s="140"/>
      <c r="BL12" s="138"/>
      <c r="BM12" s="140"/>
      <c r="BN12" s="138"/>
      <c r="BO12" s="140"/>
      <c r="BP12" s="157"/>
      <c r="BR12" s="573"/>
      <c r="BS12" s="575"/>
      <c r="BT12" s="131"/>
      <c r="BU12" s="131"/>
      <c r="BV12" s="131"/>
      <c r="BW12" s="138"/>
      <c r="BX12" s="140"/>
      <c r="BY12" s="138"/>
      <c r="BZ12" s="140"/>
      <c r="CA12" s="138"/>
      <c r="CB12" s="140"/>
      <c r="CC12" s="138"/>
      <c r="CD12" s="140"/>
      <c r="CE12" s="157"/>
      <c r="CG12" s="573" t="s">
        <v>200</v>
      </c>
      <c r="CH12" s="575" t="s">
        <v>178</v>
      </c>
      <c r="CI12" s="131"/>
      <c r="CJ12" s="131"/>
      <c r="CK12" s="131">
        <f t="shared" si="0"/>
        <v>0</v>
      </c>
      <c r="CL12" s="138">
        <f>1.8*20%</f>
        <v>0.36000000000000004</v>
      </c>
      <c r="CM12" s="140">
        <f t="shared" si="3"/>
        <v>0</v>
      </c>
      <c r="CN12" s="138"/>
      <c r="CO12" s="140">
        <f t="shared" si="4"/>
        <v>0</v>
      </c>
      <c r="CP12" s="138"/>
      <c r="CQ12" s="140">
        <f t="shared" si="5"/>
        <v>0</v>
      </c>
      <c r="CR12" s="138">
        <f t="shared" si="15"/>
        <v>0</v>
      </c>
      <c r="CS12" s="140">
        <f t="shared" si="6"/>
        <v>0</v>
      </c>
      <c r="CT12" s="157" t="s">
        <v>269</v>
      </c>
      <c r="CV12" s="583" t="s">
        <v>397</v>
      </c>
      <c r="CW12" s="575" t="s">
        <v>17</v>
      </c>
      <c r="CX12" s="131"/>
      <c r="CY12" s="131"/>
      <c r="CZ12" s="131">
        <f t="shared" si="1"/>
        <v>0</v>
      </c>
      <c r="DA12" s="138">
        <f>0.023*20%</f>
        <v>4.5999999999999999E-3</v>
      </c>
      <c r="DB12" s="140">
        <f t="shared" si="7"/>
        <v>0</v>
      </c>
      <c r="DC12" s="138"/>
      <c r="DD12" s="140">
        <f t="shared" si="8"/>
        <v>0</v>
      </c>
      <c r="DE12" s="138"/>
      <c r="DF12" s="140">
        <f t="shared" si="9"/>
        <v>0</v>
      </c>
      <c r="DG12" s="138">
        <f t="shared" si="16"/>
        <v>0</v>
      </c>
      <c r="DH12" s="140">
        <f t="shared" si="10"/>
        <v>0</v>
      </c>
      <c r="DI12" s="157" t="s">
        <v>398</v>
      </c>
      <c r="DK12" s="573"/>
      <c r="DL12" s="575"/>
      <c r="DM12" s="131"/>
      <c r="DN12" s="131"/>
      <c r="DO12" s="131">
        <f t="shared" si="2"/>
        <v>0</v>
      </c>
      <c r="DP12" s="138"/>
      <c r="DQ12" s="140">
        <f t="shared" si="11"/>
        <v>0</v>
      </c>
      <c r="DR12" s="138"/>
      <c r="DS12" s="140">
        <f t="shared" si="12"/>
        <v>0</v>
      </c>
      <c r="DT12" s="138"/>
      <c r="DU12" s="140">
        <f t="shared" si="13"/>
        <v>0</v>
      </c>
      <c r="DV12" s="138">
        <f t="shared" si="17"/>
        <v>0</v>
      </c>
      <c r="DW12" s="140">
        <f t="shared" si="14"/>
        <v>0</v>
      </c>
      <c r="DX12" s="157"/>
    </row>
    <row r="13" spans="1:128" x14ac:dyDescent="0.4">
      <c r="B13" s="502"/>
      <c r="C13" s="359"/>
      <c r="D13" s="359"/>
      <c r="E13" s="87"/>
      <c r="F13" s="87"/>
      <c r="G13" s="87"/>
      <c r="H13" s="12"/>
      <c r="J13" s="574"/>
      <c r="K13" s="576"/>
      <c r="L13" s="351"/>
      <c r="M13" s="352"/>
      <c r="N13" s="352"/>
      <c r="O13" s="355"/>
      <c r="P13" s="356"/>
      <c r="Q13" s="355"/>
      <c r="R13" s="356"/>
      <c r="S13" s="355"/>
      <c r="T13" s="356"/>
      <c r="U13" s="355"/>
      <c r="V13" s="356"/>
      <c r="W13" s="161"/>
      <c r="Y13" s="574"/>
      <c r="Z13" s="576"/>
      <c r="AA13" s="351">
        <f>'数量1(電気)補助'!L12</f>
        <v>0</v>
      </c>
      <c r="AB13" s="352"/>
      <c r="AC13" s="352"/>
      <c r="AD13" s="355"/>
      <c r="AE13" s="356"/>
      <c r="AF13" s="139"/>
      <c r="AG13" s="141"/>
      <c r="AH13" s="139"/>
      <c r="AI13" s="141"/>
      <c r="AJ13" s="139"/>
      <c r="AK13" s="141"/>
      <c r="AL13" s="161"/>
      <c r="AN13" s="574"/>
      <c r="AO13" s="576"/>
      <c r="AP13" s="133"/>
      <c r="AQ13" s="134"/>
      <c r="AR13" s="134"/>
      <c r="AS13" s="139"/>
      <c r="AT13" s="141"/>
      <c r="AU13" s="139"/>
      <c r="AV13" s="141"/>
      <c r="AW13" s="139"/>
      <c r="AX13" s="141"/>
      <c r="AY13" s="139"/>
      <c r="AZ13" s="141"/>
      <c r="BA13" s="161"/>
      <c r="BC13" s="574"/>
      <c r="BD13" s="576"/>
      <c r="BE13" s="133"/>
      <c r="BF13" s="134"/>
      <c r="BG13" s="134"/>
      <c r="BH13" s="139"/>
      <c r="BI13" s="141"/>
      <c r="BJ13" s="139"/>
      <c r="BK13" s="141"/>
      <c r="BL13" s="139"/>
      <c r="BM13" s="141"/>
      <c r="BN13" s="139"/>
      <c r="BO13" s="141"/>
      <c r="BP13" s="161"/>
      <c r="BR13" s="574"/>
      <c r="BS13" s="576"/>
      <c r="BT13" s="133"/>
      <c r="BU13" s="134"/>
      <c r="BV13" s="134"/>
      <c r="BW13" s="139"/>
      <c r="BX13" s="141"/>
      <c r="BY13" s="139"/>
      <c r="BZ13" s="141"/>
      <c r="CA13" s="139"/>
      <c r="CB13" s="141"/>
      <c r="CC13" s="139"/>
      <c r="CD13" s="141"/>
      <c r="CE13" s="161"/>
      <c r="CG13" s="574"/>
      <c r="CH13" s="576"/>
      <c r="CI13" s="133"/>
      <c r="CJ13" s="134"/>
      <c r="CK13" s="134">
        <f t="shared" si="0"/>
        <v>0</v>
      </c>
      <c r="CL13" s="139"/>
      <c r="CM13" s="141">
        <f t="shared" si="3"/>
        <v>0</v>
      </c>
      <c r="CN13" s="139"/>
      <c r="CO13" s="141">
        <f t="shared" si="4"/>
        <v>0</v>
      </c>
      <c r="CP13" s="139"/>
      <c r="CQ13" s="141">
        <f t="shared" si="5"/>
        <v>0</v>
      </c>
      <c r="CR13" s="139">
        <f t="shared" si="15"/>
        <v>0</v>
      </c>
      <c r="CS13" s="141">
        <f t="shared" si="6"/>
        <v>0</v>
      </c>
      <c r="CT13" s="161"/>
      <c r="CV13" s="574"/>
      <c r="CW13" s="576"/>
      <c r="CX13" s="133"/>
      <c r="CY13" s="134"/>
      <c r="CZ13" s="134">
        <f t="shared" si="1"/>
        <v>0</v>
      </c>
      <c r="DA13" s="139"/>
      <c r="DB13" s="141">
        <f t="shared" si="7"/>
        <v>0</v>
      </c>
      <c r="DC13" s="139"/>
      <c r="DD13" s="141">
        <f t="shared" si="8"/>
        <v>0</v>
      </c>
      <c r="DE13" s="139"/>
      <c r="DF13" s="141">
        <f t="shared" si="9"/>
        <v>0</v>
      </c>
      <c r="DG13" s="139">
        <f t="shared" si="16"/>
        <v>0</v>
      </c>
      <c r="DH13" s="141">
        <f t="shared" si="10"/>
        <v>0</v>
      </c>
      <c r="DI13" s="161" t="s">
        <v>399</v>
      </c>
      <c r="DK13" s="574"/>
      <c r="DL13" s="576"/>
      <c r="DM13" s="133"/>
      <c r="DN13" s="134"/>
      <c r="DO13" s="134">
        <f t="shared" si="2"/>
        <v>0</v>
      </c>
      <c r="DP13" s="139"/>
      <c r="DQ13" s="141">
        <f t="shared" si="11"/>
        <v>0</v>
      </c>
      <c r="DR13" s="139"/>
      <c r="DS13" s="141">
        <f t="shared" si="12"/>
        <v>0</v>
      </c>
      <c r="DT13" s="139"/>
      <c r="DU13" s="141">
        <f t="shared" si="13"/>
        <v>0</v>
      </c>
      <c r="DV13" s="139">
        <f t="shared" si="17"/>
        <v>0</v>
      </c>
      <c r="DW13" s="141">
        <f t="shared" si="14"/>
        <v>0</v>
      </c>
      <c r="DX13" s="161"/>
    </row>
    <row r="14" spans="1:128" x14ac:dyDescent="0.4">
      <c r="B14" s="501" t="s">
        <v>239</v>
      </c>
      <c r="C14" s="88"/>
      <c r="D14" s="88"/>
      <c r="E14" s="88"/>
      <c r="F14" s="88"/>
      <c r="G14" s="88"/>
      <c r="H14" s="10"/>
      <c r="J14" s="573" t="s">
        <v>601</v>
      </c>
      <c r="K14" s="575" t="s">
        <v>602</v>
      </c>
      <c r="L14" s="131">
        <v>1</v>
      </c>
      <c r="M14" s="131"/>
      <c r="N14" s="131"/>
      <c r="O14" s="138"/>
      <c r="P14" s="140"/>
      <c r="Q14" s="138"/>
      <c r="R14" s="140"/>
      <c r="S14" s="138"/>
      <c r="T14" s="140"/>
      <c r="U14" s="138"/>
      <c r="V14" s="140"/>
      <c r="W14" s="157"/>
      <c r="Y14" s="583" t="s">
        <v>256</v>
      </c>
      <c r="Z14" s="575" t="s">
        <v>17</v>
      </c>
      <c r="AA14" s="131">
        <v>14</v>
      </c>
      <c r="AB14" s="131"/>
      <c r="AC14" s="131"/>
      <c r="AD14" s="138"/>
      <c r="AE14" s="140"/>
      <c r="AF14" s="138"/>
      <c r="AG14" s="140"/>
      <c r="AH14" s="138"/>
      <c r="AI14" s="140"/>
      <c r="AJ14" s="138"/>
      <c r="AK14" s="140"/>
      <c r="AL14" s="157"/>
      <c r="AN14" s="583"/>
      <c r="AO14" s="575"/>
      <c r="AP14" s="131"/>
      <c r="AQ14" s="131"/>
      <c r="AR14" s="131"/>
      <c r="AS14" s="138"/>
      <c r="AT14" s="140"/>
      <c r="AU14" s="138"/>
      <c r="AV14" s="140"/>
      <c r="AW14" s="138"/>
      <c r="AX14" s="140"/>
      <c r="AY14" s="138"/>
      <c r="AZ14" s="140"/>
      <c r="BA14" s="157"/>
      <c r="BC14" s="583"/>
      <c r="BD14" s="575"/>
      <c r="BE14" s="131"/>
      <c r="BF14" s="131"/>
      <c r="BG14" s="131"/>
      <c r="BH14" s="138"/>
      <c r="BI14" s="140"/>
      <c r="BJ14" s="138"/>
      <c r="BK14" s="140"/>
      <c r="BL14" s="138"/>
      <c r="BM14" s="140"/>
      <c r="BN14" s="138"/>
      <c r="BO14" s="140"/>
      <c r="BP14" s="160"/>
      <c r="BR14" s="573"/>
      <c r="BS14" s="575"/>
      <c r="BT14" s="131"/>
      <c r="BU14" s="131"/>
      <c r="BV14" s="131"/>
      <c r="BW14" s="138"/>
      <c r="BX14" s="140"/>
      <c r="BY14" s="138"/>
      <c r="BZ14" s="140"/>
      <c r="CA14" s="138"/>
      <c r="CB14" s="140"/>
      <c r="CC14" s="138"/>
      <c r="CD14" s="140"/>
      <c r="CE14" s="160"/>
      <c r="CG14" s="573"/>
      <c r="CH14" s="575"/>
      <c r="CI14" s="131"/>
      <c r="CJ14" s="131"/>
      <c r="CK14" s="131">
        <f t="shared" si="0"/>
        <v>0</v>
      </c>
      <c r="CL14" s="138"/>
      <c r="CM14" s="140">
        <f t="shared" si="3"/>
        <v>0</v>
      </c>
      <c r="CN14" s="138"/>
      <c r="CO14" s="140">
        <f t="shared" si="4"/>
        <v>0</v>
      </c>
      <c r="CP14" s="138"/>
      <c r="CQ14" s="140">
        <f t="shared" si="5"/>
        <v>0</v>
      </c>
      <c r="CR14" s="138">
        <f t="shared" si="15"/>
        <v>0</v>
      </c>
      <c r="CS14" s="140">
        <f t="shared" si="6"/>
        <v>0</v>
      </c>
      <c r="CT14" s="160"/>
      <c r="CV14" s="583" t="s">
        <v>256</v>
      </c>
      <c r="CW14" s="575" t="s">
        <v>17</v>
      </c>
      <c r="CX14" s="131"/>
      <c r="CY14" s="131"/>
      <c r="CZ14" s="131">
        <f t="shared" si="1"/>
        <v>0</v>
      </c>
      <c r="DA14" s="138">
        <f>0.023*20%</f>
        <v>4.5999999999999999E-3</v>
      </c>
      <c r="DB14" s="140">
        <f t="shared" si="7"/>
        <v>0</v>
      </c>
      <c r="DC14" s="138"/>
      <c r="DD14" s="140">
        <f t="shared" si="8"/>
        <v>0</v>
      </c>
      <c r="DE14" s="138"/>
      <c r="DF14" s="140">
        <f t="shared" si="9"/>
        <v>0</v>
      </c>
      <c r="DG14" s="138">
        <f t="shared" si="16"/>
        <v>0</v>
      </c>
      <c r="DH14" s="140">
        <f t="shared" si="10"/>
        <v>0</v>
      </c>
      <c r="DI14" s="157" t="s">
        <v>398</v>
      </c>
      <c r="DK14" s="573"/>
      <c r="DL14" s="575"/>
      <c r="DM14" s="131"/>
      <c r="DN14" s="131"/>
      <c r="DO14" s="131">
        <f t="shared" si="2"/>
        <v>0</v>
      </c>
      <c r="DP14" s="138"/>
      <c r="DQ14" s="140">
        <f t="shared" si="11"/>
        <v>0</v>
      </c>
      <c r="DR14" s="138"/>
      <c r="DS14" s="140">
        <f t="shared" si="12"/>
        <v>0</v>
      </c>
      <c r="DT14" s="138"/>
      <c r="DU14" s="140">
        <f t="shared" si="13"/>
        <v>0</v>
      </c>
      <c r="DV14" s="138">
        <f t="shared" si="17"/>
        <v>0</v>
      </c>
      <c r="DW14" s="140">
        <f t="shared" si="14"/>
        <v>0</v>
      </c>
      <c r="DX14" s="160"/>
    </row>
    <row r="15" spans="1:128" x14ac:dyDescent="0.4">
      <c r="B15" s="502"/>
      <c r="C15" s="87"/>
      <c r="D15" s="87"/>
      <c r="E15" s="87"/>
      <c r="F15" s="359"/>
      <c r="G15" s="87"/>
      <c r="H15" s="12"/>
      <c r="J15" s="574"/>
      <c r="K15" s="576"/>
      <c r="L15" s="133"/>
      <c r="M15" s="134"/>
      <c r="N15" s="134"/>
      <c r="O15" s="139"/>
      <c r="P15" s="141"/>
      <c r="Q15" s="139"/>
      <c r="R15" s="141"/>
      <c r="S15" s="139"/>
      <c r="T15" s="141"/>
      <c r="U15" s="139"/>
      <c r="V15" s="141"/>
      <c r="W15" s="161"/>
      <c r="Y15" s="574"/>
      <c r="Z15" s="576"/>
      <c r="AA15" s="351">
        <f>'数量1(電気)補助'!L14</f>
        <v>0</v>
      </c>
      <c r="AB15" s="352"/>
      <c r="AC15" s="352"/>
      <c r="AD15" s="355"/>
      <c r="AE15" s="356"/>
      <c r="AF15" s="139"/>
      <c r="AG15" s="141"/>
      <c r="AH15" s="139"/>
      <c r="AI15" s="141"/>
      <c r="AJ15" s="139"/>
      <c r="AK15" s="141"/>
      <c r="AL15" s="161"/>
      <c r="AN15" s="574"/>
      <c r="AO15" s="576"/>
      <c r="AP15" s="133"/>
      <c r="AQ15" s="134"/>
      <c r="AR15" s="134"/>
      <c r="AS15" s="139"/>
      <c r="AT15" s="141"/>
      <c r="AU15" s="139"/>
      <c r="AV15" s="141"/>
      <c r="AW15" s="139"/>
      <c r="AX15" s="141"/>
      <c r="AY15" s="139"/>
      <c r="AZ15" s="141"/>
      <c r="BA15" s="158"/>
      <c r="BC15" s="574"/>
      <c r="BD15" s="576"/>
      <c r="BE15" s="133"/>
      <c r="BF15" s="134"/>
      <c r="BG15" s="134"/>
      <c r="BH15" s="139"/>
      <c r="BI15" s="141"/>
      <c r="BJ15" s="139"/>
      <c r="BK15" s="141"/>
      <c r="BL15" s="139"/>
      <c r="BM15" s="141"/>
      <c r="BN15" s="139"/>
      <c r="BO15" s="141"/>
      <c r="BP15" s="161"/>
      <c r="BR15" s="574"/>
      <c r="BS15" s="576"/>
      <c r="BT15" s="133"/>
      <c r="BU15" s="134"/>
      <c r="BV15" s="134"/>
      <c r="BW15" s="139"/>
      <c r="BX15" s="141"/>
      <c r="BY15" s="139"/>
      <c r="BZ15" s="141"/>
      <c r="CA15" s="139"/>
      <c r="CB15" s="141"/>
      <c r="CC15" s="139"/>
      <c r="CD15" s="141"/>
      <c r="CE15" s="161"/>
      <c r="CG15" s="574"/>
      <c r="CH15" s="576"/>
      <c r="CI15" s="133"/>
      <c r="CJ15" s="134"/>
      <c r="CK15" s="134">
        <f t="shared" si="0"/>
        <v>0</v>
      </c>
      <c r="CL15" s="139"/>
      <c r="CM15" s="141">
        <f t="shared" si="3"/>
        <v>0</v>
      </c>
      <c r="CN15" s="139"/>
      <c r="CO15" s="141">
        <f t="shared" si="4"/>
        <v>0</v>
      </c>
      <c r="CP15" s="139"/>
      <c r="CQ15" s="141">
        <f t="shared" si="5"/>
        <v>0</v>
      </c>
      <c r="CR15" s="139">
        <f t="shared" si="15"/>
        <v>0</v>
      </c>
      <c r="CS15" s="141">
        <f t="shared" si="6"/>
        <v>0</v>
      </c>
      <c r="CT15" s="161"/>
      <c r="CV15" s="574"/>
      <c r="CW15" s="576"/>
      <c r="CX15" s="133"/>
      <c r="CY15" s="134"/>
      <c r="CZ15" s="134">
        <f t="shared" si="1"/>
        <v>0</v>
      </c>
      <c r="DA15" s="139"/>
      <c r="DB15" s="141">
        <f t="shared" si="7"/>
        <v>0</v>
      </c>
      <c r="DC15" s="139"/>
      <c r="DD15" s="141">
        <f t="shared" si="8"/>
        <v>0</v>
      </c>
      <c r="DE15" s="139"/>
      <c r="DF15" s="141">
        <f t="shared" si="9"/>
        <v>0</v>
      </c>
      <c r="DG15" s="139">
        <f t="shared" si="16"/>
        <v>0</v>
      </c>
      <c r="DH15" s="141">
        <f t="shared" si="10"/>
        <v>0</v>
      </c>
      <c r="DI15" s="161" t="s">
        <v>399</v>
      </c>
      <c r="DK15" s="574"/>
      <c r="DL15" s="576"/>
      <c r="DM15" s="133"/>
      <c r="DN15" s="134"/>
      <c r="DO15" s="134">
        <f t="shared" si="2"/>
        <v>0</v>
      </c>
      <c r="DP15" s="139"/>
      <c r="DQ15" s="141">
        <f t="shared" si="11"/>
        <v>0</v>
      </c>
      <c r="DR15" s="139"/>
      <c r="DS15" s="141">
        <f t="shared" si="12"/>
        <v>0</v>
      </c>
      <c r="DT15" s="139"/>
      <c r="DU15" s="141">
        <f t="shared" si="13"/>
        <v>0</v>
      </c>
      <c r="DV15" s="139">
        <f t="shared" si="17"/>
        <v>0</v>
      </c>
      <c r="DW15" s="141">
        <f t="shared" si="14"/>
        <v>0</v>
      </c>
      <c r="DX15" s="161"/>
    </row>
    <row r="16" spans="1:128" ht="18.75" customHeight="1" x14ac:dyDescent="0.4">
      <c r="B16" s="501"/>
      <c r="C16" s="88"/>
      <c r="D16" s="88"/>
      <c r="E16" s="88"/>
      <c r="F16" s="88"/>
      <c r="G16" s="88"/>
      <c r="H16" s="10"/>
      <c r="J16" s="573"/>
      <c r="K16" s="575"/>
      <c r="L16" s="131"/>
      <c r="M16" s="131"/>
      <c r="N16" s="131"/>
      <c r="O16" s="138"/>
      <c r="P16" s="140"/>
      <c r="Q16" s="138"/>
      <c r="R16" s="140"/>
      <c r="S16" s="138"/>
      <c r="T16" s="140"/>
      <c r="U16" s="138"/>
      <c r="V16" s="140"/>
      <c r="W16" s="157"/>
      <c r="Y16" s="583" t="s">
        <v>257</v>
      </c>
      <c r="Z16" s="575" t="s">
        <v>17</v>
      </c>
      <c r="AA16" s="131">
        <v>14</v>
      </c>
      <c r="AB16" s="131"/>
      <c r="AC16" s="131"/>
      <c r="AD16" s="138"/>
      <c r="AE16" s="140"/>
      <c r="AF16" s="138"/>
      <c r="AG16" s="140"/>
      <c r="AH16" s="138"/>
      <c r="AI16" s="140"/>
      <c r="AJ16" s="138"/>
      <c r="AK16" s="140"/>
      <c r="AL16" s="157"/>
      <c r="AN16" s="583"/>
      <c r="AO16" s="575"/>
      <c r="AP16" s="131"/>
      <c r="AQ16" s="131"/>
      <c r="AR16" s="131"/>
      <c r="AS16" s="138"/>
      <c r="AT16" s="140"/>
      <c r="AU16" s="138"/>
      <c r="AV16" s="140"/>
      <c r="AW16" s="138"/>
      <c r="AX16" s="140"/>
      <c r="AY16" s="138"/>
      <c r="AZ16" s="140"/>
      <c r="BA16" s="157"/>
      <c r="BC16" s="573"/>
      <c r="BD16" s="575"/>
      <c r="BE16" s="131"/>
      <c r="BF16" s="131"/>
      <c r="BG16" s="131"/>
      <c r="BH16" s="138"/>
      <c r="BI16" s="140"/>
      <c r="BJ16" s="138"/>
      <c r="BK16" s="140"/>
      <c r="BL16" s="138"/>
      <c r="BM16" s="140"/>
      <c r="BN16" s="138"/>
      <c r="BO16" s="140"/>
      <c r="BP16" s="160"/>
      <c r="BR16" s="573"/>
      <c r="BS16" s="575"/>
      <c r="BT16" s="131"/>
      <c r="BU16" s="131"/>
      <c r="BV16" s="131"/>
      <c r="BW16" s="138"/>
      <c r="BX16" s="140"/>
      <c r="BY16" s="138"/>
      <c r="BZ16" s="140"/>
      <c r="CA16" s="138"/>
      <c r="CB16" s="140"/>
      <c r="CC16" s="138"/>
      <c r="CD16" s="140"/>
      <c r="CE16" s="160"/>
      <c r="CG16" s="573"/>
      <c r="CH16" s="575"/>
      <c r="CI16" s="131"/>
      <c r="CJ16" s="131"/>
      <c r="CK16" s="131">
        <f t="shared" si="0"/>
        <v>0</v>
      </c>
      <c r="CL16" s="138"/>
      <c r="CM16" s="140">
        <f t="shared" si="3"/>
        <v>0</v>
      </c>
      <c r="CN16" s="138"/>
      <c r="CO16" s="140">
        <f t="shared" si="4"/>
        <v>0</v>
      </c>
      <c r="CP16" s="138"/>
      <c r="CQ16" s="140">
        <f t="shared" si="5"/>
        <v>0</v>
      </c>
      <c r="CR16" s="138">
        <f t="shared" si="15"/>
        <v>0</v>
      </c>
      <c r="CS16" s="140">
        <f t="shared" si="6"/>
        <v>0</v>
      </c>
      <c r="CT16" s="160"/>
      <c r="CV16" s="583" t="s">
        <v>257</v>
      </c>
      <c r="CW16" s="575" t="s">
        <v>17</v>
      </c>
      <c r="CX16" s="131"/>
      <c r="CY16" s="131"/>
      <c r="CZ16" s="131">
        <f t="shared" si="1"/>
        <v>0</v>
      </c>
      <c r="DA16" s="138">
        <f>0.012*20%</f>
        <v>2.4000000000000002E-3</v>
      </c>
      <c r="DB16" s="140">
        <f t="shared" si="7"/>
        <v>0</v>
      </c>
      <c r="DC16" s="138"/>
      <c r="DD16" s="140">
        <f t="shared" si="8"/>
        <v>0</v>
      </c>
      <c r="DE16" s="138"/>
      <c r="DF16" s="140">
        <f t="shared" si="9"/>
        <v>0</v>
      </c>
      <c r="DG16" s="138">
        <f t="shared" si="16"/>
        <v>0</v>
      </c>
      <c r="DH16" s="140">
        <f t="shared" si="10"/>
        <v>0</v>
      </c>
      <c r="DI16" s="157" t="s">
        <v>398</v>
      </c>
      <c r="DK16" s="573"/>
      <c r="DL16" s="575"/>
      <c r="DM16" s="131"/>
      <c r="DN16" s="131"/>
      <c r="DO16" s="131">
        <f t="shared" si="2"/>
        <v>0</v>
      </c>
      <c r="DP16" s="138"/>
      <c r="DQ16" s="140">
        <f t="shared" si="11"/>
        <v>0</v>
      </c>
      <c r="DR16" s="138"/>
      <c r="DS16" s="140">
        <f t="shared" si="12"/>
        <v>0</v>
      </c>
      <c r="DT16" s="138"/>
      <c r="DU16" s="140">
        <f t="shared" si="13"/>
        <v>0</v>
      </c>
      <c r="DV16" s="138">
        <f t="shared" si="17"/>
        <v>0</v>
      </c>
      <c r="DW16" s="140">
        <f t="shared" si="14"/>
        <v>0</v>
      </c>
      <c r="DX16" s="160"/>
    </row>
    <row r="17" spans="2:128" x14ac:dyDescent="0.4">
      <c r="B17" s="502"/>
      <c r="C17" s="87"/>
      <c r="D17" s="87"/>
      <c r="E17" s="87"/>
      <c r="F17" s="87"/>
      <c r="G17" s="87"/>
      <c r="H17" s="12"/>
      <c r="J17" s="574"/>
      <c r="K17" s="576"/>
      <c r="L17" s="133"/>
      <c r="M17" s="134"/>
      <c r="N17" s="134"/>
      <c r="O17" s="139"/>
      <c r="P17" s="141"/>
      <c r="Q17" s="139"/>
      <c r="R17" s="141"/>
      <c r="S17" s="139"/>
      <c r="T17" s="141"/>
      <c r="U17" s="139"/>
      <c r="V17" s="141"/>
      <c r="W17" s="161"/>
      <c r="Y17" s="574"/>
      <c r="Z17" s="576"/>
      <c r="AA17" s="351">
        <f>'数量1(電気)補助'!L16</f>
        <v>0</v>
      </c>
      <c r="AB17" s="352"/>
      <c r="AC17" s="352"/>
      <c r="AD17" s="355"/>
      <c r="AE17" s="356"/>
      <c r="AF17" s="139"/>
      <c r="AG17" s="141"/>
      <c r="AH17" s="139"/>
      <c r="AI17" s="141"/>
      <c r="AJ17" s="139"/>
      <c r="AK17" s="141"/>
      <c r="AL17" s="161"/>
      <c r="AN17" s="574"/>
      <c r="AO17" s="576"/>
      <c r="AP17" s="133"/>
      <c r="AQ17" s="134"/>
      <c r="AR17" s="134"/>
      <c r="AS17" s="139"/>
      <c r="AT17" s="141"/>
      <c r="AU17" s="139"/>
      <c r="AV17" s="141"/>
      <c r="AW17" s="139"/>
      <c r="AX17" s="141"/>
      <c r="AY17" s="139"/>
      <c r="AZ17" s="141"/>
      <c r="BA17" s="158"/>
      <c r="BC17" s="574"/>
      <c r="BD17" s="576"/>
      <c r="BE17" s="133"/>
      <c r="BF17" s="134"/>
      <c r="BG17" s="134"/>
      <c r="BH17" s="139"/>
      <c r="BI17" s="141"/>
      <c r="BJ17" s="139"/>
      <c r="BK17" s="141"/>
      <c r="BL17" s="139"/>
      <c r="BM17" s="141"/>
      <c r="BN17" s="139"/>
      <c r="BO17" s="141"/>
      <c r="BP17" s="161"/>
      <c r="BR17" s="574"/>
      <c r="BS17" s="576"/>
      <c r="BT17" s="133"/>
      <c r="BU17" s="134"/>
      <c r="BV17" s="134"/>
      <c r="BW17" s="139"/>
      <c r="BX17" s="141"/>
      <c r="BY17" s="139"/>
      <c r="BZ17" s="141"/>
      <c r="CA17" s="139"/>
      <c r="CB17" s="141"/>
      <c r="CC17" s="139"/>
      <c r="CD17" s="141"/>
      <c r="CE17" s="161"/>
      <c r="CG17" s="574"/>
      <c r="CH17" s="576"/>
      <c r="CI17" s="133"/>
      <c r="CJ17" s="134"/>
      <c r="CK17" s="134">
        <f t="shared" si="0"/>
        <v>0</v>
      </c>
      <c r="CL17" s="139"/>
      <c r="CM17" s="141">
        <f t="shared" si="3"/>
        <v>0</v>
      </c>
      <c r="CN17" s="139"/>
      <c r="CO17" s="141">
        <f t="shared" si="4"/>
        <v>0</v>
      </c>
      <c r="CP17" s="139"/>
      <c r="CQ17" s="141">
        <f t="shared" si="5"/>
        <v>0</v>
      </c>
      <c r="CR17" s="139">
        <f t="shared" si="15"/>
        <v>0</v>
      </c>
      <c r="CS17" s="141">
        <f t="shared" si="6"/>
        <v>0</v>
      </c>
      <c r="CT17" s="161"/>
      <c r="CV17" s="574"/>
      <c r="CW17" s="576"/>
      <c r="CX17" s="133"/>
      <c r="CY17" s="134"/>
      <c r="CZ17" s="134">
        <f t="shared" si="1"/>
        <v>0</v>
      </c>
      <c r="DA17" s="139"/>
      <c r="DB17" s="141">
        <f t="shared" si="7"/>
        <v>0</v>
      </c>
      <c r="DC17" s="139"/>
      <c r="DD17" s="141">
        <f t="shared" si="8"/>
        <v>0</v>
      </c>
      <c r="DE17" s="139"/>
      <c r="DF17" s="141">
        <f t="shared" si="9"/>
        <v>0</v>
      </c>
      <c r="DG17" s="139">
        <f t="shared" si="16"/>
        <v>0</v>
      </c>
      <c r="DH17" s="141">
        <f t="shared" si="10"/>
        <v>0</v>
      </c>
      <c r="DI17" s="161" t="s">
        <v>401</v>
      </c>
      <c r="DK17" s="574"/>
      <c r="DL17" s="576"/>
      <c r="DM17" s="133"/>
      <c r="DN17" s="134"/>
      <c r="DO17" s="134">
        <f t="shared" si="2"/>
        <v>0</v>
      </c>
      <c r="DP17" s="139"/>
      <c r="DQ17" s="141">
        <f t="shared" si="11"/>
        <v>0</v>
      </c>
      <c r="DR17" s="139"/>
      <c r="DS17" s="141">
        <f t="shared" si="12"/>
        <v>0</v>
      </c>
      <c r="DT17" s="139"/>
      <c r="DU17" s="141">
        <f t="shared" si="13"/>
        <v>0</v>
      </c>
      <c r="DV17" s="139">
        <f t="shared" si="17"/>
        <v>0</v>
      </c>
      <c r="DW17" s="141">
        <f t="shared" si="14"/>
        <v>0</v>
      </c>
      <c r="DX17" s="161"/>
    </row>
    <row r="18" spans="2:128" ht="18.75" customHeight="1" x14ac:dyDescent="0.4">
      <c r="B18" s="501"/>
      <c r="C18" s="88"/>
      <c r="D18" s="88"/>
      <c r="E18" s="88"/>
      <c r="F18" s="88"/>
      <c r="G18" s="88"/>
      <c r="H18" s="10"/>
      <c r="J18" s="573"/>
      <c r="K18" s="575"/>
      <c r="L18" s="131"/>
      <c r="M18" s="131"/>
      <c r="N18" s="131"/>
      <c r="O18" s="138"/>
      <c r="P18" s="140"/>
      <c r="Q18" s="138"/>
      <c r="R18" s="140"/>
      <c r="S18" s="138"/>
      <c r="T18" s="140"/>
      <c r="U18" s="138"/>
      <c r="V18" s="140"/>
      <c r="W18" s="160"/>
      <c r="Y18" s="583" t="s">
        <v>258</v>
      </c>
      <c r="Z18" s="575" t="s">
        <v>17</v>
      </c>
      <c r="AA18" s="131">
        <v>7</v>
      </c>
      <c r="AB18" s="131"/>
      <c r="AC18" s="131"/>
      <c r="AD18" s="138"/>
      <c r="AE18" s="140"/>
      <c r="AF18" s="138"/>
      <c r="AG18" s="140"/>
      <c r="AH18" s="138"/>
      <c r="AI18" s="140"/>
      <c r="AJ18" s="138"/>
      <c r="AK18" s="140"/>
      <c r="AL18" s="157"/>
      <c r="AN18" s="583"/>
      <c r="AO18" s="575"/>
      <c r="AP18" s="131"/>
      <c r="AQ18" s="131"/>
      <c r="AR18" s="131"/>
      <c r="AS18" s="138"/>
      <c r="AT18" s="140"/>
      <c r="AU18" s="138"/>
      <c r="AV18" s="140"/>
      <c r="AW18" s="138"/>
      <c r="AX18" s="140"/>
      <c r="AY18" s="138"/>
      <c r="AZ18" s="140"/>
      <c r="BA18" s="157"/>
      <c r="BC18" s="573"/>
      <c r="BD18" s="575"/>
      <c r="BE18" s="131"/>
      <c r="BF18" s="131"/>
      <c r="BG18" s="131"/>
      <c r="BH18" s="138"/>
      <c r="BI18" s="140"/>
      <c r="BJ18" s="138"/>
      <c r="BK18" s="140"/>
      <c r="BL18" s="138"/>
      <c r="BM18" s="140"/>
      <c r="BN18" s="138"/>
      <c r="BO18" s="140"/>
      <c r="BP18" s="160"/>
      <c r="BR18" s="573"/>
      <c r="BS18" s="575"/>
      <c r="BT18" s="131"/>
      <c r="BU18" s="131"/>
      <c r="BV18" s="131"/>
      <c r="BW18" s="138"/>
      <c r="BX18" s="140"/>
      <c r="BY18" s="138"/>
      <c r="BZ18" s="140"/>
      <c r="CA18" s="138"/>
      <c r="CB18" s="140"/>
      <c r="CC18" s="138"/>
      <c r="CD18" s="140"/>
      <c r="CE18" s="160"/>
      <c r="CG18" s="573"/>
      <c r="CH18" s="575"/>
      <c r="CI18" s="131"/>
      <c r="CJ18" s="131"/>
      <c r="CK18" s="131">
        <f t="shared" si="0"/>
        <v>0</v>
      </c>
      <c r="CL18" s="138"/>
      <c r="CM18" s="140">
        <f t="shared" si="3"/>
        <v>0</v>
      </c>
      <c r="CN18" s="138"/>
      <c r="CO18" s="140">
        <f t="shared" si="4"/>
        <v>0</v>
      </c>
      <c r="CP18" s="138"/>
      <c r="CQ18" s="140">
        <f t="shared" si="5"/>
        <v>0</v>
      </c>
      <c r="CR18" s="138">
        <f t="shared" si="15"/>
        <v>0</v>
      </c>
      <c r="CS18" s="140">
        <f t="shared" si="6"/>
        <v>0</v>
      </c>
      <c r="CT18" s="160"/>
      <c r="CV18" s="583" t="s">
        <v>258</v>
      </c>
      <c r="CW18" s="575" t="s">
        <v>17</v>
      </c>
      <c r="CX18" s="131"/>
      <c r="CY18" s="131"/>
      <c r="CZ18" s="131">
        <f t="shared" si="1"/>
        <v>0</v>
      </c>
      <c r="DA18" s="138">
        <f>0.012*20%</f>
        <v>2.4000000000000002E-3</v>
      </c>
      <c r="DB18" s="140">
        <f t="shared" si="7"/>
        <v>0</v>
      </c>
      <c r="DC18" s="138"/>
      <c r="DD18" s="140">
        <f t="shared" si="8"/>
        <v>0</v>
      </c>
      <c r="DE18" s="138"/>
      <c r="DF18" s="140">
        <f t="shared" si="9"/>
        <v>0</v>
      </c>
      <c r="DG18" s="138">
        <f t="shared" si="16"/>
        <v>0</v>
      </c>
      <c r="DH18" s="140">
        <f t="shared" si="10"/>
        <v>0</v>
      </c>
      <c r="DI18" s="157" t="s">
        <v>398</v>
      </c>
      <c r="DK18" s="573"/>
      <c r="DL18" s="575"/>
      <c r="DM18" s="131"/>
      <c r="DN18" s="131"/>
      <c r="DO18" s="131">
        <f t="shared" si="2"/>
        <v>0</v>
      </c>
      <c r="DP18" s="138"/>
      <c r="DQ18" s="140">
        <f t="shared" si="11"/>
        <v>0</v>
      </c>
      <c r="DR18" s="138"/>
      <c r="DS18" s="140">
        <f t="shared" si="12"/>
        <v>0</v>
      </c>
      <c r="DT18" s="138"/>
      <c r="DU18" s="140">
        <f t="shared" si="13"/>
        <v>0</v>
      </c>
      <c r="DV18" s="138">
        <f t="shared" si="17"/>
        <v>0</v>
      </c>
      <c r="DW18" s="140">
        <f t="shared" si="14"/>
        <v>0</v>
      </c>
      <c r="DX18" s="160"/>
    </row>
    <row r="19" spans="2:128" x14ac:dyDescent="0.4">
      <c r="B19" s="502"/>
      <c r="C19" s="87"/>
      <c r="D19" s="87"/>
      <c r="E19" s="87"/>
      <c r="F19" s="87"/>
      <c r="G19" s="87"/>
      <c r="H19" s="12"/>
      <c r="J19" s="574"/>
      <c r="K19" s="576"/>
      <c r="L19" s="133"/>
      <c r="M19" s="134"/>
      <c r="N19" s="134"/>
      <c r="O19" s="139"/>
      <c r="P19" s="141"/>
      <c r="Q19" s="139"/>
      <c r="R19" s="141"/>
      <c r="S19" s="139"/>
      <c r="T19" s="141"/>
      <c r="U19" s="139"/>
      <c r="V19" s="141"/>
      <c r="W19" s="161"/>
      <c r="Y19" s="574"/>
      <c r="Z19" s="576"/>
      <c r="AA19" s="351">
        <f>'数量1(電気)補助'!L18</f>
        <v>0</v>
      </c>
      <c r="AB19" s="352"/>
      <c r="AC19" s="352"/>
      <c r="AD19" s="355"/>
      <c r="AE19" s="356"/>
      <c r="AF19" s="139"/>
      <c r="AG19" s="141"/>
      <c r="AH19" s="139"/>
      <c r="AI19" s="141"/>
      <c r="AJ19" s="139"/>
      <c r="AK19" s="141"/>
      <c r="AL19" s="161"/>
      <c r="AN19" s="574"/>
      <c r="AO19" s="576"/>
      <c r="AP19" s="133"/>
      <c r="AQ19" s="134"/>
      <c r="AR19" s="134"/>
      <c r="AS19" s="139"/>
      <c r="AT19" s="141"/>
      <c r="AU19" s="139"/>
      <c r="AV19" s="141"/>
      <c r="AW19" s="139"/>
      <c r="AX19" s="141"/>
      <c r="AY19" s="139"/>
      <c r="AZ19" s="141"/>
      <c r="BA19" s="158"/>
      <c r="BC19" s="574"/>
      <c r="BD19" s="576"/>
      <c r="BE19" s="133"/>
      <c r="BF19" s="134"/>
      <c r="BG19" s="134"/>
      <c r="BH19" s="139"/>
      <c r="BI19" s="141"/>
      <c r="BJ19" s="139"/>
      <c r="BK19" s="141"/>
      <c r="BL19" s="139"/>
      <c r="BM19" s="141"/>
      <c r="BN19" s="139"/>
      <c r="BO19" s="141"/>
      <c r="BP19" s="161"/>
      <c r="BR19" s="574"/>
      <c r="BS19" s="576"/>
      <c r="BT19" s="133"/>
      <c r="BU19" s="134"/>
      <c r="BV19" s="134"/>
      <c r="BW19" s="139"/>
      <c r="BX19" s="141"/>
      <c r="BY19" s="139"/>
      <c r="BZ19" s="141"/>
      <c r="CA19" s="139"/>
      <c r="CB19" s="141"/>
      <c r="CC19" s="139"/>
      <c r="CD19" s="141"/>
      <c r="CE19" s="161"/>
      <c r="CG19" s="574"/>
      <c r="CH19" s="576"/>
      <c r="CI19" s="133"/>
      <c r="CJ19" s="134"/>
      <c r="CK19" s="134">
        <f t="shared" si="0"/>
        <v>0</v>
      </c>
      <c r="CL19" s="139"/>
      <c r="CM19" s="141">
        <f t="shared" si="3"/>
        <v>0</v>
      </c>
      <c r="CN19" s="139"/>
      <c r="CO19" s="141">
        <f t="shared" si="4"/>
        <v>0</v>
      </c>
      <c r="CP19" s="139"/>
      <c r="CQ19" s="141">
        <f t="shared" si="5"/>
        <v>0</v>
      </c>
      <c r="CR19" s="139">
        <f t="shared" si="15"/>
        <v>0</v>
      </c>
      <c r="CS19" s="141">
        <f t="shared" si="6"/>
        <v>0</v>
      </c>
      <c r="CT19" s="161"/>
      <c r="CV19" s="574"/>
      <c r="CW19" s="576"/>
      <c r="CX19" s="133"/>
      <c r="CY19" s="134"/>
      <c r="CZ19" s="134">
        <f t="shared" si="1"/>
        <v>0</v>
      </c>
      <c r="DA19" s="139"/>
      <c r="DB19" s="141">
        <f t="shared" si="7"/>
        <v>0</v>
      </c>
      <c r="DC19" s="139"/>
      <c r="DD19" s="141">
        <f t="shared" si="8"/>
        <v>0</v>
      </c>
      <c r="DE19" s="139"/>
      <c r="DF19" s="141">
        <f t="shared" si="9"/>
        <v>0</v>
      </c>
      <c r="DG19" s="139">
        <f t="shared" si="16"/>
        <v>0</v>
      </c>
      <c r="DH19" s="141">
        <f t="shared" si="10"/>
        <v>0</v>
      </c>
      <c r="DI19" s="161" t="s">
        <v>401</v>
      </c>
      <c r="DK19" s="574"/>
      <c r="DL19" s="576"/>
      <c r="DM19" s="133"/>
      <c r="DN19" s="134"/>
      <c r="DO19" s="134">
        <f t="shared" si="2"/>
        <v>0</v>
      </c>
      <c r="DP19" s="139"/>
      <c r="DQ19" s="141">
        <f t="shared" si="11"/>
        <v>0</v>
      </c>
      <c r="DR19" s="139"/>
      <c r="DS19" s="141">
        <f t="shared" si="12"/>
        <v>0</v>
      </c>
      <c r="DT19" s="139"/>
      <c r="DU19" s="141">
        <f t="shared" si="13"/>
        <v>0</v>
      </c>
      <c r="DV19" s="139">
        <f t="shared" si="17"/>
        <v>0</v>
      </c>
      <c r="DW19" s="141">
        <f t="shared" si="14"/>
        <v>0</v>
      </c>
      <c r="DX19" s="161"/>
    </row>
    <row r="20" spans="2:128" x14ac:dyDescent="0.4">
      <c r="B20" s="501"/>
      <c r="C20" s="88"/>
      <c r="D20" s="88"/>
      <c r="E20" s="88"/>
      <c r="F20" s="88"/>
      <c r="G20" s="88"/>
      <c r="H20" s="10"/>
      <c r="J20" s="573"/>
      <c r="K20" s="575"/>
      <c r="L20" s="131"/>
      <c r="M20" s="131"/>
      <c r="N20" s="131"/>
      <c r="O20" s="138"/>
      <c r="P20" s="140"/>
      <c r="Q20" s="138"/>
      <c r="R20" s="140"/>
      <c r="S20" s="138"/>
      <c r="T20" s="140"/>
      <c r="U20" s="138"/>
      <c r="V20" s="140"/>
      <c r="W20" s="160"/>
      <c r="Y20" s="583"/>
      <c r="Z20" s="575"/>
      <c r="AA20" s="131"/>
      <c r="AB20" s="131"/>
      <c r="AC20" s="131"/>
      <c r="AD20" s="138"/>
      <c r="AE20" s="140"/>
      <c r="AF20" s="138"/>
      <c r="AG20" s="140"/>
      <c r="AH20" s="138"/>
      <c r="AI20" s="140"/>
      <c r="AJ20" s="138"/>
      <c r="AK20" s="140"/>
      <c r="AL20" s="157"/>
      <c r="AN20" s="573"/>
      <c r="AO20" s="575"/>
      <c r="AP20" s="131"/>
      <c r="AQ20" s="131"/>
      <c r="AR20" s="131"/>
      <c r="AS20" s="138"/>
      <c r="AT20" s="140"/>
      <c r="AU20" s="138"/>
      <c r="AV20" s="140"/>
      <c r="AW20" s="138"/>
      <c r="AX20" s="140"/>
      <c r="AY20" s="138"/>
      <c r="AZ20" s="140"/>
      <c r="BA20" s="160"/>
      <c r="BC20" s="573"/>
      <c r="BD20" s="575"/>
      <c r="BE20" s="131"/>
      <c r="BF20" s="131"/>
      <c r="BG20" s="131"/>
      <c r="BH20" s="138"/>
      <c r="BI20" s="140"/>
      <c r="BJ20" s="138"/>
      <c r="BK20" s="140"/>
      <c r="BL20" s="138"/>
      <c r="BM20" s="140"/>
      <c r="BN20" s="138"/>
      <c r="BO20" s="140"/>
      <c r="BP20" s="160"/>
      <c r="BR20" s="573"/>
      <c r="BS20" s="575"/>
      <c r="BT20" s="131"/>
      <c r="BU20" s="131"/>
      <c r="BV20" s="131"/>
      <c r="BW20" s="138"/>
      <c r="BX20" s="140"/>
      <c r="BY20" s="138"/>
      <c r="BZ20" s="140"/>
      <c r="CA20" s="138"/>
      <c r="CB20" s="140"/>
      <c r="CC20" s="138"/>
      <c r="CD20" s="140"/>
      <c r="CE20" s="160"/>
      <c r="CG20" s="573"/>
      <c r="CH20" s="575"/>
      <c r="CI20" s="131"/>
      <c r="CJ20" s="131"/>
      <c r="CK20" s="131">
        <f t="shared" si="0"/>
        <v>0</v>
      </c>
      <c r="CL20" s="138"/>
      <c r="CM20" s="140">
        <f t="shared" si="3"/>
        <v>0</v>
      </c>
      <c r="CN20" s="138"/>
      <c r="CO20" s="140">
        <f t="shared" si="4"/>
        <v>0</v>
      </c>
      <c r="CP20" s="138"/>
      <c r="CQ20" s="140">
        <f t="shared" si="5"/>
        <v>0</v>
      </c>
      <c r="CR20" s="138">
        <f t="shared" si="15"/>
        <v>0</v>
      </c>
      <c r="CS20" s="140">
        <f t="shared" si="6"/>
        <v>0</v>
      </c>
      <c r="CT20" s="160"/>
      <c r="CV20" s="583"/>
      <c r="CW20" s="575"/>
      <c r="CX20" s="131"/>
      <c r="CY20" s="131"/>
      <c r="CZ20" s="131">
        <f t="shared" si="1"/>
        <v>0</v>
      </c>
      <c r="DA20" s="138"/>
      <c r="DB20" s="140">
        <f t="shared" si="7"/>
        <v>0</v>
      </c>
      <c r="DC20" s="138"/>
      <c r="DD20" s="140">
        <f t="shared" si="8"/>
        <v>0</v>
      </c>
      <c r="DE20" s="138"/>
      <c r="DF20" s="140">
        <f t="shared" si="9"/>
        <v>0</v>
      </c>
      <c r="DG20" s="138">
        <f t="shared" si="16"/>
        <v>0</v>
      </c>
      <c r="DH20" s="140">
        <f t="shared" si="10"/>
        <v>0</v>
      </c>
      <c r="DI20" s="160"/>
      <c r="DK20" s="573"/>
      <c r="DL20" s="575"/>
      <c r="DM20" s="131"/>
      <c r="DN20" s="131"/>
      <c r="DO20" s="131">
        <f t="shared" si="2"/>
        <v>0</v>
      </c>
      <c r="DP20" s="138"/>
      <c r="DQ20" s="140">
        <f t="shared" si="11"/>
        <v>0</v>
      </c>
      <c r="DR20" s="138"/>
      <c r="DS20" s="140">
        <f t="shared" si="12"/>
        <v>0</v>
      </c>
      <c r="DT20" s="138"/>
      <c r="DU20" s="140">
        <f t="shared" si="13"/>
        <v>0</v>
      </c>
      <c r="DV20" s="138">
        <f t="shared" si="17"/>
        <v>0</v>
      </c>
      <c r="DW20" s="140">
        <f t="shared" si="14"/>
        <v>0</v>
      </c>
      <c r="DX20" s="160"/>
    </row>
    <row r="21" spans="2:128" x14ac:dyDescent="0.4">
      <c r="B21" s="502"/>
      <c r="C21" s="87"/>
      <c r="D21" s="87"/>
      <c r="E21" s="87"/>
      <c r="F21" s="87"/>
      <c r="G21" s="87"/>
      <c r="H21" s="12"/>
      <c r="J21" s="574"/>
      <c r="K21" s="576"/>
      <c r="L21" s="133"/>
      <c r="M21" s="134"/>
      <c r="N21" s="134"/>
      <c r="O21" s="139"/>
      <c r="P21" s="141"/>
      <c r="Q21" s="139"/>
      <c r="R21" s="141"/>
      <c r="S21" s="139"/>
      <c r="T21" s="141"/>
      <c r="U21" s="139"/>
      <c r="V21" s="141"/>
      <c r="W21" s="161"/>
      <c r="Y21" s="574"/>
      <c r="Z21" s="576"/>
      <c r="AA21" s="133"/>
      <c r="AB21" s="134"/>
      <c r="AC21" s="134"/>
      <c r="AD21" s="139"/>
      <c r="AE21" s="141"/>
      <c r="AF21" s="139"/>
      <c r="AG21" s="141"/>
      <c r="AH21" s="139"/>
      <c r="AI21" s="141"/>
      <c r="AJ21" s="139"/>
      <c r="AK21" s="141"/>
      <c r="AL21" s="161"/>
      <c r="AN21" s="574"/>
      <c r="AO21" s="576"/>
      <c r="AP21" s="133"/>
      <c r="AQ21" s="134"/>
      <c r="AR21" s="134"/>
      <c r="AS21" s="139"/>
      <c r="AT21" s="141"/>
      <c r="AU21" s="139"/>
      <c r="AV21" s="141"/>
      <c r="AW21" s="139"/>
      <c r="AX21" s="141"/>
      <c r="AY21" s="139"/>
      <c r="AZ21" s="141"/>
      <c r="BA21" s="161"/>
      <c r="BC21" s="574"/>
      <c r="BD21" s="576"/>
      <c r="BE21" s="133"/>
      <c r="BF21" s="134"/>
      <c r="BG21" s="134"/>
      <c r="BH21" s="139"/>
      <c r="BI21" s="141"/>
      <c r="BJ21" s="139"/>
      <c r="BK21" s="141"/>
      <c r="BL21" s="139"/>
      <c r="BM21" s="141"/>
      <c r="BN21" s="139"/>
      <c r="BO21" s="141"/>
      <c r="BP21" s="161"/>
      <c r="BR21" s="574"/>
      <c r="BS21" s="576"/>
      <c r="BT21" s="133"/>
      <c r="BU21" s="134"/>
      <c r="BV21" s="134"/>
      <c r="BW21" s="139"/>
      <c r="BX21" s="141"/>
      <c r="BY21" s="139"/>
      <c r="BZ21" s="141"/>
      <c r="CA21" s="139"/>
      <c r="CB21" s="141"/>
      <c r="CC21" s="139"/>
      <c r="CD21" s="141"/>
      <c r="CE21" s="161"/>
      <c r="CG21" s="574"/>
      <c r="CH21" s="576"/>
      <c r="CI21" s="133"/>
      <c r="CJ21" s="134"/>
      <c r="CK21" s="134">
        <f t="shared" si="0"/>
        <v>0</v>
      </c>
      <c r="CL21" s="139"/>
      <c r="CM21" s="141">
        <f t="shared" si="3"/>
        <v>0</v>
      </c>
      <c r="CN21" s="139"/>
      <c r="CO21" s="141">
        <f t="shared" si="4"/>
        <v>0</v>
      </c>
      <c r="CP21" s="139"/>
      <c r="CQ21" s="141">
        <f t="shared" si="5"/>
        <v>0</v>
      </c>
      <c r="CR21" s="139">
        <f t="shared" si="15"/>
        <v>0</v>
      </c>
      <c r="CS21" s="141">
        <f t="shared" si="6"/>
        <v>0</v>
      </c>
      <c r="CT21" s="161"/>
      <c r="CV21" s="574"/>
      <c r="CW21" s="576"/>
      <c r="CX21" s="133"/>
      <c r="CY21" s="134"/>
      <c r="CZ21" s="134">
        <f t="shared" si="1"/>
        <v>0</v>
      </c>
      <c r="DA21" s="139"/>
      <c r="DB21" s="141">
        <f t="shared" si="7"/>
        <v>0</v>
      </c>
      <c r="DC21" s="139"/>
      <c r="DD21" s="141">
        <f t="shared" si="8"/>
        <v>0</v>
      </c>
      <c r="DE21" s="139"/>
      <c r="DF21" s="141">
        <f t="shared" si="9"/>
        <v>0</v>
      </c>
      <c r="DG21" s="139">
        <f t="shared" si="16"/>
        <v>0</v>
      </c>
      <c r="DH21" s="141">
        <f t="shared" si="10"/>
        <v>0</v>
      </c>
      <c r="DI21" s="161"/>
      <c r="DK21" s="574"/>
      <c r="DL21" s="576"/>
      <c r="DM21" s="133"/>
      <c r="DN21" s="134"/>
      <c r="DO21" s="134">
        <f t="shared" si="2"/>
        <v>0</v>
      </c>
      <c r="DP21" s="139"/>
      <c r="DQ21" s="141">
        <f t="shared" si="11"/>
        <v>0</v>
      </c>
      <c r="DR21" s="139"/>
      <c r="DS21" s="141">
        <f t="shared" si="12"/>
        <v>0</v>
      </c>
      <c r="DT21" s="139"/>
      <c r="DU21" s="141">
        <f t="shared" si="13"/>
        <v>0</v>
      </c>
      <c r="DV21" s="139">
        <f t="shared" si="17"/>
        <v>0</v>
      </c>
      <c r="DW21" s="141">
        <f t="shared" si="14"/>
        <v>0</v>
      </c>
      <c r="DX21" s="161"/>
    </row>
    <row r="22" spans="2:128" x14ac:dyDescent="0.4">
      <c r="B22" s="501"/>
      <c r="C22" s="88"/>
      <c r="D22" s="88"/>
      <c r="E22" s="88"/>
      <c r="F22" s="88"/>
      <c r="G22" s="88"/>
      <c r="H22" s="10"/>
      <c r="J22" s="573"/>
      <c r="K22" s="575"/>
      <c r="L22" s="131"/>
      <c r="M22" s="131"/>
      <c r="N22" s="131"/>
      <c r="O22" s="138"/>
      <c r="P22" s="140"/>
      <c r="Q22" s="138"/>
      <c r="R22" s="140"/>
      <c r="S22" s="138"/>
      <c r="T22" s="140"/>
      <c r="U22" s="138"/>
      <c r="V22" s="140"/>
      <c r="W22" s="160"/>
      <c r="Y22" s="583"/>
      <c r="Z22" s="575"/>
      <c r="AA22" s="131"/>
      <c r="AB22" s="131"/>
      <c r="AC22" s="131"/>
      <c r="AD22" s="138"/>
      <c r="AE22" s="140"/>
      <c r="AF22" s="138"/>
      <c r="AG22" s="140"/>
      <c r="AH22" s="138"/>
      <c r="AI22" s="140"/>
      <c r="AJ22" s="138"/>
      <c r="AK22" s="140"/>
      <c r="AL22" s="157"/>
      <c r="AN22" s="573"/>
      <c r="AO22" s="575"/>
      <c r="AP22" s="131"/>
      <c r="AQ22" s="131"/>
      <c r="AR22" s="131"/>
      <c r="AS22" s="138"/>
      <c r="AT22" s="140"/>
      <c r="AU22" s="138"/>
      <c r="AV22" s="140"/>
      <c r="AW22" s="138"/>
      <c r="AX22" s="140"/>
      <c r="AY22" s="138"/>
      <c r="AZ22" s="140"/>
      <c r="BA22" s="160"/>
      <c r="BC22" s="573"/>
      <c r="BD22" s="575"/>
      <c r="BE22" s="131"/>
      <c r="BF22" s="131"/>
      <c r="BG22" s="131"/>
      <c r="BH22" s="138"/>
      <c r="BI22" s="140"/>
      <c r="BJ22" s="138"/>
      <c r="BK22" s="140"/>
      <c r="BL22" s="138"/>
      <c r="BM22" s="140"/>
      <c r="BN22" s="138"/>
      <c r="BO22" s="140"/>
      <c r="BP22" s="160"/>
      <c r="BR22" s="573"/>
      <c r="BS22" s="575"/>
      <c r="BT22" s="131"/>
      <c r="BU22" s="131"/>
      <c r="BV22" s="131"/>
      <c r="BW22" s="138"/>
      <c r="BX22" s="140"/>
      <c r="BY22" s="138"/>
      <c r="BZ22" s="140"/>
      <c r="CA22" s="138"/>
      <c r="CB22" s="140"/>
      <c r="CC22" s="138"/>
      <c r="CD22" s="140"/>
      <c r="CE22" s="160"/>
      <c r="CG22" s="573"/>
      <c r="CH22" s="575"/>
      <c r="CI22" s="131"/>
      <c r="CJ22" s="131"/>
      <c r="CK22" s="131">
        <f t="shared" si="0"/>
        <v>0</v>
      </c>
      <c r="CL22" s="138"/>
      <c r="CM22" s="140">
        <f t="shared" si="3"/>
        <v>0</v>
      </c>
      <c r="CN22" s="138"/>
      <c r="CO22" s="140">
        <f t="shared" si="4"/>
        <v>0</v>
      </c>
      <c r="CP22" s="138"/>
      <c r="CQ22" s="140">
        <f t="shared" si="5"/>
        <v>0</v>
      </c>
      <c r="CR22" s="138">
        <f t="shared" si="15"/>
        <v>0</v>
      </c>
      <c r="CS22" s="140">
        <f t="shared" si="6"/>
        <v>0</v>
      </c>
      <c r="CT22" s="160"/>
      <c r="CV22" s="583"/>
      <c r="CW22" s="575"/>
      <c r="CX22" s="131"/>
      <c r="CY22" s="131"/>
      <c r="CZ22" s="131">
        <f t="shared" si="1"/>
        <v>0</v>
      </c>
      <c r="DA22" s="138"/>
      <c r="DB22" s="140">
        <f t="shared" si="7"/>
        <v>0</v>
      </c>
      <c r="DC22" s="138"/>
      <c r="DD22" s="140">
        <f t="shared" si="8"/>
        <v>0</v>
      </c>
      <c r="DE22" s="138"/>
      <c r="DF22" s="140">
        <f t="shared" si="9"/>
        <v>0</v>
      </c>
      <c r="DG22" s="138">
        <f t="shared" si="16"/>
        <v>0</v>
      </c>
      <c r="DH22" s="140">
        <f t="shared" si="10"/>
        <v>0</v>
      </c>
      <c r="DI22" s="160"/>
      <c r="DK22" s="573"/>
      <c r="DL22" s="575"/>
      <c r="DM22" s="131"/>
      <c r="DN22" s="131"/>
      <c r="DO22" s="131">
        <f t="shared" si="2"/>
        <v>0</v>
      </c>
      <c r="DP22" s="138"/>
      <c r="DQ22" s="140">
        <f t="shared" si="11"/>
        <v>0</v>
      </c>
      <c r="DR22" s="138"/>
      <c r="DS22" s="140">
        <f t="shared" si="12"/>
        <v>0</v>
      </c>
      <c r="DT22" s="138"/>
      <c r="DU22" s="140">
        <f t="shared" si="13"/>
        <v>0</v>
      </c>
      <c r="DV22" s="138">
        <f t="shared" si="17"/>
        <v>0</v>
      </c>
      <c r="DW22" s="140">
        <f t="shared" si="14"/>
        <v>0</v>
      </c>
      <c r="DX22" s="160"/>
    </row>
    <row r="23" spans="2:128" x14ac:dyDescent="0.4">
      <c r="B23" s="502"/>
      <c r="C23" s="87"/>
      <c r="D23" s="87"/>
      <c r="E23" s="87"/>
      <c r="F23" s="87"/>
      <c r="G23" s="87"/>
      <c r="H23" s="12"/>
      <c r="J23" s="574"/>
      <c r="K23" s="576"/>
      <c r="L23" s="133"/>
      <c r="M23" s="134"/>
      <c r="N23" s="134"/>
      <c r="O23" s="139"/>
      <c r="P23" s="141"/>
      <c r="Q23" s="139"/>
      <c r="R23" s="141"/>
      <c r="S23" s="139"/>
      <c r="T23" s="141"/>
      <c r="U23" s="139"/>
      <c r="V23" s="141"/>
      <c r="W23" s="161"/>
      <c r="Y23" s="574"/>
      <c r="Z23" s="576"/>
      <c r="AA23" s="133"/>
      <c r="AB23" s="134"/>
      <c r="AC23" s="134"/>
      <c r="AD23" s="139"/>
      <c r="AE23" s="141"/>
      <c r="AF23" s="139"/>
      <c r="AG23" s="141"/>
      <c r="AH23" s="139"/>
      <c r="AI23" s="141"/>
      <c r="AJ23" s="139"/>
      <c r="AK23" s="141"/>
      <c r="AL23" s="161"/>
      <c r="AN23" s="574"/>
      <c r="AO23" s="576"/>
      <c r="AP23" s="133"/>
      <c r="AQ23" s="134"/>
      <c r="AR23" s="134"/>
      <c r="AS23" s="139"/>
      <c r="AT23" s="141"/>
      <c r="AU23" s="139"/>
      <c r="AV23" s="141"/>
      <c r="AW23" s="139"/>
      <c r="AX23" s="141"/>
      <c r="AY23" s="139"/>
      <c r="AZ23" s="141"/>
      <c r="BA23" s="161"/>
      <c r="BC23" s="574"/>
      <c r="BD23" s="576"/>
      <c r="BE23" s="133"/>
      <c r="BF23" s="134"/>
      <c r="BG23" s="134"/>
      <c r="BH23" s="139"/>
      <c r="BI23" s="141"/>
      <c r="BJ23" s="139"/>
      <c r="BK23" s="141"/>
      <c r="BL23" s="139"/>
      <c r="BM23" s="141"/>
      <c r="BN23" s="139"/>
      <c r="BO23" s="141"/>
      <c r="BP23" s="161"/>
      <c r="BR23" s="574"/>
      <c r="BS23" s="576"/>
      <c r="BT23" s="133"/>
      <c r="BU23" s="134"/>
      <c r="BV23" s="134"/>
      <c r="BW23" s="139"/>
      <c r="BX23" s="141"/>
      <c r="BY23" s="139"/>
      <c r="BZ23" s="141"/>
      <c r="CA23" s="139"/>
      <c r="CB23" s="141"/>
      <c r="CC23" s="139"/>
      <c r="CD23" s="141"/>
      <c r="CE23" s="161"/>
      <c r="CG23" s="574"/>
      <c r="CH23" s="576"/>
      <c r="CI23" s="133"/>
      <c r="CJ23" s="134"/>
      <c r="CK23" s="134">
        <f t="shared" si="0"/>
        <v>0</v>
      </c>
      <c r="CL23" s="139"/>
      <c r="CM23" s="141">
        <f t="shared" si="3"/>
        <v>0</v>
      </c>
      <c r="CN23" s="139"/>
      <c r="CO23" s="141">
        <f t="shared" si="4"/>
        <v>0</v>
      </c>
      <c r="CP23" s="139"/>
      <c r="CQ23" s="141">
        <f t="shared" si="5"/>
        <v>0</v>
      </c>
      <c r="CR23" s="139">
        <f t="shared" si="15"/>
        <v>0</v>
      </c>
      <c r="CS23" s="141">
        <f t="shared" si="6"/>
        <v>0</v>
      </c>
      <c r="CT23" s="161"/>
      <c r="CV23" s="574"/>
      <c r="CW23" s="576"/>
      <c r="CX23" s="133"/>
      <c r="CY23" s="134"/>
      <c r="CZ23" s="134">
        <f t="shared" si="1"/>
        <v>0</v>
      </c>
      <c r="DA23" s="139"/>
      <c r="DB23" s="141">
        <f t="shared" si="7"/>
        <v>0</v>
      </c>
      <c r="DC23" s="139"/>
      <c r="DD23" s="141">
        <f t="shared" si="8"/>
        <v>0</v>
      </c>
      <c r="DE23" s="139"/>
      <c r="DF23" s="141">
        <f t="shared" si="9"/>
        <v>0</v>
      </c>
      <c r="DG23" s="139">
        <f t="shared" si="16"/>
        <v>0</v>
      </c>
      <c r="DH23" s="141">
        <f t="shared" si="10"/>
        <v>0</v>
      </c>
      <c r="DI23" s="161"/>
      <c r="DK23" s="574"/>
      <c r="DL23" s="576"/>
      <c r="DM23" s="133"/>
      <c r="DN23" s="134"/>
      <c r="DO23" s="134">
        <f t="shared" si="2"/>
        <v>0</v>
      </c>
      <c r="DP23" s="139"/>
      <c r="DQ23" s="141">
        <f t="shared" si="11"/>
        <v>0</v>
      </c>
      <c r="DR23" s="139"/>
      <c r="DS23" s="141">
        <f t="shared" si="12"/>
        <v>0</v>
      </c>
      <c r="DT23" s="139"/>
      <c r="DU23" s="141">
        <f t="shared" si="13"/>
        <v>0</v>
      </c>
      <c r="DV23" s="139">
        <f t="shared" si="17"/>
        <v>0</v>
      </c>
      <c r="DW23" s="141">
        <f t="shared" si="14"/>
        <v>0</v>
      </c>
      <c r="DX23" s="161"/>
    </row>
    <row r="24" spans="2:128" x14ac:dyDescent="0.4">
      <c r="B24" s="501"/>
      <c r="C24" s="88"/>
      <c r="D24" s="88"/>
      <c r="E24" s="88"/>
      <c r="F24" s="88"/>
      <c r="G24" s="88"/>
      <c r="H24" s="10"/>
      <c r="J24" s="573"/>
      <c r="K24" s="575"/>
      <c r="L24" s="131"/>
      <c r="M24" s="131"/>
      <c r="N24" s="131"/>
      <c r="O24" s="138"/>
      <c r="P24" s="140"/>
      <c r="Q24" s="138"/>
      <c r="R24" s="140"/>
      <c r="S24" s="138"/>
      <c r="T24" s="140"/>
      <c r="U24" s="138"/>
      <c r="V24" s="140"/>
      <c r="W24" s="160"/>
      <c r="Y24" s="573"/>
      <c r="Z24" s="575"/>
      <c r="AA24" s="131"/>
      <c r="AB24" s="131"/>
      <c r="AC24" s="131"/>
      <c r="AD24" s="138"/>
      <c r="AE24" s="140"/>
      <c r="AF24" s="138"/>
      <c r="AG24" s="140"/>
      <c r="AH24" s="138"/>
      <c r="AI24" s="140"/>
      <c r="AJ24" s="138"/>
      <c r="AK24" s="140"/>
      <c r="AL24" s="160"/>
      <c r="AN24" s="573"/>
      <c r="AO24" s="575"/>
      <c r="AP24" s="131"/>
      <c r="AQ24" s="131"/>
      <c r="AR24" s="131"/>
      <c r="AS24" s="138"/>
      <c r="AT24" s="140"/>
      <c r="AU24" s="138"/>
      <c r="AV24" s="140"/>
      <c r="AW24" s="138"/>
      <c r="AX24" s="140"/>
      <c r="AY24" s="138"/>
      <c r="AZ24" s="140"/>
      <c r="BA24" s="160"/>
      <c r="BC24" s="573"/>
      <c r="BD24" s="575"/>
      <c r="BE24" s="131"/>
      <c r="BF24" s="131"/>
      <c r="BG24" s="131"/>
      <c r="BH24" s="138"/>
      <c r="BI24" s="140"/>
      <c r="BJ24" s="138"/>
      <c r="BK24" s="140"/>
      <c r="BL24" s="138"/>
      <c r="BM24" s="140"/>
      <c r="BN24" s="138"/>
      <c r="BO24" s="140"/>
      <c r="BP24" s="160"/>
      <c r="BR24" s="573"/>
      <c r="BS24" s="575"/>
      <c r="BT24" s="131"/>
      <c r="BU24" s="131"/>
      <c r="BV24" s="131"/>
      <c r="BW24" s="138"/>
      <c r="BX24" s="140"/>
      <c r="BY24" s="138"/>
      <c r="BZ24" s="140"/>
      <c r="CA24" s="138"/>
      <c r="CB24" s="140"/>
      <c r="CC24" s="138"/>
      <c r="CD24" s="140"/>
      <c r="CE24" s="160"/>
      <c r="CG24" s="573"/>
      <c r="CH24" s="575"/>
      <c r="CI24" s="131"/>
      <c r="CJ24" s="131"/>
      <c r="CK24" s="131">
        <f t="shared" si="0"/>
        <v>0</v>
      </c>
      <c r="CL24" s="138"/>
      <c r="CM24" s="140">
        <f t="shared" si="3"/>
        <v>0</v>
      </c>
      <c r="CN24" s="138"/>
      <c r="CO24" s="140">
        <f t="shared" si="4"/>
        <v>0</v>
      </c>
      <c r="CP24" s="138"/>
      <c r="CQ24" s="140">
        <f t="shared" si="5"/>
        <v>0</v>
      </c>
      <c r="CR24" s="138">
        <f t="shared" si="15"/>
        <v>0</v>
      </c>
      <c r="CS24" s="140">
        <f t="shared" si="6"/>
        <v>0</v>
      </c>
      <c r="CT24" s="160"/>
      <c r="CV24" s="573"/>
      <c r="CW24" s="575"/>
      <c r="CX24" s="131"/>
      <c r="CY24" s="131"/>
      <c r="CZ24" s="131">
        <f t="shared" si="1"/>
        <v>0</v>
      </c>
      <c r="DA24" s="138"/>
      <c r="DB24" s="140">
        <f t="shared" si="7"/>
        <v>0</v>
      </c>
      <c r="DC24" s="138"/>
      <c r="DD24" s="140">
        <f t="shared" si="8"/>
        <v>0</v>
      </c>
      <c r="DE24" s="138"/>
      <c r="DF24" s="140">
        <f t="shared" si="9"/>
        <v>0</v>
      </c>
      <c r="DG24" s="138">
        <f t="shared" si="16"/>
        <v>0</v>
      </c>
      <c r="DH24" s="140">
        <f t="shared" si="10"/>
        <v>0</v>
      </c>
      <c r="DI24" s="160"/>
      <c r="DK24" s="573"/>
      <c r="DL24" s="575"/>
      <c r="DM24" s="131"/>
      <c r="DN24" s="131"/>
      <c r="DO24" s="131">
        <f t="shared" si="2"/>
        <v>0</v>
      </c>
      <c r="DP24" s="138"/>
      <c r="DQ24" s="140">
        <f t="shared" si="11"/>
        <v>0</v>
      </c>
      <c r="DR24" s="138"/>
      <c r="DS24" s="140">
        <f t="shared" si="12"/>
        <v>0</v>
      </c>
      <c r="DT24" s="138"/>
      <c r="DU24" s="140">
        <f t="shared" si="13"/>
        <v>0</v>
      </c>
      <c r="DV24" s="138">
        <f t="shared" si="17"/>
        <v>0</v>
      </c>
      <c r="DW24" s="140">
        <f t="shared" si="14"/>
        <v>0</v>
      </c>
      <c r="DX24" s="160"/>
    </row>
    <row r="25" spans="2:128" x14ac:dyDescent="0.4">
      <c r="B25" s="502"/>
      <c r="C25" s="87"/>
      <c r="D25" s="87"/>
      <c r="E25" s="87"/>
      <c r="F25" s="87"/>
      <c r="G25" s="87"/>
      <c r="H25" s="12"/>
      <c r="J25" s="574"/>
      <c r="K25" s="576"/>
      <c r="L25" s="133"/>
      <c r="M25" s="134"/>
      <c r="N25" s="134"/>
      <c r="O25" s="139"/>
      <c r="P25" s="141"/>
      <c r="Q25" s="139"/>
      <c r="R25" s="141"/>
      <c r="S25" s="139"/>
      <c r="T25" s="141"/>
      <c r="U25" s="139"/>
      <c r="V25" s="141"/>
      <c r="W25" s="161"/>
      <c r="Y25" s="574"/>
      <c r="Z25" s="576"/>
      <c r="AA25" s="133"/>
      <c r="AB25" s="134"/>
      <c r="AC25" s="134"/>
      <c r="AD25" s="139"/>
      <c r="AE25" s="141"/>
      <c r="AF25" s="139"/>
      <c r="AG25" s="141"/>
      <c r="AH25" s="139"/>
      <c r="AI25" s="141"/>
      <c r="AJ25" s="139"/>
      <c r="AK25" s="141"/>
      <c r="AL25" s="161"/>
      <c r="AN25" s="574"/>
      <c r="AO25" s="576"/>
      <c r="AP25" s="133"/>
      <c r="AQ25" s="134"/>
      <c r="AR25" s="134"/>
      <c r="AS25" s="139"/>
      <c r="AT25" s="141"/>
      <c r="AU25" s="139"/>
      <c r="AV25" s="141"/>
      <c r="AW25" s="139"/>
      <c r="AX25" s="141"/>
      <c r="AY25" s="139"/>
      <c r="AZ25" s="141"/>
      <c r="BA25" s="161"/>
      <c r="BC25" s="574"/>
      <c r="BD25" s="576"/>
      <c r="BE25" s="133"/>
      <c r="BF25" s="134"/>
      <c r="BG25" s="134"/>
      <c r="BH25" s="139"/>
      <c r="BI25" s="141"/>
      <c r="BJ25" s="139"/>
      <c r="BK25" s="141"/>
      <c r="BL25" s="139"/>
      <c r="BM25" s="141"/>
      <c r="BN25" s="139"/>
      <c r="BO25" s="141"/>
      <c r="BP25" s="161"/>
      <c r="BR25" s="574"/>
      <c r="BS25" s="576"/>
      <c r="BT25" s="133"/>
      <c r="BU25" s="134"/>
      <c r="BV25" s="134"/>
      <c r="BW25" s="139"/>
      <c r="BX25" s="141"/>
      <c r="BY25" s="139"/>
      <c r="BZ25" s="141"/>
      <c r="CA25" s="139"/>
      <c r="CB25" s="141"/>
      <c r="CC25" s="139"/>
      <c r="CD25" s="141"/>
      <c r="CE25" s="161"/>
      <c r="CG25" s="574"/>
      <c r="CH25" s="576"/>
      <c r="CI25" s="133"/>
      <c r="CJ25" s="134"/>
      <c r="CK25" s="134">
        <f t="shared" si="0"/>
        <v>0</v>
      </c>
      <c r="CL25" s="139"/>
      <c r="CM25" s="141">
        <f t="shared" si="3"/>
        <v>0</v>
      </c>
      <c r="CN25" s="139"/>
      <c r="CO25" s="141">
        <f t="shared" si="4"/>
        <v>0</v>
      </c>
      <c r="CP25" s="139"/>
      <c r="CQ25" s="141">
        <f t="shared" si="5"/>
        <v>0</v>
      </c>
      <c r="CR25" s="139">
        <f t="shared" si="15"/>
        <v>0</v>
      </c>
      <c r="CS25" s="141">
        <f t="shared" si="6"/>
        <v>0</v>
      </c>
      <c r="CT25" s="161"/>
      <c r="CV25" s="574"/>
      <c r="CW25" s="576"/>
      <c r="CX25" s="133"/>
      <c r="CY25" s="134"/>
      <c r="CZ25" s="134">
        <f t="shared" si="1"/>
        <v>0</v>
      </c>
      <c r="DA25" s="139"/>
      <c r="DB25" s="141">
        <f t="shared" si="7"/>
        <v>0</v>
      </c>
      <c r="DC25" s="139"/>
      <c r="DD25" s="141">
        <f t="shared" si="8"/>
        <v>0</v>
      </c>
      <c r="DE25" s="139"/>
      <c r="DF25" s="141">
        <f t="shared" si="9"/>
        <v>0</v>
      </c>
      <c r="DG25" s="139">
        <f t="shared" si="16"/>
        <v>0</v>
      </c>
      <c r="DH25" s="141">
        <f t="shared" si="10"/>
        <v>0</v>
      </c>
      <c r="DI25" s="161"/>
      <c r="DK25" s="574"/>
      <c r="DL25" s="576"/>
      <c r="DM25" s="133"/>
      <c r="DN25" s="134"/>
      <c r="DO25" s="134">
        <f t="shared" si="2"/>
        <v>0</v>
      </c>
      <c r="DP25" s="139"/>
      <c r="DQ25" s="141">
        <f t="shared" si="11"/>
        <v>0</v>
      </c>
      <c r="DR25" s="139"/>
      <c r="DS25" s="141">
        <f t="shared" si="12"/>
        <v>0</v>
      </c>
      <c r="DT25" s="139"/>
      <c r="DU25" s="141">
        <f t="shared" si="13"/>
        <v>0</v>
      </c>
      <c r="DV25" s="139">
        <f t="shared" si="17"/>
        <v>0</v>
      </c>
      <c r="DW25" s="141">
        <f t="shared" si="14"/>
        <v>0</v>
      </c>
      <c r="DX25" s="161"/>
    </row>
    <row r="26" spans="2:128" x14ac:dyDescent="0.4">
      <c r="B26" s="501"/>
      <c r="C26" s="88"/>
      <c r="D26" s="88"/>
      <c r="E26" s="88"/>
      <c r="F26" s="88"/>
      <c r="G26" s="88"/>
      <c r="H26" s="10"/>
      <c r="J26" s="573"/>
      <c r="K26" s="575"/>
      <c r="L26" s="131"/>
      <c r="M26" s="131"/>
      <c r="N26" s="131"/>
      <c r="O26" s="138"/>
      <c r="P26" s="140"/>
      <c r="Q26" s="138"/>
      <c r="R26" s="140"/>
      <c r="S26" s="138"/>
      <c r="T26" s="140"/>
      <c r="U26" s="138"/>
      <c r="V26" s="140"/>
      <c r="W26" s="160"/>
      <c r="Y26" s="573"/>
      <c r="Z26" s="575"/>
      <c r="AA26" s="131"/>
      <c r="AB26" s="131"/>
      <c r="AC26" s="131"/>
      <c r="AD26" s="138"/>
      <c r="AE26" s="140"/>
      <c r="AF26" s="138"/>
      <c r="AG26" s="140"/>
      <c r="AH26" s="138"/>
      <c r="AI26" s="140"/>
      <c r="AJ26" s="138"/>
      <c r="AK26" s="140"/>
      <c r="AL26" s="160"/>
      <c r="AN26" s="573"/>
      <c r="AO26" s="575"/>
      <c r="AP26" s="131"/>
      <c r="AQ26" s="131"/>
      <c r="AR26" s="131"/>
      <c r="AS26" s="138"/>
      <c r="AT26" s="140"/>
      <c r="AU26" s="138"/>
      <c r="AV26" s="140"/>
      <c r="AW26" s="138"/>
      <c r="AX26" s="140"/>
      <c r="AY26" s="138"/>
      <c r="AZ26" s="140"/>
      <c r="BA26" s="160"/>
      <c r="BC26" s="573"/>
      <c r="BD26" s="575"/>
      <c r="BE26" s="131"/>
      <c r="BF26" s="131"/>
      <c r="BG26" s="131"/>
      <c r="BH26" s="138"/>
      <c r="BI26" s="140"/>
      <c r="BJ26" s="138"/>
      <c r="BK26" s="140"/>
      <c r="BL26" s="138"/>
      <c r="BM26" s="140"/>
      <c r="BN26" s="138"/>
      <c r="BO26" s="140"/>
      <c r="BP26" s="160"/>
      <c r="BR26" s="573"/>
      <c r="BS26" s="575"/>
      <c r="BT26" s="131"/>
      <c r="BU26" s="131"/>
      <c r="BV26" s="131"/>
      <c r="BW26" s="138"/>
      <c r="BX26" s="140"/>
      <c r="BY26" s="138"/>
      <c r="BZ26" s="140"/>
      <c r="CA26" s="138"/>
      <c r="CB26" s="140"/>
      <c r="CC26" s="138"/>
      <c r="CD26" s="140"/>
      <c r="CE26" s="160"/>
      <c r="CG26" s="573"/>
      <c r="CH26" s="575"/>
      <c r="CI26" s="131"/>
      <c r="CJ26" s="131"/>
      <c r="CK26" s="131">
        <f t="shared" si="0"/>
        <v>0</v>
      </c>
      <c r="CL26" s="138"/>
      <c r="CM26" s="140">
        <f t="shared" si="3"/>
        <v>0</v>
      </c>
      <c r="CN26" s="138"/>
      <c r="CO26" s="140">
        <f t="shared" si="4"/>
        <v>0</v>
      </c>
      <c r="CP26" s="138"/>
      <c r="CQ26" s="140">
        <f t="shared" si="5"/>
        <v>0</v>
      </c>
      <c r="CR26" s="138">
        <f t="shared" si="15"/>
        <v>0</v>
      </c>
      <c r="CS26" s="140">
        <f t="shared" si="6"/>
        <v>0</v>
      </c>
      <c r="CT26" s="160"/>
      <c r="CV26" s="573"/>
      <c r="CW26" s="575"/>
      <c r="CX26" s="131"/>
      <c r="CY26" s="131"/>
      <c r="CZ26" s="131">
        <f t="shared" si="1"/>
        <v>0</v>
      </c>
      <c r="DA26" s="138"/>
      <c r="DB26" s="140">
        <f t="shared" si="7"/>
        <v>0</v>
      </c>
      <c r="DC26" s="138"/>
      <c r="DD26" s="140">
        <f t="shared" si="8"/>
        <v>0</v>
      </c>
      <c r="DE26" s="138"/>
      <c r="DF26" s="140">
        <f t="shared" si="9"/>
        <v>0</v>
      </c>
      <c r="DG26" s="138">
        <f t="shared" si="16"/>
        <v>0</v>
      </c>
      <c r="DH26" s="140">
        <f t="shared" si="10"/>
        <v>0</v>
      </c>
      <c r="DI26" s="160"/>
      <c r="DK26" s="573"/>
      <c r="DL26" s="575"/>
      <c r="DM26" s="131"/>
      <c r="DN26" s="131"/>
      <c r="DO26" s="131">
        <f t="shared" si="2"/>
        <v>0</v>
      </c>
      <c r="DP26" s="138"/>
      <c r="DQ26" s="140">
        <f t="shared" si="11"/>
        <v>0</v>
      </c>
      <c r="DR26" s="138"/>
      <c r="DS26" s="140">
        <f t="shared" si="12"/>
        <v>0</v>
      </c>
      <c r="DT26" s="138"/>
      <c r="DU26" s="140">
        <f t="shared" si="13"/>
        <v>0</v>
      </c>
      <c r="DV26" s="138">
        <f t="shared" si="17"/>
        <v>0</v>
      </c>
      <c r="DW26" s="140">
        <f t="shared" si="14"/>
        <v>0</v>
      </c>
      <c r="DX26" s="160"/>
    </row>
    <row r="27" spans="2:128" x14ac:dyDescent="0.4">
      <c r="B27" s="502"/>
      <c r="C27" s="87"/>
      <c r="D27" s="87"/>
      <c r="E27" s="87"/>
      <c r="F27" s="87"/>
      <c r="G27" s="87"/>
      <c r="H27" s="12"/>
      <c r="J27" s="574"/>
      <c r="K27" s="576"/>
      <c r="L27" s="133"/>
      <c r="M27" s="134"/>
      <c r="N27" s="134"/>
      <c r="O27" s="139"/>
      <c r="P27" s="141"/>
      <c r="Q27" s="139"/>
      <c r="R27" s="141"/>
      <c r="S27" s="139"/>
      <c r="T27" s="141"/>
      <c r="U27" s="139"/>
      <c r="V27" s="141"/>
      <c r="W27" s="161"/>
      <c r="Y27" s="574"/>
      <c r="Z27" s="576"/>
      <c r="AA27" s="133"/>
      <c r="AB27" s="134"/>
      <c r="AC27" s="134"/>
      <c r="AD27" s="139"/>
      <c r="AE27" s="141"/>
      <c r="AF27" s="139"/>
      <c r="AG27" s="141"/>
      <c r="AH27" s="139"/>
      <c r="AI27" s="141"/>
      <c r="AJ27" s="139"/>
      <c r="AK27" s="141"/>
      <c r="AL27" s="161"/>
      <c r="AN27" s="574"/>
      <c r="AO27" s="576"/>
      <c r="AP27" s="133"/>
      <c r="AQ27" s="134"/>
      <c r="AR27" s="134"/>
      <c r="AS27" s="139"/>
      <c r="AT27" s="141"/>
      <c r="AU27" s="139"/>
      <c r="AV27" s="141"/>
      <c r="AW27" s="139"/>
      <c r="AX27" s="141"/>
      <c r="AY27" s="139"/>
      <c r="AZ27" s="141"/>
      <c r="BA27" s="161"/>
      <c r="BC27" s="574"/>
      <c r="BD27" s="576"/>
      <c r="BE27" s="133"/>
      <c r="BF27" s="134"/>
      <c r="BG27" s="134"/>
      <c r="BH27" s="139"/>
      <c r="BI27" s="141"/>
      <c r="BJ27" s="139"/>
      <c r="BK27" s="141"/>
      <c r="BL27" s="139"/>
      <c r="BM27" s="141"/>
      <c r="BN27" s="139"/>
      <c r="BO27" s="141"/>
      <c r="BP27" s="161"/>
      <c r="BR27" s="574"/>
      <c r="BS27" s="576"/>
      <c r="BT27" s="133"/>
      <c r="BU27" s="134"/>
      <c r="BV27" s="134"/>
      <c r="BW27" s="139"/>
      <c r="BX27" s="141"/>
      <c r="BY27" s="139"/>
      <c r="BZ27" s="141"/>
      <c r="CA27" s="139"/>
      <c r="CB27" s="141"/>
      <c r="CC27" s="139"/>
      <c r="CD27" s="141"/>
      <c r="CE27" s="161"/>
      <c r="CG27" s="574"/>
      <c r="CH27" s="576"/>
      <c r="CI27" s="133"/>
      <c r="CJ27" s="134"/>
      <c r="CK27" s="134">
        <f t="shared" si="0"/>
        <v>0</v>
      </c>
      <c r="CL27" s="139"/>
      <c r="CM27" s="141">
        <f t="shared" si="3"/>
        <v>0</v>
      </c>
      <c r="CN27" s="139"/>
      <c r="CO27" s="141">
        <f t="shared" si="4"/>
        <v>0</v>
      </c>
      <c r="CP27" s="139"/>
      <c r="CQ27" s="141">
        <f t="shared" si="5"/>
        <v>0</v>
      </c>
      <c r="CR27" s="139">
        <f t="shared" si="15"/>
        <v>0</v>
      </c>
      <c r="CS27" s="141">
        <f t="shared" si="6"/>
        <v>0</v>
      </c>
      <c r="CT27" s="161"/>
      <c r="CV27" s="574"/>
      <c r="CW27" s="576"/>
      <c r="CX27" s="133"/>
      <c r="CY27" s="134"/>
      <c r="CZ27" s="134">
        <f t="shared" si="1"/>
        <v>0</v>
      </c>
      <c r="DA27" s="139"/>
      <c r="DB27" s="141">
        <f t="shared" si="7"/>
        <v>0</v>
      </c>
      <c r="DC27" s="139"/>
      <c r="DD27" s="141">
        <f t="shared" si="8"/>
        <v>0</v>
      </c>
      <c r="DE27" s="139"/>
      <c r="DF27" s="141">
        <f t="shared" si="9"/>
        <v>0</v>
      </c>
      <c r="DG27" s="139">
        <f t="shared" si="16"/>
        <v>0</v>
      </c>
      <c r="DH27" s="141">
        <f t="shared" si="10"/>
        <v>0</v>
      </c>
      <c r="DI27" s="161"/>
      <c r="DK27" s="574"/>
      <c r="DL27" s="576"/>
      <c r="DM27" s="133"/>
      <c r="DN27" s="134"/>
      <c r="DO27" s="134">
        <f t="shared" si="2"/>
        <v>0</v>
      </c>
      <c r="DP27" s="139"/>
      <c r="DQ27" s="141">
        <f t="shared" si="11"/>
        <v>0</v>
      </c>
      <c r="DR27" s="139"/>
      <c r="DS27" s="141">
        <f t="shared" si="12"/>
        <v>0</v>
      </c>
      <c r="DT27" s="139"/>
      <c r="DU27" s="141">
        <f t="shared" si="13"/>
        <v>0</v>
      </c>
      <c r="DV27" s="139">
        <f t="shared" si="17"/>
        <v>0</v>
      </c>
      <c r="DW27" s="141">
        <f t="shared" si="14"/>
        <v>0</v>
      </c>
      <c r="DX27" s="161"/>
    </row>
    <row r="28" spans="2:128" x14ac:dyDescent="0.4">
      <c r="B28" s="501"/>
      <c r="C28" s="88"/>
      <c r="D28" s="88"/>
      <c r="E28" s="88"/>
      <c r="F28" s="88"/>
      <c r="G28" s="88"/>
      <c r="H28" s="10"/>
      <c r="J28" s="573"/>
      <c r="K28" s="575"/>
      <c r="L28" s="131"/>
      <c r="M28" s="131"/>
      <c r="N28" s="131"/>
      <c r="O28" s="138"/>
      <c r="P28" s="140"/>
      <c r="Q28" s="138"/>
      <c r="R28" s="140"/>
      <c r="S28" s="138"/>
      <c r="T28" s="140"/>
      <c r="U28" s="138"/>
      <c r="V28" s="140"/>
      <c r="W28" s="160"/>
      <c r="Y28" s="573"/>
      <c r="Z28" s="575"/>
      <c r="AA28" s="131"/>
      <c r="AB28" s="131"/>
      <c r="AC28" s="131"/>
      <c r="AD28" s="138"/>
      <c r="AE28" s="140"/>
      <c r="AF28" s="138"/>
      <c r="AG28" s="140"/>
      <c r="AH28" s="138"/>
      <c r="AI28" s="140"/>
      <c r="AJ28" s="138"/>
      <c r="AK28" s="140"/>
      <c r="AL28" s="160"/>
      <c r="AN28" s="573"/>
      <c r="AO28" s="575"/>
      <c r="AP28" s="131"/>
      <c r="AQ28" s="131"/>
      <c r="AR28" s="131"/>
      <c r="AS28" s="138"/>
      <c r="AT28" s="140"/>
      <c r="AU28" s="138"/>
      <c r="AV28" s="140"/>
      <c r="AW28" s="138"/>
      <c r="AX28" s="140"/>
      <c r="AY28" s="138"/>
      <c r="AZ28" s="140"/>
      <c r="BA28" s="160"/>
      <c r="BC28" s="573"/>
      <c r="BD28" s="575"/>
      <c r="BE28" s="131"/>
      <c r="BF28" s="131"/>
      <c r="BG28" s="131"/>
      <c r="BH28" s="138"/>
      <c r="BI28" s="140"/>
      <c r="BJ28" s="138"/>
      <c r="BK28" s="140"/>
      <c r="BL28" s="138"/>
      <c r="BM28" s="140"/>
      <c r="BN28" s="138"/>
      <c r="BO28" s="140"/>
      <c r="BP28" s="160"/>
      <c r="BR28" s="573"/>
      <c r="BS28" s="575"/>
      <c r="BT28" s="131"/>
      <c r="BU28" s="131"/>
      <c r="BV28" s="131"/>
      <c r="BW28" s="138"/>
      <c r="BX28" s="140"/>
      <c r="BY28" s="138"/>
      <c r="BZ28" s="140"/>
      <c r="CA28" s="138"/>
      <c r="CB28" s="140"/>
      <c r="CC28" s="138"/>
      <c r="CD28" s="140"/>
      <c r="CE28" s="160"/>
      <c r="CG28" s="573"/>
      <c r="CH28" s="575"/>
      <c r="CI28" s="131"/>
      <c r="CJ28" s="131"/>
      <c r="CK28" s="131">
        <f t="shared" si="0"/>
        <v>0</v>
      </c>
      <c r="CL28" s="138"/>
      <c r="CM28" s="140">
        <f t="shared" si="3"/>
        <v>0</v>
      </c>
      <c r="CN28" s="138"/>
      <c r="CO28" s="140">
        <f t="shared" si="4"/>
        <v>0</v>
      </c>
      <c r="CP28" s="138"/>
      <c r="CQ28" s="140">
        <f t="shared" si="5"/>
        <v>0</v>
      </c>
      <c r="CR28" s="138">
        <f t="shared" si="15"/>
        <v>0</v>
      </c>
      <c r="CS28" s="140">
        <f t="shared" si="6"/>
        <v>0</v>
      </c>
      <c r="CT28" s="160"/>
      <c r="CV28" s="573"/>
      <c r="CW28" s="575"/>
      <c r="CX28" s="131"/>
      <c r="CY28" s="131"/>
      <c r="CZ28" s="131">
        <f t="shared" si="1"/>
        <v>0</v>
      </c>
      <c r="DA28" s="138"/>
      <c r="DB28" s="140">
        <f t="shared" si="7"/>
        <v>0</v>
      </c>
      <c r="DC28" s="138"/>
      <c r="DD28" s="140">
        <f t="shared" si="8"/>
        <v>0</v>
      </c>
      <c r="DE28" s="138"/>
      <c r="DF28" s="140">
        <f t="shared" si="9"/>
        <v>0</v>
      </c>
      <c r="DG28" s="138">
        <f t="shared" si="16"/>
        <v>0</v>
      </c>
      <c r="DH28" s="140">
        <f t="shared" si="10"/>
        <v>0</v>
      </c>
      <c r="DI28" s="160"/>
      <c r="DK28" s="573"/>
      <c r="DL28" s="575"/>
      <c r="DM28" s="131"/>
      <c r="DN28" s="131"/>
      <c r="DO28" s="131">
        <f t="shared" si="2"/>
        <v>0</v>
      </c>
      <c r="DP28" s="138"/>
      <c r="DQ28" s="140">
        <f t="shared" si="11"/>
        <v>0</v>
      </c>
      <c r="DR28" s="138"/>
      <c r="DS28" s="140">
        <f t="shared" si="12"/>
        <v>0</v>
      </c>
      <c r="DT28" s="138"/>
      <c r="DU28" s="140">
        <f t="shared" si="13"/>
        <v>0</v>
      </c>
      <c r="DV28" s="138">
        <f t="shared" si="17"/>
        <v>0</v>
      </c>
      <c r="DW28" s="140">
        <f t="shared" si="14"/>
        <v>0</v>
      </c>
      <c r="DX28" s="160"/>
    </row>
    <row r="29" spans="2:128" x14ac:dyDescent="0.4">
      <c r="B29" s="502"/>
      <c r="C29" s="87"/>
      <c r="D29" s="87"/>
      <c r="E29" s="87"/>
      <c r="F29" s="87"/>
      <c r="G29" s="87"/>
      <c r="H29" s="12"/>
      <c r="J29" s="574"/>
      <c r="K29" s="576"/>
      <c r="L29" s="133"/>
      <c r="M29" s="134"/>
      <c r="N29" s="134"/>
      <c r="O29" s="139"/>
      <c r="P29" s="141"/>
      <c r="Q29" s="139"/>
      <c r="R29" s="141"/>
      <c r="S29" s="139"/>
      <c r="T29" s="141"/>
      <c r="U29" s="139"/>
      <c r="V29" s="141"/>
      <c r="W29" s="161"/>
      <c r="Y29" s="574"/>
      <c r="Z29" s="576"/>
      <c r="AA29" s="133"/>
      <c r="AB29" s="134"/>
      <c r="AC29" s="134"/>
      <c r="AD29" s="139"/>
      <c r="AE29" s="141"/>
      <c r="AF29" s="139"/>
      <c r="AG29" s="141"/>
      <c r="AH29" s="139"/>
      <c r="AI29" s="141"/>
      <c r="AJ29" s="139"/>
      <c r="AK29" s="141"/>
      <c r="AL29" s="161"/>
      <c r="AN29" s="574"/>
      <c r="AO29" s="576"/>
      <c r="AP29" s="133"/>
      <c r="AQ29" s="134"/>
      <c r="AR29" s="134"/>
      <c r="AS29" s="139"/>
      <c r="AT29" s="141"/>
      <c r="AU29" s="139"/>
      <c r="AV29" s="141"/>
      <c r="AW29" s="139"/>
      <c r="AX29" s="141"/>
      <c r="AY29" s="139"/>
      <c r="AZ29" s="141"/>
      <c r="BA29" s="161"/>
      <c r="BC29" s="574"/>
      <c r="BD29" s="576"/>
      <c r="BE29" s="133"/>
      <c r="BF29" s="134"/>
      <c r="BG29" s="134"/>
      <c r="BH29" s="139"/>
      <c r="BI29" s="141"/>
      <c r="BJ29" s="139"/>
      <c r="BK29" s="141"/>
      <c r="BL29" s="139"/>
      <c r="BM29" s="141"/>
      <c r="BN29" s="139"/>
      <c r="BO29" s="141"/>
      <c r="BP29" s="161"/>
      <c r="BR29" s="574"/>
      <c r="BS29" s="576"/>
      <c r="BT29" s="133"/>
      <c r="BU29" s="134"/>
      <c r="BV29" s="134"/>
      <c r="BW29" s="139"/>
      <c r="BX29" s="141"/>
      <c r="BY29" s="139"/>
      <c r="BZ29" s="141"/>
      <c r="CA29" s="139"/>
      <c r="CB29" s="141"/>
      <c r="CC29" s="139"/>
      <c r="CD29" s="141"/>
      <c r="CE29" s="161"/>
      <c r="CG29" s="574"/>
      <c r="CH29" s="576"/>
      <c r="CI29" s="133"/>
      <c r="CJ29" s="134"/>
      <c r="CK29" s="134">
        <f t="shared" si="0"/>
        <v>0</v>
      </c>
      <c r="CL29" s="139"/>
      <c r="CM29" s="141">
        <f t="shared" si="3"/>
        <v>0</v>
      </c>
      <c r="CN29" s="139"/>
      <c r="CO29" s="141">
        <f t="shared" si="4"/>
        <v>0</v>
      </c>
      <c r="CP29" s="139"/>
      <c r="CQ29" s="141">
        <f t="shared" si="5"/>
        <v>0</v>
      </c>
      <c r="CR29" s="139">
        <f t="shared" si="15"/>
        <v>0</v>
      </c>
      <c r="CS29" s="141">
        <f t="shared" si="6"/>
        <v>0</v>
      </c>
      <c r="CT29" s="161"/>
      <c r="CV29" s="574"/>
      <c r="CW29" s="576"/>
      <c r="CX29" s="133"/>
      <c r="CY29" s="134"/>
      <c r="CZ29" s="134">
        <f t="shared" si="1"/>
        <v>0</v>
      </c>
      <c r="DA29" s="139"/>
      <c r="DB29" s="141">
        <f t="shared" si="7"/>
        <v>0</v>
      </c>
      <c r="DC29" s="139"/>
      <c r="DD29" s="141">
        <f t="shared" si="8"/>
        <v>0</v>
      </c>
      <c r="DE29" s="139"/>
      <c r="DF29" s="141">
        <f t="shared" si="9"/>
        <v>0</v>
      </c>
      <c r="DG29" s="139">
        <f t="shared" si="16"/>
        <v>0</v>
      </c>
      <c r="DH29" s="141">
        <f t="shared" si="10"/>
        <v>0</v>
      </c>
      <c r="DI29" s="161"/>
      <c r="DK29" s="574"/>
      <c r="DL29" s="576"/>
      <c r="DM29" s="133"/>
      <c r="DN29" s="134"/>
      <c r="DO29" s="134">
        <f t="shared" si="2"/>
        <v>0</v>
      </c>
      <c r="DP29" s="139"/>
      <c r="DQ29" s="141">
        <f t="shared" si="11"/>
        <v>0</v>
      </c>
      <c r="DR29" s="139"/>
      <c r="DS29" s="141">
        <f t="shared" si="12"/>
        <v>0</v>
      </c>
      <c r="DT29" s="139"/>
      <c r="DU29" s="141">
        <f t="shared" si="13"/>
        <v>0</v>
      </c>
      <c r="DV29" s="139">
        <f t="shared" si="17"/>
        <v>0</v>
      </c>
      <c r="DW29" s="141">
        <f t="shared" si="14"/>
        <v>0</v>
      </c>
      <c r="DX29" s="161"/>
    </row>
    <row r="30" spans="2:128" x14ac:dyDescent="0.4">
      <c r="B30" s="501"/>
      <c r="C30" s="88"/>
      <c r="D30" s="88"/>
      <c r="E30" s="88"/>
      <c r="F30" s="88"/>
      <c r="G30" s="88"/>
      <c r="H30" s="10"/>
      <c r="J30" s="573"/>
      <c r="K30" s="575"/>
      <c r="L30" s="131"/>
      <c r="M30" s="131"/>
      <c r="N30" s="131"/>
      <c r="O30" s="138"/>
      <c r="P30" s="140"/>
      <c r="Q30" s="138"/>
      <c r="R30" s="140"/>
      <c r="S30" s="138"/>
      <c r="T30" s="140"/>
      <c r="U30" s="138"/>
      <c r="V30" s="140"/>
      <c r="W30" s="160"/>
      <c r="Y30" s="573"/>
      <c r="Z30" s="575"/>
      <c r="AA30" s="131"/>
      <c r="AB30" s="131"/>
      <c r="AC30" s="131"/>
      <c r="AD30" s="138"/>
      <c r="AE30" s="140"/>
      <c r="AF30" s="138"/>
      <c r="AG30" s="140"/>
      <c r="AH30" s="138"/>
      <c r="AI30" s="140"/>
      <c r="AJ30" s="138"/>
      <c r="AK30" s="140"/>
      <c r="AL30" s="160"/>
      <c r="AN30" s="573"/>
      <c r="AO30" s="575"/>
      <c r="AP30" s="131"/>
      <c r="AQ30" s="131"/>
      <c r="AR30" s="131"/>
      <c r="AS30" s="138"/>
      <c r="AT30" s="140"/>
      <c r="AU30" s="138"/>
      <c r="AV30" s="140"/>
      <c r="AW30" s="138"/>
      <c r="AX30" s="140"/>
      <c r="AY30" s="138"/>
      <c r="AZ30" s="140"/>
      <c r="BA30" s="160"/>
      <c r="BC30" s="573"/>
      <c r="BD30" s="575"/>
      <c r="BE30" s="131"/>
      <c r="BF30" s="131"/>
      <c r="BG30" s="131"/>
      <c r="BH30" s="138"/>
      <c r="BI30" s="140"/>
      <c r="BJ30" s="138"/>
      <c r="BK30" s="140"/>
      <c r="BL30" s="138"/>
      <c r="BM30" s="140"/>
      <c r="BN30" s="138"/>
      <c r="BO30" s="140"/>
      <c r="BP30" s="160"/>
      <c r="BR30" s="573"/>
      <c r="BS30" s="575"/>
      <c r="BT30" s="131"/>
      <c r="BU30" s="131"/>
      <c r="BV30" s="131"/>
      <c r="BW30" s="138"/>
      <c r="BX30" s="140"/>
      <c r="BY30" s="138"/>
      <c r="BZ30" s="140"/>
      <c r="CA30" s="138"/>
      <c r="CB30" s="140"/>
      <c r="CC30" s="138"/>
      <c r="CD30" s="140"/>
      <c r="CE30" s="160"/>
      <c r="CG30" s="573"/>
      <c r="CH30" s="575"/>
      <c r="CI30" s="131"/>
      <c r="CJ30" s="131"/>
      <c r="CK30" s="131">
        <f t="shared" si="0"/>
        <v>0</v>
      </c>
      <c r="CL30" s="138"/>
      <c r="CM30" s="140">
        <f t="shared" si="3"/>
        <v>0</v>
      </c>
      <c r="CN30" s="138"/>
      <c r="CO30" s="140">
        <f t="shared" si="4"/>
        <v>0</v>
      </c>
      <c r="CP30" s="138"/>
      <c r="CQ30" s="140">
        <f t="shared" si="5"/>
        <v>0</v>
      </c>
      <c r="CR30" s="138">
        <f t="shared" si="15"/>
        <v>0</v>
      </c>
      <c r="CS30" s="140">
        <f t="shared" si="6"/>
        <v>0</v>
      </c>
      <c r="CT30" s="160"/>
      <c r="CV30" s="573"/>
      <c r="CW30" s="575"/>
      <c r="CX30" s="131"/>
      <c r="CY30" s="131"/>
      <c r="CZ30" s="131">
        <f t="shared" si="1"/>
        <v>0</v>
      </c>
      <c r="DA30" s="138"/>
      <c r="DB30" s="140">
        <f t="shared" si="7"/>
        <v>0</v>
      </c>
      <c r="DC30" s="138"/>
      <c r="DD30" s="140">
        <f t="shared" si="8"/>
        <v>0</v>
      </c>
      <c r="DE30" s="138"/>
      <c r="DF30" s="140">
        <f t="shared" si="9"/>
        <v>0</v>
      </c>
      <c r="DG30" s="138">
        <f t="shared" si="16"/>
        <v>0</v>
      </c>
      <c r="DH30" s="140">
        <f t="shared" si="10"/>
        <v>0</v>
      </c>
      <c r="DI30" s="160"/>
      <c r="DK30" s="573"/>
      <c r="DL30" s="575"/>
      <c r="DM30" s="131"/>
      <c r="DN30" s="131"/>
      <c r="DO30" s="131">
        <f t="shared" si="2"/>
        <v>0</v>
      </c>
      <c r="DP30" s="138"/>
      <c r="DQ30" s="140">
        <f t="shared" si="11"/>
        <v>0</v>
      </c>
      <c r="DR30" s="138"/>
      <c r="DS30" s="140">
        <f t="shared" si="12"/>
        <v>0</v>
      </c>
      <c r="DT30" s="138"/>
      <c r="DU30" s="140">
        <f t="shared" si="13"/>
        <v>0</v>
      </c>
      <c r="DV30" s="138">
        <f t="shared" si="17"/>
        <v>0</v>
      </c>
      <c r="DW30" s="140">
        <f t="shared" si="14"/>
        <v>0</v>
      </c>
      <c r="DX30" s="160"/>
    </row>
    <row r="31" spans="2:128" x14ac:dyDescent="0.4">
      <c r="B31" s="502"/>
      <c r="C31" s="87"/>
      <c r="D31" s="87"/>
      <c r="E31" s="87"/>
      <c r="F31" s="87"/>
      <c r="G31" s="87"/>
      <c r="H31" s="12"/>
      <c r="J31" s="574"/>
      <c r="K31" s="576"/>
      <c r="L31" s="133"/>
      <c r="M31" s="134"/>
      <c r="N31" s="134"/>
      <c r="O31" s="139"/>
      <c r="P31" s="141"/>
      <c r="Q31" s="139"/>
      <c r="R31" s="141"/>
      <c r="S31" s="139"/>
      <c r="T31" s="141"/>
      <c r="U31" s="139"/>
      <c r="V31" s="141"/>
      <c r="W31" s="161"/>
      <c r="Y31" s="574"/>
      <c r="Z31" s="576"/>
      <c r="AA31" s="133"/>
      <c r="AB31" s="134"/>
      <c r="AC31" s="134"/>
      <c r="AD31" s="139"/>
      <c r="AE31" s="141"/>
      <c r="AF31" s="139"/>
      <c r="AG31" s="141"/>
      <c r="AH31" s="139"/>
      <c r="AI31" s="141"/>
      <c r="AJ31" s="139"/>
      <c r="AK31" s="141"/>
      <c r="AL31" s="161"/>
      <c r="AN31" s="574"/>
      <c r="AO31" s="576"/>
      <c r="AP31" s="133"/>
      <c r="AQ31" s="134"/>
      <c r="AR31" s="134"/>
      <c r="AS31" s="139"/>
      <c r="AT31" s="141"/>
      <c r="AU31" s="139"/>
      <c r="AV31" s="141"/>
      <c r="AW31" s="139"/>
      <c r="AX31" s="141"/>
      <c r="AY31" s="139"/>
      <c r="AZ31" s="141"/>
      <c r="BA31" s="161"/>
      <c r="BC31" s="574"/>
      <c r="BD31" s="576"/>
      <c r="BE31" s="133"/>
      <c r="BF31" s="134"/>
      <c r="BG31" s="134"/>
      <c r="BH31" s="139"/>
      <c r="BI31" s="141"/>
      <c r="BJ31" s="139"/>
      <c r="BK31" s="141"/>
      <c r="BL31" s="139"/>
      <c r="BM31" s="141"/>
      <c r="BN31" s="139"/>
      <c r="BO31" s="141"/>
      <c r="BP31" s="161"/>
      <c r="BR31" s="574"/>
      <c r="BS31" s="576"/>
      <c r="BT31" s="133"/>
      <c r="BU31" s="134"/>
      <c r="BV31" s="134"/>
      <c r="BW31" s="139"/>
      <c r="BX31" s="141"/>
      <c r="BY31" s="139"/>
      <c r="BZ31" s="141"/>
      <c r="CA31" s="139"/>
      <c r="CB31" s="141"/>
      <c r="CC31" s="139"/>
      <c r="CD31" s="141"/>
      <c r="CE31" s="161"/>
      <c r="CG31" s="574"/>
      <c r="CH31" s="576"/>
      <c r="CI31" s="133"/>
      <c r="CJ31" s="134"/>
      <c r="CK31" s="134">
        <f t="shared" si="0"/>
        <v>0</v>
      </c>
      <c r="CL31" s="139"/>
      <c r="CM31" s="141">
        <f t="shared" si="3"/>
        <v>0</v>
      </c>
      <c r="CN31" s="139"/>
      <c r="CO31" s="141">
        <f t="shared" si="4"/>
        <v>0</v>
      </c>
      <c r="CP31" s="139"/>
      <c r="CQ31" s="141">
        <f t="shared" si="5"/>
        <v>0</v>
      </c>
      <c r="CR31" s="139">
        <f t="shared" si="15"/>
        <v>0</v>
      </c>
      <c r="CS31" s="141">
        <f t="shared" si="6"/>
        <v>0</v>
      </c>
      <c r="CT31" s="161"/>
      <c r="CV31" s="574"/>
      <c r="CW31" s="576"/>
      <c r="CX31" s="133"/>
      <c r="CY31" s="134"/>
      <c r="CZ31" s="134">
        <f t="shared" si="1"/>
        <v>0</v>
      </c>
      <c r="DA31" s="139"/>
      <c r="DB31" s="141">
        <f t="shared" si="7"/>
        <v>0</v>
      </c>
      <c r="DC31" s="139"/>
      <c r="DD31" s="141">
        <f t="shared" si="8"/>
        <v>0</v>
      </c>
      <c r="DE31" s="139"/>
      <c r="DF31" s="141">
        <f t="shared" si="9"/>
        <v>0</v>
      </c>
      <c r="DG31" s="139">
        <f t="shared" si="16"/>
        <v>0</v>
      </c>
      <c r="DH31" s="141">
        <f t="shared" si="10"/>
        <v>0</v>
      </c>
      <c r="DI31" s="161"/>
      <c r="DK31" s="574"/>
      <c r="DL31" s="576"/>
      <c r="DM31" s="133"/>
      <c r="DN31" s="134"/>
      <c r="DO31" s="134">
        <f t="shared" si="2"/>
        <v>0</v>
      </c>
      <c r="DP31" s="139"/>
      <c r="DQ31" s="141">
        <f t="shared" si="11"/>
        <v>0</v>
      </c>
      <c r="DR31" s="139"/>
      <c r="DS31" s="141">
        <f t="shared" si="12"/>
        <v>0</v>
      </c>
      <c r="DT31" s="139"/>
      <c r="DU31" s="141">
        <f t="shared" si="13"/>
        <v>0</v>
      </c>
      <c r="DV31" s="139">
        <f t="shared" si="17"/>
        <v>0</v>
      </c>
      <c r="DW31" s="141">
        <f t="shared" si="14"/>
        <v>0</v>
      </c>
      <c r="DX31" s="161"/>
    </row>
    <row r="32" spans="2:128" x14ac:dyDescent="0.4">
      <c r="B32" s="501"/>
      <c r="C32" s="88"/>
      <c r="D32" s="88"/>
      <c r="E32" s="88"/>
      <c r="F32" s="88"/>
      <c r="G32" s="88"/>
      <c r="H32" s="10"/>
      <c r="J32" s="573"/>
      <c r="K32" s="575"/>
      <c r="L32" s="131"/>
      <c r="M32" s="131"/>
      <c r="N32" s="131"/>
      <c r="O32" s="138"/>
      <c r="P32" s="140"/>
      <c r="Q32" s="138"/>
      <c r="R32" s="140"/>
      <c r="S32" s="138"/>
      <c r="T32" s="140"/>
      <c r="U32" s="138"/>
      <c r="V32" s="140"/>
      <c r="W32" s="160"/>
      <c r="Y32" s="573"/>
      <c r="Z32" s="575"/>
      <c r="AA32" s="131"/>
      <c r="AB32" s="131"/>
      <c r="AC32" s="131"/>
      <c r="AD32" s="138"/>
      <c r="AE32" s="140"/>
      <c r="AF32" s="138"/>
      <c r="AG32" s="140"/>
      <c r="AH32" s="138"/>
      <c r="AI32" s="140"/>
      <c r="AJ32" s="138"/>
      <c r="AK32" s="140"/>
      <c r="AL32" s="160"/>
      <c r="AN32" s="573"/>
      <c r="AO32" s="575"/>
      <c r="AP32" s="131"/>
      <c r="AQ32" s="131"/>
      <c r="AR32" s="131"/>
      <c r="AS32" s="138"/>
      <c r="AT32" s="140"/>
      <c r="AU32" s="138"/>
      <c r="AV32" s="140"/>
      <c r="AW32" s="138"/>
      <c r="AX32" s="140"/>
      <c r="AY32" s="138"/>
      <c r="AZ32" s="140"/>
      <c r="BA32" s="160"/>
      <c r="BC32" s="573"/>
      <c r="BD32" s="575"/>
      <c r="BE32" s="131"/>
      <c r="BF32" s="131"/>
      <c r="BG32" s="131"/>
      <c r="BH32" s="138"/>
      <c r="BI32" s="140"/>
      <c r="BJ32" s="138"/>
      <c r="BK32" s="140"/>
      <c r="BL32" s="138"/>
      <c r="BM32" s="140"/>
      <c r="BN32" s="138"/>
      <c r="BO32" s="140"/>
      <c r="BP32" s="160"/>
      <c r="BR32" s="573"/>
      <c r="BS32" s="575"/>
      <c r="BT32" s="131"/>
      <c r="BU32" s="131"/>
      <c r="BV32" s="131"/>
      <c r="BW32" s="138"/>
      <c r="BX32" s="140"/>
      <c r="BY32" s="138"/>
      <c r="BZ32" s="140"/>
      <c r="CA32" s="138"/>
      <c r="CB32" s="140"/>
      <c r="CC32" s="138"/>
      <c r="CD32" s="140"/>
      <c r="CE32" s="160"/>
      <c r="CG32" s="573"/>
      <c r="CH32" s="575"/>
      <c r="CI32" s="131"/>
      <c r="CJ32" s="131"/>
      <c r="CK32" s="131">
        <f t="shared" si="0"/>
        <v>0</v>
      </c>
      <c r="CL32" s="138"/>
      <c r="CM32" s="140">
        <f t="shared" si="3"/>
        <v>0</v>
      </c>
      <c r="CN32" s="138"/>
      <c r="CO32" s="140">
        <f t="shared" si="4"/>
        <v>0</v>
      </c>
      <c r="CP32" s="138"/>
      <c r="CQ32" s="140">
        <f t="shared" si="5"/>
        <v>0</v>
      </c>
      <c r="CR32" s="138">
        <f t="shared" si="15"/>
        <v>0</v>
      </c>
      <c r="CS32" s="140">
        <f t="shared" si="6"/>
        <v>0</v>
      </c>
      <c r="CT32" s="160"/>
      <c r="CV32" s="573"/>
      <c r="CW32" s="575"/>
      <c r="CX32" s="131"/>
      <c r="CY32" s="131"/>
      <c r="CZ32" s="131">
        <f t="shared" si="1"/>
        <v>0</v>
      </c>
      <c r="DA32" s="138"/>
      <c r="DB32" s="140">
        <f t="shared" si="7"/>
        <v>0</v>
      </c>
      <c r="DC32" s="138"/>
      <c r="DD32" s="140">
        <f t="shared" si="8"/>
        <v>0</v>
      </c>
      <c r="DE32" s="138"/>
      <c r="DF32" s="140">
        <f t="shared" si="9"/>
        <v>0</v>
      </c>
      <c r="DG32" s="138">
        <f t="shared" si="16"/>
        <v>0</v>
      </c>
      <c r="DH32" s="140">
        <f t="shared" si="10"/>
        <v>0</v>
      </c>
      <c r="DI32" s="160"/>
      <c r="DK32" s="573"/>
      <c r="DL32" s="575"/>
      <c r="DM32" s="131"/>
      <c r="DN32" s="131"/>
      <c r="DO32" s="131">
        <f t="shared" si="2"/>
        <v>0</v>
      </c>
      <c r="DP32" s="138"/>
      <c r="DQ32" s="140">
        <f t="shared" si="11"/>
        <v>0</v>
      </c>
      <c r="DR32" s="138"/>
      <c r="DS32" s="140">
        <f t="shared" si="12"/>
        <v>0</v>
      </c>
      <c r="DT32" s="138"/>
      <c r="DU32" s="140">
        <f t="shared" si="13"/>
        <v>0</v>
      </c>
      <c r="DV32" s="138">
        <f t="shared" si="17"/>
        <v>0</v>
      </c>
      <c r="DW32" s="140">
        <f t="shared" si="14"/>
        <v>0</v>
      </c>
      <c r="DX32" s="160"/>
    </row>
    <row r="33" spans="2:128" x14ac:dyDescent="0.4">
      <c r="B33" s="502"/>
      <c r="C33" s="87"/>
      <c r="D33" s="87"/>
      <c r="E33" s="87"/>
      <c r="F33" s="87"/>
      <c r="G33" s="87"/>
      <c r="H33" s="12"/>
      <c r="J33" s="574"/>
      <c r="K33" s="576"/>
      <c r="L33" s="133"/>
      <c r="M33" s="134"/>
      <c r="N33" s="134"/>
      <c r="O33" s="139"/>
      <c r="P33" s="141"/>
      <c r="Q33" s="139"/>
      <c r="R33" s="141"/>
      <c r="S33" s="139"/>
      <c r="T33" s="141"/>
      <c r="U33" s="139"/>
      <c r="V33" s="141"/>
      <c r="W33" s="161"/>
      <c r="Y33" s="574"/>
      <c r="Z33" s="576"/>
      <c r="AA33" s="133"/>
      <c r="AB33" s="134"/>
      <c r="AC33" s="134"/>
      <c r="AD33" s="139"/>
      <c r="AE33" s="141"/>
      <c r="AF33" s="139"/>
      <c r="AG33" s="141"/>
      <c r="AH33" s="139"/>
      <c r="AI33" s="141"/>
      <c r="AJ33" s="139"/>
      <c r="AK33" s="141"/>
      <c r="AL33" s="161"/>
      <c r="AN33" s="574"/>
      <c r="AO33" s="576"/>
      <c r="AP33" s="133"/>
      <c r="AQ33" s="134"/>
      <c r="AR33" s="134"/>
      <c r="AS33" s="139"/>
      <c r="AT33" s="141"/>
      <c r="AU33" s="139"/>
      <c r="AV33" s="141"/>
      <c r="AW33" s="139"/>
      <c r="AX33" s="141"/>
      <c r="AY33" s="139"/>
      <c r="AZ33" s="141"/>
      <c r="BA33" s="161"/>
      <c r="BC33" s="574"/>
      <c r="BD33" s="576"/>
      <c r="BE33" s="133"/>
      <c r="BF33" s="134"/>
      <c r="BG33" s="134"/>
      <c r="BH33" s="139"/>
      <c r="BI33" s="141"/>
      <c r="BJ33" s="139"/>
      <c r="BK33" s="141"/>
      <c r="BL33" s="139"/>
      <c r="BM33" s="141"/>
      <c r="BN33" s="139"/>
      <c r="BO33" s="141"/>
      <c r="BP33" s="161"/>
      <c r="BR33" s="574"/>
      <c r="BS33" s="576"/>
      <c r="BT33" s="133"/>
      <c r="BU33" s="134"/>
      <c r="BV33" s="134"/>
      <c r="BW33" s="139"/>
      <c r="BX33" s="141"/>
      <c r="BY33" s="139"/>
      <c r="BZ33" s="141"/>
      <c r="CA33" s="139"/>
      <c r="CB33" s="141"/>
      <c r="CC33" s="139"/>
      <c r="CD33" s="141"/>
      <c r="CE33" s="161"/>
      <c r="CG33" s="574"/>
      <c r="CH33" s="576"/>
      <c r="CI33" s="133"/>
      <c r="CJ33" s="134"/>
      <c r="CK33" s="134">
        <f t="shared" si="0"/>
        <v>0</v>
      </c>
      <c r="CL33" s="139"/>
      <c r="CM33" s="141">
        <f t="shared" si="3"/>
        <v>0</v>
      </c>
      <c r="CN33" s="139"/>
      <c r="CO33" s="141">
        <f t="shared" si="4"/>
        <v>0</v>
      </c>
      <c r="CP33" s="139"/>
      <c r="CQ33" s="141">
        <f t="shared" si="5"/>
        <v>0</v>
      </c>
      <c r="CR33" s="139">
        <f t="shared" si="15"/>
        <v>0</v>
      </c>
      <c r="CS33" s="141">
        <f t="shared" si="6"/>
        <v>0</v>
      </c>
      <c r="CT33" s="161"/>
      <c r="CV33" s="574"/>
      <c r="CW33" s="576"/>
      <c r="CX33" s="133"/>
      <c r="CY33" s="134"/>
      <c r="CZ33" s="134">
        <f t="shared" si="1"/>
        <v>0</v>
      </c>
      <c r="DA33" s="139"/>
      <c r="DB33" s="141">
        <f t="shared" si="7"/>
        <v>0</v>
      </c>
      <c r="DC33" s="139"/>
      <c r="DD33" s="141">
        <f t="shared" si="8"/>
        <v>0</v>
      </c>
      <c r="DE33" s="139"/>
      <c r="DF33" s="141">
        <f t="shared" si="9"/>
        <v>0</v>
      </c>
      <c r="DG33" s="139">
        <f t="shared" si="16"/>
        <v>0</v>
      </c>
      <c r="DH33" s="141">
        <f t="shared" si="10"/>
        <v>0</v>
      </c>
      <c r="DI33" s="161"/>
      <c r="DK33" s="574"/>
      <c r="DL33" s="576"/>
      <c r="DM33" s="133"/>
      <c r="DN33" s="134"/>
      <c r="DO33" s="134">
        <f t="shared" si="2"/>
        <v>0</v>
      </c>
      <c r="DP33" s="139"/>
      <c r="DQ33" s="141">
        <f t="shared" si="11"/>
        <v>0</v>
      </c>
      <c r="DR33" s="139"/>
      <c r="DS33" s="141">
        <f t="shared" si="12"/>
        <v>0</v>
      </c>
      <c r="DT33" s="139"/>
      <c r="DU33" s="141">
        <f t="shared" si="13"/>
        <v>0</v>
      </c>
      <c r="DV33" s="139">
        <f t="shared" si="17"/>
        <v>0</v>
      </c>
      <c r="DW33" s="141">
        <f t="shared" si="14"/>
        <v>0</v>
      </c>
      <c r="DX33" s="161"/>
    </row>
    <row r="34" spans="2:128" x14ac:dyDescent="0.4">
      <c r="B34" s="501"/>
      <c r="C34" s="88"/>
      <c r="D34" s="88"/>
      <c r="E34" s="88"/>
      <c r="F34" s="88"/>
      <c r="G34" s="88"/>
      <c r="H34" s="10"/>
      <c r="J34" s="573"/>
      <c r="K34" s="575"/>
      <c r="L34" s="131"/>
      <c r="M34" s="131"/>
      <c r="N34" s="131"/>
      <c r="O34" s="138"/>
      <c r="P34" s="140"/>
      <c r="Q34" s="138"/>
      <c r="R34" s="140"/>
      <c r="S34" s="138"/>
      <c r="T34" s="140"/>
      <c r="U34" s="138"/>
      <c r="V34" s="140"/>
      <c r="W34" s="160"/>
      <c r="Y34" s="573"/>
      <c r="Z34" s="575"/>
      <c r="AA34" s="131"/>
      <c r="AB34" s="131"/>
      <c r="AC34" s="131"/>
      <c r="AD34" s="138"/>
      <c r="AE34" s="140"/>
      <c r="AF34" s="138"/>
      <c r="AG34" s="140"/>
      <c r="AH34" s="138"/>
      <c r="AI34" s="140"/>
      <c r="AJ34" s="138"/>
      <c r="AK34" s="140"/>
      <c r="AL34" s="160"/>
      <c r="AN34" s="573"/>
      <c r="AO34" s="575"/>
      <c r="AP34" s="131"/>
      <c r="AQ34" s="131"/>
      <c r="AR34" s="131"/>
      <c r="AS34" s="138"/>
      <c r="AT34" s="140"/>
      <c r="AU34" s="138"/>
      <c r="AV34" s="140"/>
      <c r="AW34" s="138"/>
      <c r="AX34" s="140"/>
      <c r="AY34" s="138"/>
      <c r="AZ34" s="140"/>
      <c r="BA34" s="160"/>
      <c r="BC34" s="573"/>
      <c r="BD34" s="575"/>
      <c r="BE34" s="131"/>
      <c r="BF34" s="131"/>
      <c r="BG34" s="131"/>
      <c r="BH34" s="138"/>
      <c r="BI34" s="140"/>
      <c r="BJ34" s="138"/>
      <c r="BK34" s="140"/>
      <c r="BL34" s="138"/>
      <c r="BM34" s="140"/>
      <c r="BN34" s="138"/>
      <c r="BO34" s="140"/>
      <c r="BP34" s="160"/>
      <c r="BR34" s="573"/>
      <c r="BS34" s="575"/>
      <c r="BT34" s="131"/>
      <c r="BU34" s="131"/>
      <c r="BV34" s="131"/>
      <c r="BW34" s="138"/>
      <c r="BX34" s="140"/>
      <c r="BY34" s="138"/>
      <c r="BZ34" s="140"/>
      <c r="CA34" s="138"/>
      <c r="CB34" s="140"/>
      <c r="CC34" s="138"/>
      <c r="CD34" s="140"/>
      <c r="CE34" s="160"/>
      <c r="CG34" s="573"/>
      <c r="CH34" s="575"/>
      <c r="CI34" s="131"/>
      <c r="CJ34" s="131"/>
      <c r="CK34" s="131">
        <f t="shared" si="0"/>
        <v>0</v>
      </c>
      <c r="CL34" s="138"/>
      <c r="CM34" s="140">
        <f t="shared" si="3"/>
        <v>0</v>
      </c>
      <c r="CN34" s="138"/>
      <c r="CO34" s="140">
        <f t="shared" si="4"/>
        <v>0</v>
      </c>
      <c r="CP34" s="138"/>
      <c r="CQ34" s="140">
        <f t="shared" si="5"/>
        <v>0</v>
      </c>
      <c r="CR34" s="138">
        <f t="shared" si="15"/>
        <v>0</v>
      </c>
      <c r="CS34" s="140">
        <f t="shared" si="6"/>
        <v>0</v>
      </c>
      <c r="CT34" s="160"/>
      <c r="CV34" s="573"/>
      <c r="CW34" s="575"/>
      <c r="CX34" s="131"/>
      <c r="CY34" s="131"/>
      <c r="CZ34" s="131">
        <f t="shared" si="1"/>
        <v>0</v>
      </c>
      <c r="DA34" s="138"/>
      <c r="DB34" s="140">
        <f t="shared" si="7"/>
        <v>0</v>
      </c>
      <c r="DC34" s="138"/>
      <c r="DD34" s="140">
        <f t="shared" si="8"/>
        <v>0</v>
      </c>
      <c r="DE34" s="138"/>
      <c r="DF34" s="140">
        <f t="shared" si="9"/>
        <v>0</v>
      </c>
      <c r="DG34" s="138">
        <f t="shared" si="16"/>
        <v>0</v>
      </c>
      <c r="DH34" s="140">
        <f t="shared" si="10"/>
        <v>0</v>
      </c>
      <c r="DI34" s="160"/>
      <c r="DK34" s="573"/>
      <c r="DL34" s="575"/>
      <c r="DM34" s="131"/>
      <c r="DN34" s="131"/>
      <c r="DO34" s="131">
        <f t="shared" si="2"/>
        <v>0</v>
      </c>
      <c r="DP34" s="138"/>
      <c r="DQ34" s="140">
        <f t="shared" si="11"/>
        <v>0</v>
      </c>
      <c r="DR34" s="138"/>
      <c r="DS34" s="140">
        <f t="shared" si="12"/>
        <v>0</v>
      </c>
      <c r="DT34" s="138"/>
      <c r="DU34" s="140">
        <f t="shared" si="13"/>
        <v>0</v>
      </c>
      <c r="DV34" s="138">
        <f t="shared" si="17"/>
        <v>0</v>
      </c>
      <c r="DW34" s="140">
        <f t="shared" si="14"/>
        <v>0</v>
      </c>
      <c r="DX34" s="160"/>
    </row>
    <row r="35" spans="2:128" x14ac:dyDescent="0.4">
      <c r="B35" s="502"/>
      <c r="C35" s="87"/>
      <c r="D35" s="87"/>
      <c r="E35" s="87"/>
      <c r="F35" s="87"/>
      <c r="G35" s="87"/>
      <c r="H35" s="12"/>
      <c r="J35" s="574"/>
      <c r="K35" s="576"/>
      <c r="L35" s="133"/>
      <c r="M35" s="134"/>
      <c r="N35" s="134"/>
      <c r="O35" s="139"/>
      <c r="P35" s="141"/>
      <c r="Q35" s="139"/>
      <c r="R35" s="141"/>
      <c r="S35" s="139"/>
      <c r="T35" s="141"/>
      <c r="U35" s="139"/>
      <c r="V35" s="141"/>
      <c r="W35" s="161"/>
      <c r="Y35" s="574"/>
      <c r="Z35" s="576"/>
      <c r="AA35" s="133"/>
      <c r="AB35" s="134"/>
      <c r="AC35" s="134"/>
      <c r="AD35" s="139"/>
      <c r="AE35" s="141"/>
      <c r="AF35" s="139"/>
      <c r="AG35" s="141"/>
      <c r="AH35" s="139"/>
      <c r="AI35" s="141"/>
      <c r="AJ35" s="139"/>
      <c r="AK35" s="141"/>
      <c r="AL35" s="161"/>
      <c r="AN35" s="574"/>
      <c r="AO35" s="576"/>
      <c r="AP35" s="133"/>
      <c r="AQ35" s="134"/>
      <c r="AR35" s="134"/>
      <c r="AS35" s="139"/>
      <c r="AT35" s="141"/>
      <c r="AU35" s="139"/>
      <c r="AV35" s="141"/>
      <c r="AW35" s="139"/>
      <c r="AX35" s="141"/>
      <c r="AY35" s="139"/>
      <c r="AZ35" s="141"/>
      <c r="BA35" s="161"/>
      <c r="BC35" s="574"/>
      <c r="BD35" s="576"/>
      <c r="BE35" s="133"/>
      <c r="BF35" s="134"/>
      <c r="BG35" s="134"/>
      <c r="BH35" s="139"/>
      <c r="BI35" s="141"/>
      <c r="BJ35" s="139"/>
      <c r="BK35" s="141"/>
      <c r="BL35" s="139"/>
      <c r="BM35" s="141"/>
      <c r="BN35" s="139"/>
      <c r="BO35" s="141"/>
      <c r="BP35" s="161"/>
      <c r="BR35" s="574"/>
      <c r="BS35" s="576"/>
      <c r="BT35" s="133"/>
      <c r="BU35" s="134"/>
      <c r="BV35" s="134"/>
      <c r="BW35" s="139"/>
      <c r="BX35" s="141"/>
      <c r="BY35" s="139"/>
      <c r="BZ35" s="141"/>
      <c r="CA35" s="139"/>
      <c r="CB35" s="141"/>
      <c r="CC35" s="139"/>
      <c r="CD35" s="141"/>
      <c r="CE35" s="161"/>
      <c r="CG35" s="574"/>
      <c r="CH35" s="576"/>
      <c r="CI35" s="133"/>
      <c r="CJ35" s="134"/>
      <c r="CK35" s="134">
        <f t="shared" si="0"/>
        <v>0</v>
      </c>
      <c r="CL35" s="139"/>
      <c r="CM35" s="141">
        <f t="shared" si="3"/>
        <v>0</v>
      </c>
      <c r="CN35" s="139"/>
      <c r="CO35" s="141">
        <f t="shared" si="4"/>
        <v>0</v>
      </c>
      <c r="CP35" s="139"/>
      <c r="CQ35" s="141">
        <f t="shared" si="5"/>
        <v>0</v>
      </c>
      <c r="CR35" s="139">
        <f t="shared" si="15"/>
        <v>0</v>
      </c>
      <c r="CS35" s="141">
        <f t="shared" si="6"/>
        <v>0</v>
      </c>
      <c r="CT35" s="161"/>
      <c r="CV35" s="574"/>
      <c r="CW35" s="576"/>
      <c r="CX35" s="133"/>
      <c r="CY35" s="134"/>
      <c r="CZ35" s="134">
        <f t="shared" si="1"/>
        <v>0</v>
      </c>
      <c r="DA35" s="139"/>
      <c r="DB35" s="141">
        <f t="shared" si="7"/>
        <v>0</v>
      </c>
      <c r="DC35" s="139"/>
      <c r="DD35" s="141">
        <f t="shared" si="8"/>
        <v>0</v>
      </c>
      <c r="DE35" s="139"/>
      <c r="DF35" s="141">
        <f t="shared" si="9"/>
        <v>0</v>
      </c>
      <c r="DG35" s="139">
        <f t="shared" si="16"/>
        <v>0</v>
      </c>
      <c r="DH35" s="141">
        <f t="shared" si="10"/>
        <v>0</v>
      </c>
      <c r="DI35" s="161"/>
      <c r="DK35" s="574"/>
      <c r="DL35" s="576"/>
      <c r="DM35" s="133"/>
      <c r="DN35" s="134"/>
      <c r="DO35" s="134">
        <f t="shared" si="2"/>
        <v>0</v>
      </c>
      <c r="DP35" s="139"/>
      <c r="DQ35" s="141">
        <f t="shared" si="11"/>
        <v>0</v>
      </c>
      <c r="DR35" s="139"/>
      <c r="DS35" s="141">
        <f t="shared" si="12"/>
        <v>0</v>
      </c>
      <c r="DT35" s="139"/>
      <c r="DU35" s="141">
        <f t="shared" si="13"/>
        <v>0</v>
      </c>
      <c r="DV35" s="139">
        <f t="shared" si="17"/>
        <v>0</v>
      </c>
      <c r="DW35" s="141">
        <f t="shared" si="14"/>
        <v>0</v>
      </c>
      <c r="DX35" s="161"/>
    </row>
    <row r="36" spans="2:128" x14ac:dyDescent="0.4">
      <c r="B36" s="501"/>
      <c r="C36" s="88"/>
      <c r="D36" s="88"/>
      <c r="E36" s="88"/>
      <c r="F36" s="88"/>
      <c r="G36" s="88"/>
      <c r="H36" s="10"/>
      <c r="J36" s="573"/>
      <c r="K36" s="575"/>
      <c r="L36" s="131"/>
      <c r="M36" s="131"/>
      <c r="N36" s="131"/>
      <c r="O36" s="138"/>
      <c r="P36" s="140"/>
      <c r="Q36" s="138"/>
      <c r="R36" s="140"/>
      <c r="S36" s="138"/>
      <c r="T36" s="140"/>
      <c r="U36" s="138"/>
      <c r="V36" s="140"/>
      <c r="W36" s="160"/>
      <c r="Y36" s="573"/>
      <c r="Z36" s="575"/>
      <c r="AA36" s="131"/>
      <c r="AB36" s="131"/>
      <c r="AC36" s="131"/>
      <c r="AD36" s="138"/>
      <c r="AE36" s="140"/>
      <c r="AF36" s="138"/>
      <c r="AG36" s="140"/>
      <c r="AH36" s="138"/>
      <c r="AI36" s="140"/>
      <c r="AJ36" s="138"/>
      <c r="AK36" s="140"/>
      <c r="AL36" s="160"/>
      <c r="AN36" s="573"/>
      <c r="AO36" s="575"/>
      <c r="AP36" s="131"/>
      <c r="AQ36" s="131"/>
      <c r="AR36" s="131"/>
      <c r="AS36" s="138"/>
      <c r="AT36" s="140"/>
      <c r="AU36" s="138"/>
      <c r="AV36" s="140"/>
      <c r="AW36" s="138"/>
      <c r="AX36" s="140"/>
      <c r="AY36" s="138"/>
      <c r="AZ36" s="140"/>
      <c r="BA36" s="160"/>
      <c r="BC36" s="573"/>
      <c r="BD36" s="575"/>
      <c r="BE36" s="131"/>
      <c r="BF36" s="131"/>
      <c r="BG36" s="131"/>
      <c r="BH36" s="138"/>
      <c r="BI36" s="140"/>
      <c r="BJ36" s="138"/>
      <c r="BK36" s="140"/>
      <c r="BL36" s="138"/>
      <c r="BM36" s="140"/>
      <c r="BN36" s="138"/>
      <c r="BO36" s="140"/>
      <c r="BP36" s="160"/>
      <c r="BR36" s="573"/>
      <c r="BS36" s="575"/>
      <c r="BT36" s="131"/>
      <c r="BU36" s="131"/>
      <c r="BV36" s="131"/>
      <c r="BW36" s="138"/>
      <c r="BX36" s="140"/>
      <c r="BY36" s="138"/>
      <c r="BZ36" s="140"/>
      <c r="CA36" s="138"/>
      <c r="CB36" s="140"/>
      <c r="CC36" s="138"/>
      <c r="CD36" s="140"/>
      <c r="CE36" s="160"/>
      <c r="CG36" s="573"/>
      <c r="CH36" s="575"/>
      <c r="CI36" s="131"/>
      <c r="CJ36" s="131"/>
      <c r="CK36" s="131">
        <f t="shared" si="0"/>
        <v>0</v>
      </c>
      <c r="CL36" s="138"/>
      <c r="CM36" s="140">
        <f t="shared" si="3"/>
        <v>0</v>
      </c>
      <c r="CN36" s="138"/>
      <c r="CO36" s="140">
        <f t="shared" si="4"/>
        <v>0</v>
      </c>
      <c r="CP36" s="138"/>
      <c r="CQ36" s="140">
        <f t="shared" si="5"/>
        <v>0</v>
      </c>
      <c r="CR36" s="138">
        <f t="shared" si="15"/>
        <v>0</v>
      </c>
      <c r="CS36" s="140">
        <f t="shared" si="6"/>
        <v>0</v>
      </c>
      <c r="CT36" s="160"/>
      <c r="CV36" s="573"/>
      <c r="CW36" s="575"/>
      <c r="CX36" s="131"/>
      <c r="CY36" s="131"/>
      <c r="CZ36" s="131">
        <f t="shared" si="1"/>
        <v>0</v>
      </c>
      <c r="DA36" s="138"/>
      <c r="DB36" s="140">
        <f t="shared" si="7"/>
        <v>0</v>
      </c>
      <c r="DC36" s="138"/>
      <c r="DD36" s="140">
        <f t="shared" si="8"/>
        <v>0</v>
      </c>
      <c r="DE36" s="138"/>
      <c r="DF36" s="140">
        <f t="shared" si="9"/>
        <v>0</v>
      </c>
      <c r="DG36" s="138">
        <f t="shared" si="16"/>
        <v>0</v>
      </c>
      <c r="DH36" s="140">
        <f t="shared" si="10"/>
        <v>0</v>
      </c>
      <c r="DI36" s="160"/>
      <c r="DK36" s="573"/>
      <c r="DL36" s="575"/>
      <c r="DM36" s="131"/>
      <c r="DN36" s="131"/>
      <c r="DO36" s="131">
        <f t="shared" si="2"/>
        <v>0</v>
      </c>
      <c r="DP36" s="138"/>
      <c r="DQ36" s="140">
        <f t="shared" si="11"/>
        <v>0</v>
      </c>
      <c r="DR36" s="138"/>
      <c r="DS36" s="140">
        <f t="shared" si="12"/>
        <v>0</v>
      </c>
      <c r="DT36" s="138"/>
      <c r="DU36" s="140">
        <f t="shared" si="13"/>
        <v>0</v>
      </c>
      <c r="DV36" s="138">
        <f t="shared" si="17"/>
        <v>0</v>
      </c>
      <c r="DW36" s="140">
        <f t="shared" si="14"/>
        <v>0</v>
      </c>
      <c r="DX36" s="160"/>
    </row>
    <row r="37" spans="2:128" x14ac:dyDescent="0.4">
      <c r="B37" s="502"/>
      <c r="C37" s="87"/>
      <c r="D37" s="87"/>
      <c r="E37" s="87"/>
      <c r="F37" s="87"/>
      <c r="G37" s="87"/>
      <c r="H37" s="12"/>
      <c r="J37" s="574"/>
      <c r="K37" s="576"/>
      <c r="L37" s="133"/>
      <c r="M37" s="134"/>
      <c r="N37" s="134"/>
      <c r="O37" s="139"/>
      <c r="P37" s="141"/>
      <c r="Q37" s="139"/>
      <c r="R37" s="141"/>
      <c r="S37" s="139"/>
      <c r="T37" s="141"/>
      <c r="U37" s="139"/>
      <c r="V37" s="141"/>
      <c r="W37" s="161"/>
      <c r="Y37" s="574"/>
      <c r="Z37" s="576"/>
      <c r="AA37" s="133"/>
      <c r="AB37" s="134"/>
      <c r="AC37" s="134"/>
      <c r="AD37" s="139"/>
      <c r="AE37" s="141"/>
      <c r="AF37" s="139"/>
      <c r="AG37" s="141"/>
      <c r="AH37" s="139"/>
      <c r="AI37" s="141"/>
      <c r="AJ37" s="139"/>
      <c r="AK37" s="141"/>
      <c r="AL37" s="161"/>
      <c r="AN37" s="574"/>
      <c r="AO37" s="576"/>
      <c r="AP37" s="133"/>
      <c r="AQ37" s="134"/>
      <c r="AR37" s="134"/>
      <c r="AS37" s="139"/>
      <c r="AT37" s="141"/>
      <c r="AU37" s="139"/>
      <c r="AV37" s="141"/>
      <c r="AW37" s="139"/>
      <c r="AX37" s="141"/>
      <c r="AY37" s="139"/>
      <c r="AZ37" s="141"/>
      <c r="BA37" s="161"/>
      <c r="BC37" s="574"/>
      <c r="BD37" s="576"/>
      <c r="BE37" s="133"/>
      <c r="BF37" s="134"/>
      <c r="BG37" s="134"/>
      <c r="BH37" s="139"/>
      <c r="BI37" s="141"/>
      <c r="BJ37" s="139"/>
      <c r="BK37" s="141"/>
      <c r="BL37" s="139"/>
      <c r="BM37" s="141"/>
      <c r="BN37" s="139"/>
      <c r="BO37" s="141"/>
      <c r="BP37" s="161"/>
      <c r="BR37" s="574"/>
      <c r="BS37" s="576"/>
      <c r="BT37" s="133"/>
      <c r="BU37" s="134"/>
      <c r="BV37" s="134"/>
      <c r="BW37" s="139"/>
      <c r="BX37" s="141"/>
      <c r="BY37" s="139"/>
      <c r="BZ37" s="141"/>
      <c r="CA37" s="139"/>
      <c r="CB37" s="141"/>
      <c r="CC37" s="139"/>
      <c r="CD37" s="141"/>
      <c r="CE37" s="161"/>
      <c r="CG37" s="574"/>
      <c r="CH37" s="576"/>
      <c r="CI37" s="133"/>
      <c r="CJ37" s="134"/>
      <c r="CK37" s="134">
        <f t="shared" si="0"/>
        <v>0</v>
      </c>
      <c r="CL37" s="139"/>
      <c r="CM37" s="141">
        <f t="shared" si="3"/>
        <v>0</v>
      </c>
      <c r="CN37" s="139"/>
      <c r="CO37" s="141">
        <f t="shared" si="4"/>
        <v>0</v>
      </c>
      <c r="CP37" s="139"/>
      <c r="CQ37" s="141">
        <f t="shared" si="5"/>
        <v>0</v>
      </c>
      <c r="CR37" s="139">
        <f t="shared" si="15"/>
        <v>0</v>
      </c>
      <c r="CS37" s="141">
        <f t="shared" si="6"/>
        <v>0</v>
      </c>
      <c r="CT37" s="161"/>
      <c r="CV37" s="574"/>
      <c r="CW37" s="576"/>
      <c r="CX37" s="133"/>
      <c r="CY37" s="134"/>
      <c r="CZ37" s="134">
        <f t="shared" si="1"/>
        <v>0</v>
      </c>
      <c r="DA37" s="139"/>
      <c r="DB37" s="141">
        <f t="shared" si="7"/>
        <v>0</v>
      </c>
      <c r="DC37" s="139"/>
      <c r="DD37" s="141">
        <f t="shared" si="8"/>
        <v>0</v>
      </c>
      <c r="DE37" s="139"/>
      <c r="DF37" s="141">
        <f t="shared" si="9"/>
        <v>0</v>
      </c>
      <c r="DG37" s="139">
        <f t="shared" si="16"/>
        <v>0</v>
      </c>
      <c r="DH37" s="141">
        <f t="shared" si="10"/>
        <v>0</v>
      </c>
      <c r="DI37" s="161"/>
      <c r="DK37" s="574"/>
      <c r="DL37" s="576"/>
      <c r="DM37" s="133"/>
      <c r="DN37" s="134"/>
      <c r="DO37" s="134">
        <f t="shared" si="2"/>
        <v>0</v>
      </c>
      <c r="DP37" s="139"/>
      <c r="DQ37" s="141">
        <f t="shared" si="11"/>
        <v>0</v>
      </c>
      <c r="DR37" s="139"/>
      <c r="DS37" s="141">
        <f t="shared" si="12"/>
        <v>0</v>
      </c>
      <c r="DT37" s="139"/>
      <c r="DU37" s="141">
        <f t="shared" si="13"/>
        <v>0</v>
      </c>
      <c r="DV37" s="139">
        <f t="shared" si="17"/>
        <v>0</v>
      </c>
      <c r="DW37" s="141">
        <f t="shared" si="14"/>
        <v>0</v>
      </c>
      <c r="DX37" s="161"/>
    </row>
    <row r="38" spans="2:128" x14ac:dyDescent="0.4">
      <c r="B38" s="501"/>
      <c r="C38" s="88"/>
      <c r="D38" s="88"/>
      <c r="E38" s="88"/>
      <c r="F38" s="88"/>
      <c r="G38" s="88"/>
      <c r="H38" s="10"/>
      <c r="J38" s="573"/>
      <c r="K38" s="575"/>
      <c r="L38" s="131"/>
      <c r="M38" s="131"/>
      <c r="N38" s="131"/>
      <c r="O38" s="138"/>
      <c r="P38" s="140"/>
      <c r="Q38" s="138"/>
      <c r="R38" s="140"/>
      <c r="S38" s="138"/>
      <c r="T38" s="140"/>
      <c r="U38" s="138"/>
      <c r="V38" s="140"/>
      <c r="W38" s="160"/>
      <c r="Y38" s="573"/>
      <c r="Z38" s="575"/>
      <c r="AA38" s="131"/>
      <c r="AB38" s="131"/>
      <c r="AC38" s="131"/>
      <c r="AD38" s="138"/>
      <c r="AE38" s="140"/>
      <c r="AF38" s="138"/>
      <c r="AG38" s="140"/>
      <c r="AH38" s="138"/>
      <c r="AI38" s="140"/>
      <c r="AJ38" s="138"/>
      <c r="AK38" s="140"/>
      <c r="AL38" s="160"/>
      <c r="AN38" s="573"/>
      <c r="AO38" s="575"/>
      <c r="AP38" s="131"/>
      <c r="AQ38" s="131"/>
      <c r="AR38" s="131"/>
      <c r="AS38" s="138"/>
      <c r="AT38" s="140"/>
      <c r="AU38" s="138"/>
      <c r="AV38" s="140"/>
      <c r="AW38" s="138"/>
      <c r="AX38" s="140"/>
      <c r="AY38" s="138"/>
      <c r="AZ38" s="140"/>
      <c r="BA38" s="160"/>
      <c r="BC38" s="573"/>
      <c r="BD38" s="575"/>
      <c r="BE38" s="131"/>
      <c r="BF38" s="131"/>
      <c r="BG38" s="131"/>
      <c r="BH38" s="138"/>
      <c r="BI38" s="140"/>
      <c r="BJ38" s="138"/>
      <c r="BK38" s="140"/>
      <c r="BL38" s="138"/>
      <c r="BM38" s="140"/>
      <c r="BN38" s="138"/>
      <c r="BO38" s="140"/>
      <c r="BP38" s="160"/>
      <c r="BR38" s="573"/>
      <c r="BS38" s="575"/>
      <c r="BT38" s="131"/>
      <c r="BU38" s="131"/>
      <c r="BV38" s="131"/>
      <c r="BW38" s="138"/>
      <c r="BX38" s="140"/>
      <c r="BY38" s="138"/>
      <c r="BZ38" s="140"/>
      <c r="CA38" s="138"/>
      <c r="CB38" s="140"/>
      <c r="CC38" s="138"/>
      <c r="CD38" s="140"/>
      <c r="CE38" s="160"/>
      <c r="CG38" s="573"/>
      <c r="CH38" s="575"/>
      <c r="CI38" s="131"/>
      <c r="CJ38" s="131"/>
      <c r="CK38" s="131">
        <f t="shared" si="0"/>
        <v>0</v>
      </c>
      <c r="CL38" s="138"/>
      <c r="CM38" s="140">
        <f t="shared" si="3"/>
        <v>0</v>
      </c>
      <c r="CN38" s="138"/>
      <c r="CO38" s="140">
        <f t="shared" si="4"/>
        <v>0</v>
      </c>
      <c r="CP38" s="138"/>
      <c r="CQ38" s="140">
        <f t="shared" si="5"/>
        <v>0</v>
      </c>
      <c r="CR38" s="138">
        <f t="shared" si="15"/>
        <v>0</v>
      </c>
      <c r="CS38" s="140">
        <f t="shared" si="6"/>
        <v>0</v>
      </c>
      <c r="CT38" s="160"/>
      <c r="CV38" s="573"/>
      <c r="CW38" s="575"/>
      <c r="CX38" s="131"/>
      <c r="CY38" s="131"/>
      <c r="CZ38" s="131">
        <f t="shared" si="1"/>
        <v>0</v>
      </c>
      <c r="DA38" s="138"/>
      <c r="DB38" s="140">
        <f t="shared" si="7"/>
        <v>0</v>
      </c>
      <c r="DC38" s="138"/>
      <c r="DD38" s="140">
        <f t="shared" si="8"/>
        <v>0</v>
      </c>
      <c r="DE38" s="138"/>
      <c r="DF38" s="140">
        <f t="shared" si="9"/>
        <v>0</v>
      </c>
      <c r="DG38" s="138">
        <f t="shared" si="16"/>
        <v>0</v>
      </c>
      <c r="DH38" s="140">
        <f t="shared" si="10"/>
        <v>0</v>
      </c>
      <c r="DI38" s="160"/>
      <c r="DK38" s="573"/>
      <c r="DL38" s="575"/>
      <c r="DM38" s="131"/>
      <c r="DN38" s="131"/>
      <c r="DO38" s="131">
        <f t="shared" si="2"/>
        <v>0</v>
      </c>
      <c r="DP38" s="138"/>
      <c r="DQ38" s="140">
        <f t="shared" si="11"/>
        <v>0</v>
      </c>
      <c r="DR38" s="138"/>
      <c r="DS38" s="140">
        <f t="shared" si="12"/>
        <v>0</v>
      </c>
      <c r="DT38" s="138"/>
      <c r="DU38" s="140">
        <f t="shared" si="13"/>
        <v>0</v>
      </c>
      <c r="DV38" s="138">
        <f t="shared" si="17"/>
        <v>0</v>
      </c>
      <c r="DW38" s="140">
        <f t="shared" si="14"/>
        <v>0</v>
      </c>
      <c r="DX38" s="160"/>
    </row>
    <row r="39" spans="2:128" x14ac:dyDescent="0.4">
      <c r="B39" s="502"/>
      <c r="C39" s="87"/>
      <c r="D39" s="87"/>
      <c r="E39" s="87"/>
      <c r="F39" s="87"/>
      <c r="G39" s="87"/>
      <c r="H39" s="12"/>
      <c r="J39" s="574"/>
      <c r="K39" s="576"/>
      <c r="L39" s="133"/>
      <c r="M39" s="134"/>
      <c r="N39" s="134"/>
      <c r="O39" s="139"/>
      <c r="P39" s="141"/>
      <c r="Q39" s="139"/>
      <c r="R39" s="141"/>
      <c r="S39" s="139"/>
      <c r="T39" s="141"/>
      <c r="U39" s="139"/>
      <c r="V39" s="141"/>
      <c r="W39" s="161"/>
      <c r="Y39" s="574"/>
      <c r="Z39" s="576"/>
      <c r="AA39" s="133"/>
      <c r="AB39" s="134"/>
      <c r="AC39" s="134"/>
      <c r="AD39" s="139"/>
      <c r="AE39" s="141"/>
      <c r="AF39" s="139"/>
      <c r="AG39" s="141"/>
      <c r="AH39" s="139"/>
      <c r="AI39" s="141"/>
      <c r="AJ39" s="139"/>
      <c r="AK39" s="141"/>
      <c r="AL39" s="161"/>
      <c r="AN39" s="574"/>
      <c r="AO39" s="576"/>
      <c r="AP39" s="133"/>
      <c r="AQ39" s="134"/>
      <c r="AR39" s="134"/>
      <c r="AS39" s="139"/>
      <c r="AT39" s="141"/>
      <c r="AU39" s="139"/>
      <c r="AV39" s="141"/>
      <c r="AW39" s="139"/>
      <c r="AX39" s="141"/>
      <c r="AY39" s="139"/>
      <c r="AZ39" s="141"/>
      <c r="BA39" s="161"/>
      <c r="BC39" s="574"/>
      <c r="BD39" s="576"/>
      <c r="BE39" s="133"/>
      <c r="BF39" s="134"/>
      <c r="BG39" s="134"/>
      <c r="BH39" s="139"/>
      <c r="BI39" s="141"/>
      <c r="BJ39" s="139"/>
      <c r="BK39" s="141"/>
      <c r="BL39" s="139"/>
      <c r="BM39" s="141"/>
      <c r="BN39" s="139"/>
      <c r="BO39" s="141"/>
      <c r="BP39" s="161"/>
      <c r="BR39" s="574"/>
      <c r="BS39" s="576"/>
      <c r="BT39" s="133"/>
      <c r="BU39" s="134"/>
      <c r="BV39" s="134"/>
      <c r="BW39" s="139"/>
      <c r="BX39" s="141"/>
      <c r="BY39" s="139"/>
      <c r="BZ39" s="141"/>
      <c r="CA39" s="139"/>
      <c r="CB39" s="141"/>
      <c r="CC39" s="139"/>
      <c r="CD39" s="141"/>
      <c r="CE39" s="161"/>
      <c r="CG39" s="574"/>
      <c r="CH39" s="576"/>
      <c r="CI39" s="133"/>
      <c r="CJ39" s="134"/>
      <c r="CK39" s="134">
        <f t="shared" si="0"/>
        <v>0</v>
      </c>
      <c r="CL39" s="139"/>
      <c r="CM39" s="141">
        <f t="shared" si="3"/>
        <v>0</v>
      </c>
      <c r="CN39" s="139"/>
      <c r="CO39" s="141">
        <f t="shared" si="4"/>
        <v>0</v>
      </c>
      <c r="CP39" s="139"/>
      <c r="CQ39" s="141">
        <f t="shared" si="5"/>
        <v>0</v>
      </c>
      <c r="CR39" s="139">
        <f t="shared" si="15"/>
        <v>0</v>
      </c>
      <c r="CS39" s="141">
        <f t="shared" si="6"/>
        <v>0</v>
      </c>
      <c r="CT39" s="161"/>
      <c r="CV39" s="574"/>
      <c r="CW39" s="576"/>
      <c r="CX39" s="133"/>
      <c r="CY39" s="134"/>
      <c r="CZ39" s="134">
        <f t="shared" si="1"/>
        <v>0</v>
      </c>
      <c r="DA39" s="139"/>
      <c r="DB39" s="141">
        <f t="shared" si="7"/>
        <v>0</v>
      </c>
      <c r="DC39" s="139"/>
      <c r="DD39" s="141">
        <f t="shared" si="8"/>
        <v>0</v>
      </c>
      <c r="DE39" s="139"/>
      <c r="DF39" s="141">
        <f t="shared" si="9"/>
        <v>0</v>
      </c>
      <c r="DG39" s="139">
        <f t="shared" si="16"/>
        <v>0</v>
      </c>
      <c r="DH39" s="141">
        <f t="shared" si="10"/>
        <v>0</v>
      </c>
      <c r="DI39" s="161"/>
      <c r="DK39" s="574"/>
      <c r="DL39" s="576"/>
      <c r="DM39" s="133"/>
      <c r="DN39" s="134"/>
      <c r="DO39" s="134">
        <f t="shared" si="2"/>
        <v>0</v>
      </c>
      <c r="DP39" s="139"/>
      <c r="DQ39" s="141">
        <f t="shared" si="11"/>
        <v>0</v>
      </c>
      <c r="DR39" s="139"/>
      <c r="DS39" s="141">
        <f t="shared" si="12"/>
        <v>0</v>
      </c>
      <c r="DT39" s="139"/>
      <c r="DU39" s="141">
        <f t="shared" si="13"/>
        <v>0</v>
      </c>
      <c r="DV39" s="139">
        <f t="shared" si="17"/>
        <v>0</v>
      </c>
      <c r="DW39" s="141">
        <f t="shared" si="14"/>
        <v>0</v>
      </c>
      <c r="DX39" s="161"/>
    </row>
    <row r="40" spans="2:128" x14ac:dyDescent="0.4">
      <c r="B40" s="501"/>
      <c r="C40" s="88"/>
      <c r="D40" s="88"/>
      <c r="E40" s="88"/>
      <c r="F40" s="88"/>
      <c r="G40" s="88"/>
      <c r="H40" s="10"/>
      <c r="J40" s="573"/>
      <c r="K40" s="575"/>
      <c r="L40" s="131"/>
      <c r="M40" s="131"/>
      <c r="N40" s="131"/>
      <c r="O40" s="138"/>
      <c r="P40" s="140"/>
      <c r="Q40" s="138"/>
      <c r="R40" s="140"/>
      <c r="S40" s="138"/>
      <c r="T40" s="140"/>
      <c r="U40" s="138"/>
      <c r="V40" s="140"/>
      <c r="W40" s="160"/>
      <c r="Y40" s="573"/>
      <c r="Z40" s="575"/>
      <c r="AA40" s="131"/>
      <c r="AB40" s="131"/>
      <c r="AC40" s="131"/>
      <c r="AD40" s="138"/>
      <c r="AE40" s="140"/>
      <c r="AF40" s="138"/>
      <c r="AG40" s="140"/>
      <c r="AH40" s="138"/>
      <c r="AI40" s="140"/>
      <c r="AJ40" s="138"/>
      <c r="AK40" s="140"/>
      <c r="AL40" s="160"/>
      <c r="AN40" s="573"/>
      <c r="AO40" s="575"/>
      <c r="AP40" s="131"/>
      <c r="AQ40" s="131"/>
      <c r="AR40" s="131"/>
      <c r="AS40" s="138"/>
      <c r="AT40" s="140"/>
      <c r="AU40" s="138"/>
      <c r="AV40" s="140"/>
      <c r="AW40" s="138"/>
      <c r="AX40" s="140"/>
      <c r="AY40" s="138"/>
      <c r="AZ40" s="140"/>
      <c r="BA40" s="160"/>
      <c r="BC40" s="573"/>
      <c r="BD40" s="575"/>
      <c r="BE40" s="131"/>
      <c r="BF40" s="131"/>
      <c r="BG40" s="131"/>
      <c r="BH40" s="138"/>
      <c r="BI40" s="140"/>
      <c r="BJ40" s="138"/>
      <c r="BK40" s="140"/>
      <c r="BL40" s="138"/>
      <c r="BM40" s="140"/>
      <c r="BN40" s="138"/>
      <c r="BO40" s="140"/>
      <c r="BP40" s="160"/>
      <c r="BR40" s="573"/>
      <c r="BS40" s="575"/>
      <c r="BT40" s="131"/>
      <c r="BU40" s="131"/>
      <c r="BV40" s="131"/>
      <c r="BW40" s="138"/>
      <c r="BX40" s="140"/>
      <c r="BY40" s="138"/>
      <c r="BZ40" s="140"/>
      <c r="CA40" s="138"/>
      <c r="CB40" s="140"/>
      <c r="CC40" s="138"/>
      <c r="CD40" s="140"/>
      <c r="CE40" s="160"/>
      <c r="CG40" s="573"/>
      <c r="CH40" s="575"/>
      <c r="CI40" s="131"/>
      <c r="CJ40" s="131"/>
      <c r="CK40" s="131">
        <f t="shared" si="0"/>
        <v>0</v>
      </c>
      <c r="CL40" s="138"/>
      <c r="CM40" s="140">
        <f t="shared" si="3"/>
        <v>0</v>
      </c>
      <c r="CN40" s="138"/>
      <c r="CO40" s="140">
        <f t="shared" si="4"/>
        <v>0</v>
      </c>
      <c r="CP40" s="138"/>
      <c r="CQ40" s="140">
        <f t="shared" si="5"/>
        <v>0</v>
      </c>
      <c r="CR40" s="138">
        <f t="shared" si="15"/>
        <v>0</v>
      </c>
      <c r="CS40" s="140">
        <f t="shared" si="6"/>
        <v>0</v>
      </c>
      <c r="CT40" s="160"/>
      <c r="CV40" s="573"/>
      <c r="CW40" s="575"/>
      <c r="CX40" s="131"/>
      <c r="CY40" s="131"/>
      <c r="CZ40" s="131">
        <f t="shared" si="1"/>
        <v>0</v>
      </c>
      <c r="DA40" s="138"/>
      <c r="DB40" s="140">
        <f t="shared" si="7"/>
        <v>0</v>
      </c>
      <c r="DC40" s="138"/>
      <c r="DD40" s="140">
        <f t="shared" si="8"/>
        <v>0</v>
      </c>
      <c r="DE40" s="138"/>
      <c r="DF40" s="140">
        <f t="shared" si="9"/>
        <v>0</v>
      </c>
      <c r="DG40" s="138">
        <f t="shared" si="16"/>
        <v>0</v>
      </c>
      <c r="DH40" s="140">
        <f t="shared" si="10"/>
        <v>0</v>
      </c>
      <c r="DI40" s="160"/>
      <c r="DK40" s="573"/>
      <c r="DL40" s="575"/>
      <c r="DM40" s="131"/>
      <c r="DN40" s="131"/>
      <c r="DO40" s="131">
        <f t="shared" si="2"/>
        <v>0</v>
      </c>
      <c r="DP40" s="138"/>
      <c r="DQ40" s="140">
        <f t="shared" si="11"/>
        <v>0</v>
      </c>
      <c r="DR40" s="138"/>
      <c r="DS40" s="140">
        <f t="shared" si="12"/>
        <v>0</v>
      </c>
      <c r="DT40" s="138"/>
      <c r="DU40" s="140">
        <f t="shared" si="13"/>
        <v>0</v>
      </c>
      <c r="DV40" s="138">
        <f t="shared" si="17"/>
        <v>0</v>
      </c>
      <c r="DW40" s="140">
        <f t="shared" si="14"/>
        <v>0</v>
      </c>
      <c r="DX40" s="160"/>
    </row>
    <row r="41" spans="2:128" x14ac:dyDescent="0.4">
      <c r="B41" s="502"/>
      <c r="C41" s="87"/>
      <c r="D41" s="87"/>
      <c r="E41" s="87"/>
      <c r="F41" s="87"/>
      <c r="G41" s="87"/>
      <c r="H41" s="12"/>
      <c r="J41" s="574"/>
      <c r="K41" s="576"/>
      <c r="L41" s="133"/>
      <c r="M41" s="134"/>
      <c r="N41" s="134"/>
      <c r="O41" s="139"/>
      <c r="P41" s="141"/>
      <c r="Q41" s="139"/>
      <c r="R41" s="141"/>
      <c r="S41" s="139"/>
      <c r="T41" s="141"/>
      <c r="U41" s="139"/>
      <c r="V41" s="141"/>
      <c r="W41" s="161"/>
      <c r="Y41" s="574"/>
      <c r="Z41" s="576"/>
      <c r="AA41" s="133"/>
      <c r="AB41" s="134"/>
      <c r="AC41" s="134"/>
      <c r="AD41" s="139"/>
      <c r="AE41" s="141"/>
      <c r="AF41" s="139"/>
      <c r="AG41" s="141"/>
      <c r="AH41" s="139"/>
      <c r="AI41" s="141"/>
      <c r="AJ41" s="139"/>
      <c r="AK41" s="141"/>
      <c r="AL41" s="161"/>
      <c r="AN41" s="574"/>
      <c r="AO41" s="576"/>
      <c r="AP41" s="133"/>
      <c r="AQ41" s="134"/>
      <c r="AR41" s="134"/>
      <c r="AS41" s="139"/>
      <c r="AT41" s="141"/>
      <c r="AU41" s="139"/>
      <c r="AV41" s="141"/>
      <c r="AW41" s="139"/>
      <c r="AX41" s="141"/>
      <c r="AY41" s="139"/>
      <c r="AZ41" s="141"/>
      <c r="BA41" s="161"/>
      <c r="BC41" s="574"/>
      <c r="BD41" s="576"/>
      <c r="BE41" s="133"/>
      <c r="BF41" s="134"/>
      <c r="BG41" s="134"/>
      <c r="BH41" s="139"/>
      <c r="BI41" s="141"/>
      <c r="BJ41" s="139"/>
      <c r="BK41" s="141"/>
      <c r="BL41" s="139"/>
      <c r="BM41" s="141"/>
      <c r="BN41" s="139"/>
      <c r="BO41" s="141"/>
      <c r="BP41" s="161"/>
      <c r="BR41" s="574"/>
      <c r="BS41" s="576"/>
      <c r="BT41" s="133"/>
      <c r="BU41" s="134"/>
      <c r="BV41" s="134"/>
      <c r="BW41" s="139"/>
      <c r="BX41" s="141"/>
      <c r="BY41" s="139"/>
      <c r="BZ41" s="141"/>
      <c r="CA41" s="139"/>
      <c r="CB41" s="141"/>
      <c r="CC41" s="139"/>
      <c r="CD41" s="141"/>
      <c r="CE41" s="161"/>
      <c r="CG41" s="574"/>
      <c r="CH41" s="576"/>
      <c r="CI41" s="133"/>
      <c r="CJ41" s="134"/>
      <c r="CK41" s="134">
        <f t="shared" si="0"/>
        <v>0</v>
      </c>
      <c r="CL41" s="139"/>
      <c r="CM41" s="141">
        <f t="shared" si="3"/>
        <v>0</v>
      </c>
      <c r="CN41" s="139"/>
      <c r="CO41" s="141">
        <f t="shared" si="4"/>
        <v>0</v>
      </c>
      <c r="CP41" s="139"/>
      <c r="CQ41" s="141">
        <f t="shared" si="5"/>
        <v>0</v>
      </c>
      <c r="CR41" s="139">
        <f t="shared" si="15"/>
        <v>0</v>
      </c>
      <c r="CS41" s="141">
        <f t="shared" si="6"/>
        <v>0</v>
      </c>
      <c r="CT41" s="161"/>
      <c r="CV41" s="574"/>
      <c r="CW41" s="576"/>
      <c r="CX41" s="133"/>
      <c r="CY41" s="134"/>
      <c r="CZ41" s="134">
        <f t="shared" si="1"/>
        <v>0</v>
      </c>
      <c r="DA41" s="139"/>
      <c r="DB41" s="141">
        <f t="shared" si="7"/>
        <v>0</v>
      </c>
      <c r="DC41" s="139"/>
      <c r="DD41" s="141">
        <f t="shared" si="8"/>
        <v>0</v>
      </c>
      <c r="DE41" s="139"/>
      <c r="DF41" s="141">
        <f t="shared" si="9"/>
        <v>0</v>
      </c>
      <c r="DG41" s="139">
        <f t="shared" si="16"/>
        <v>0</v>
      </c>
      <c r="DH41" s="141">
        <f t="shared" si="10"/>
        <v>0</v>
      </c>
      <c r="DI41" s="161"/>
      <c r="DK41" s="574"/>
      <c r="DL41" s="576"/>
      <c r="DM41" s="133"/>
      <c r="DN41" s="134"/>
      <c r="DO41" s="134">
        <f t="shared" si="2"/>
        <v>0</v>
      </c>
      <c r="DP41" s="139"/>
      <c r="DQ41" s="141">
        <f t="shared" si="11"/>
        <v>0</v>
      </c>
      <c r="DR41" s="139"/>
      <c r="DS41" s="141">
        <f t="shared" si="12"/>
        <v>0</v>
      </c>
      <c r="DT41" s="139"/>
      <c r="DU41" s="141">
        <f t="shared" si="13"/>
        <v>0</v>
      </c>
      <c r="DV41" s="139">
        <f t="shared" si="17"/>
        <v>0</v>
      </c>
      <c r="DW41" s="141">
        <f t="shared" si="14"/>
        <v>0</v>
      </c>
      <c r="DX41" s="161"/>
    </row>
    <row r="42" spans="2:128" x14ac:dyDescent="0.4">
      <c r="B42" s="530" t="s">
        <v>79</v>
      </c>
      <c r="C42" s="88"/>
      <c r="D42" s="88"/>
      <c r="E42" s="88"/>
      <c r="F42" s="88"/>
      <c r="G42" s="88"/>
      <c r="H42" s="10"/>
      <c r="J42" s="573"/>
      <c r="K42" s="575"/>
      <c r="L42" s="131"/>
      <c r="M42" s="131"/>
      <c r="N42" s="131"/>
      <c r="O42" s="138"/>
      <c r="P42" s="140"/>
      <c r="Q42" s="138"/>
      <c r="R42" s="140"/>
      <c r="S42" s="138"/>
      <c r="T42" s="140"/>
      <c r="U42" s="138"/>
      <c r="V42" s="140"/>
      <c r="W42" s="160"/>
      <c r="Y42" s="573"/>
      <c r="Z42" s="575"/>
      <c r="AA42" s="131"/>
      <c r="AB42" s="131"/>
      <c r="AC42" s="131"/>
      <c r="AD42" s="138"/>
      <c r="AE42" s="140"/>
      <c r="AF42" s="138"/>
      <c r="AG42" s="140"/>
      <c r="AH42" s="138"/>
      <c r="AI42" s="140"/>
      <c r="AJ42" s="138"/>
      <c r="AK42" s="140"/>
      <c r="AL42" s="160"/>
      <c r="AN42" s="573"/>
      <c r="AO42" s="575"/>
      <c r="AP42" s="131"/>
      <c r="AQ42" s="131"/>
      <c r="AR42" s="131"/>
      <c r="AS42" s="138"/>
      <c r="AT42" s="140"/>
      <c r="AU42" s="138"/>
      <c r="AV42" s="140"/>
      <c r="AW42" s="138"/>
      <c r="AX42" s="140"/>
      <c r="AY42" s="138"/>
      <c r="AZ42" s="140"/>
      <c r="BA42" s="160"/>
      <c r="BC42" s="573"/>
      <c r="BD42" s="575"/>
      <c r="BE42" s="131"/>
      <c r="BF42" s="131"/>
      <c r="BG42" s="131"/>
      <c r="BH42" s="138"/>
      <c r="BI42" s="140"/>
      <c r="BJ42" s="138"/>
      <c r="BK42" s="140"/>
      <c r="BL42" s="138"/>
      <c r="BM42" s="140"/>
      <c r="BN42" s="138"/>
      <c r="BO42" s="140"/>
      <c r="BP42" s="160"/>
      <c r="BR42" s="573"/>
      <c r="BS42" s="575"/>
      <c r="BT42" s="131"/>
      <c r="BU42" s="131"/>
      <c r="BV42" s="131"/>
      <c r="BW42" s="138"/>
      <c r="BX42" s="140"/>
      <c r="BY42" s="138"/>
      <c r="BZ42" s="140"/>
      <c r="CA42" s="138"/>
      <c r="CB42" s="140"/>
      <c r="CC42" s="138"/>
      <c r="CD42" s="140"/>
      <c r="CE42" s="160"/>
      <c r="CG42" s="573"/>
      <c r="CH42" s="575"/>
      <c r="CI42" s="131"/>
      <c r="CJ42" s="131"/>
      <c r="CK42" s="131">
        <f t="shared" si="0"/>
        <v>0</v>
      </c>
      <c r="CL42" s="138"/>
      <c r="CM42" s="140">
        <f t="shared" si="3"/>
        <v>0</v>
      </c>
      <c r="CN42" s="138"/>
      <c r="CO42" s="140">
        <f t="shared" si="4"/>
        <v>0</v>
      </c>
      <c r="CP42" s="138"/>
      <c r="CQ42" s="140">
        <f t="shared" si="5"/>
        <v>0</v>
      </c>
      <c r="CR42" s="138">
        <f t="shared" si="15"/>
        <v>0</v>
      </c>
      <c r="CS42" s="140">
        <f t="shared" si="6"/>
        <v>0</v>
      </c>
      <c r="CT42" s="160"/>
      <c r="CV42" s="573"/>
      <c r="CW42" s="575"/>
      <c r="CX42" s="131"/>
      <c r="CY42" s="131"/>
      <c r="CZ42" s="131">
        <f t="shared" si="1"/>
        <v>0</v>
      </c>
      <c r="DA42" s="138"/>
      <c r="DB42" s="140">
        <f t="shared" si="7"/>
        <v>0</v>
      </c>
      <c r="DC42" s="138"/>
      <c r="DD42" s="140">
        <f t="shared" si="8"/>
        <v>0</v>
      </c>
      <c r="DE42" s="138"/>
      <c r="DF42" s="140">
        <f t="shared" si="9"/>
        <v>0</v>
      </c>
      <c r="DG42" s="138">
        <f t="shared" si="16"/>
        <v>0</v>
      </c>
      <c r="DH42" s="140">
        <f t="shared" si="10"/>
        <v>0</v>
      </c>
      <c r="DI42" s="160"/>
      <c r="DK42" s="573"/>
      <c r="DL42" s="575"/>
      <c r="DM42" s="131"/>
      <c r="DN42" s="131"/>
      <c r="DO42" s="131">
        <f t="shared" si="2"/>
        <v>0</v>
      </c>
      <c r="DP42" s="138"/>
      <c r="DQ42" s="140">
        <f t="shared" si="11"/>
        <v>0</v>
      </c>
      <c r="DR42" s="138"/>
      <c r="DS42" s="140">
        <f t="shared" si="12"/>
        <v>0</v>
      </c>
      <c r="DT42" s="138"/>
      <c r="DU42" s="140">
        <f t="shared" si="13"/>
        <v>0</v>
      </c>
      <c r="DV42" s="138">
        <f t="shared" si="17"/>
        <v>0</v>
      </c>
      <c r="DW42" s="140">
        <f t="shared" si="14"/>
        <v>0</v>
      </c>
      <c r="DX42" s="160"/>
    </row>
    <row r="43" spans="2:128" x14ac:dyDescent="0.4">
      <c r="B43" s="531"/>
      <c r="C43" s="360"/>
      <c r="D43" s="360"/>
      <c r="E43" s="360"/>
      <c r="F43" s="360"/>
      <c r="G43" s="360"/>
      <c r="H43" s="12"/>
      <c r="J43" s="574"/>
      <c r="K43" s="576"/>
      <c r="L43" s="133"/>
      <c r="M43" s="134"/>
      <c r="N43" s="134"/>
      <c r="O43" s="139"/>
      <c r="P43" s="141"/>
      <c r="Q43" s="139"/>
      <c r="R43" s="141"/>
      <c r="S43" s="139"/>
      <c r="T43" s="141"/>
      <c r="U43" s="139"/>
      <c r="V43" s="141"/>
      <c r="W43" s="161"/>
      <c r="Y43" s="574"/>
      <c r="Z43" s="576"/>
      <c r="AA43" s="133"/>
      <c r="AB43" s="134"/>
      <c r="AC43" s="134"/>
      <c r="AD43" s="139"/>
      <c r="AE43" s="141"/>
      <c r="AF43" s="139"/>
      <c r="AG43" s="141"/>
      <c r="AH43" s="139"/>
      <c r="AI43" s="141"/>
      <c r="AJ43" s="139"/>
      <c r="AK43" s="141"/>
      <c r="AL43" s="161"/>
      <c r="AN43" s="574"/>
      <c r="AO43" s="576"/>
      <c r="AP43" s="133"/>
      <c r="AQ43" s="134"/>
      <c r="AR43" s="134"/>
      <c r="AS43" s="139"/>
      <c r="AT43" s="141"/>
      <c r="AU43" s="139"/>
      <c r="AV43" s="141"/>
      <c r="AW43" s="139"/>
      <c r="AX43" s="141"/>
      <c r="AY43" s="139"/>
      <c r="AZ43" s="141"/>
      <c r="BA43" s="161"/>
      <c r="BC43" s="574"/>
      <c r="BD43" s="576"/>
      <c r="BE43" s="133"/>
      <c r="BF43" s="134"/>
      <c r="BG43" s="134"/>
      <c r="BH43" s="139"/>
      <c r="BI43" s="141"/>
      <c r="BJ43" s="139"/>
      <c r="BK43" s="141"/>
      <c r="BL43" s="139"/>
      <c r="BM43" s="141"/>
      <c r="BN43" s="139"/>
      <c r="BO43" s="141"/>
      <c r="BP43" s="161"/>
      <c r="BR43" s="574"/>
      <c r="BS43" s="576"/>
      <c r="BT43" s="133"/>
      <c r="BU43" s="134"/>
      <c r="BV43" s="134"/>
      <c r="BW43" s="139"/>
      <c r="BX43" s="141"/>
      <c r="BY43" s="139"/>
      <c r="BZ43" s="141"/>
      <c r="CA43" s="139"/>
      <c r="CB43" s="141"/>
      <c r="CC43" s="139"/>
      <c r="CD43" s="141"/>
      <c r="CE43" s="161"/>
      <c r="CG43" s="574"/>
      <c r="CH43" s="576"/>
      <c r="CI43" s="133"/>
      <c r="CJ43" s="134"/>
      <c r="CK43" s="134">
        <f t="shared" si="0"/>
        <v>0</v>
      </c>
      <c r="CL43" s="139"/>
      <c r="CM43" s="141">
        <f t="shared" si="3"/>
        <v>0</v>
      </c>
      <c r="CN43" s="139"/>
      <c r="CO43" s="141">
        <f t="shared" si="4"/>
        <v>0</v>
      </c>
      <c r="CP43" s="139"/>
      <c r="CQ43" s="141">
        <f t="shared" si="5"/>
        <v>0</v>
      </c>
      <c r="CR43" s="139">
        <f t="shared" si="15"/>
        <v>0</v>
      </c>
      <c r="CS43" s="141">
        <f t="shared" si="6"/>
        <v>0</v>
      </c>
      <c r="CT43" s="161"/>
      <c r="CV43" s="574"/>
      <c r="CW43" s="576"/>
      <c r="CX43" s="133"/>
      <c r="CY43" s="134"/>
      <c r="CZ43" s="134">
        <f t="shared" si="1"/>
        <v>0</v>
      </c>
      <c r="DA43" s="139"/>
      <c r="DB43" s="141">
        <f t="shared" si="7"/>
        <v>0</v>
      </c>
      <c r="DC43" s="139"/>
      <c r="DD43" s="141">
        <f t="shared" si="8"/>
        <v>0</v>
      </c>
      <c r="DE43" s="139"/>
      <c r="DF43" s="141">
        <f t="shared" si="9"/>
        <v>0</v>
      </c>
      <c r="DG43" s="139">
        <f t="shared" si="16"/>
        <v>0</v>
      </c>
      <c r="DH43" s="141">
        <f t="shared" si="10"/>
        <v>0</v>
      </c>
      <c r="DI43" s="161"/>
      <c r="DK43" s="574"/>
      <c r="DL43" s="576"/>
      <c r="DM43" s="133"/>
      <c r="DN43" s="134"/>
      <c r="DO43" s="134">
        <f t="shared" si="2"/>
        <v>0</v>
      </c>
      <c r="DP43" s="139"/>
      <c r="DQ43" s="141">
        <f t="shared" si="11"/>
        <v>0</v>
      </c>
      <c r="DR43" s="139"/>
      <c r="DS43" s="141">
        <f t="shared" si="12"/>
        <v>0</v>
      </c>
      <c r="DT43" s="139"/>
      <c r="DU43" s="141">
        <f t="shared" si="13"/>
        <v>0</v>
      </c>
      <c r="DV43" s="139">
        <f t="shared" si="17"/>
        <v>0</v>
      </c>
      <c r="DW43" s="141">
        <f t="shared" si="14"/>
        <v>0</v>
      </c>
      <c r="DX43" s="161"/>
    </row>
    <row r="44" spans="2:128" x14ac:dyDescent="0.4">
      <c r="J44" s="69"/>
      <c r="K44" s="70"/>
      <c r="L44" s="70"/>
      <c r="M44" s="70"/>
      <c r="N44" s="70"/>
      <c r="O44" s="71"/>
      <c r="P44" s="71"/>
      <c r="Q44" s="71"/>
      <c r="R44" s="71"/>
      <c r="S44" s="71"/>
      <c r="T44" s="71"/>
      <c r="U44" s="71"/>
      <c r="V44" s="71"/>
      <c r="W44" s="72"/>
      <c r="Y44" s="69"/>
      <c r="Z44" s="70"/>
      <c r="AA44" s="70"/>
      <c r="AB44" s="70"/>
      <c r="AC44" s="70"/>
      <c r="AD44" s="71"/>
      <c r="AE44" s="71"/>
      <c r="AF44" s="71"/>
      <c r="AG44" s="71"/>
      <c r="AH44" s="71"/>
      <c r="AI44" s="71"/>
      <c r="AJ44" s="71"/>
      <c r="AK44" s="71"/>
      <c r="AL44" s="72"/>
      <c r="AN44" s="69"/>
      <c r="AO44" s="70"/>
      <c r="AP44" s="70"/>
      <c r="AQ44" s="70"/>
      <c r="AR44" s="70"/>
      <c r="AS44" s="71"/>
      <c r="AT44" s="71"/>
      <c r="AU44" s="71"/>
      <c r="AV44" s="71"/>
      <c r="AW44" s="71"/>
      <c r="AX44" s="71"/>
      <c r="AY44" s="71"/>
      <c r="AZ44" s="71"/>
      <c r="BA44" s="72"/>
      <c r="BC44" s="69"/>
      <c r="BD44" s="70"/>
      <c r="BE44" s="70"/>
      <c r="BF44" s="70"/>
      <c r="BG44" s="70"/>
      <c r="BH44" s="71"/>
      <c r="BI44" s="71"/>
      <c r="BJ44" s="71"/>
      <c r="BK44" s="71"/>
      <c r="BL44" s="71"/>
      <c r="BM44" s="71"/>
      <c r="BN44" s="71"/>
      <c r="BO44" s="71"/>
      <c r="BP44" s="72"/>
      <c r="BR44" s="69"/>
      <c r="BS44" s="70"/>
      <c r="BT44" s="70"/>
      <c r="BU44" s="70"/>
      <c r="BV44" s="70"/>
      <c r="BW44" s="71"/>
      <c r="BX44" s="71"/>
      <c r="BY44" s="71"/>
      <c r="BZ44" s="71"/>
      <c r="CA44" s="71"/>
      <c r="CB44" s="71"/>
      <c r="CC44" s="71"/>
      <c r="CD44" s="71"/>
      <c r="CE44" s="72"/>
      <c r="CG44" s="69" t="s">
        <v>274</v>
      </c>
      <c r="CH44" s="70"/>
      <c r="CI44" s="70"/>
      <c r="CJ44" s="70"/>
      <c r="CK44" s="70"/>
      <c r="CL44" s="71"/>
      <c r="CM44" s="71"/>
      <c r="CN44" s="71"/>
      <c r="CO44" s="71"/>
      <c r="CP44" s="71"/>
      <c r="CQ44" s="71"/>
      <c r="CR44" s="71"/>
      <c r="CS44" s="71"/>
      <c r="CT44" s="72"/>
      <c r="CV44" s="69" t="s">
        <v>273</v>
      </c>
      <c r="CW44" s="70"/>
      <c r="CX44" s="70"/>
      <c r="CY44" s="70"/>
      <c r="CZ44" s="70"/>
      <c r="DA44" s="71"/>
      <c r="DB44" s="71"/>
      <c r="DC44" s="71"/>
      <c r="DD44" s="71"/>
      <c r="DE44" s="71"/>
      <c r="DF44" s="71"/>
      <c r="DG44" s="71"/>
      <c r="DH44" s="71"/>
      <c r="DI44" s="72"/>
      <c r="DK44" s="69" t="s">
        <v>274</v>
      </c>
      <c r="DL44" s="70"/>
      <c r="DM44" s="70"/>
      <c r="DN44" s="70"/>
      <c r="DO44" s="70"/>
      <c r="DP44" s="71"/>
      <c r="DQ44" s="71"/>
      <c r="DR44" s="71"/>
      <c r="DS44" s="71"/>
      <c r="DT44" s="71"/>
      <c r="DU44" s="71"/>
      <c r="DV44" s="71"/>
      <c r="DW44" s="71"/>
      <c r="DX44" s="72"/>
    </row>
    <row r="45" spans="2:128" x14ac:dyDescent="0.4">
      <c r="J45" s="73"/>
      <c r="K45" s="74"/>
      <c r="L45" s="74"/>
      <c r="M45" s="74"/>
      <c r="N45" s="74"/>
      <c r="O45" s="75"/>
      <c r="P45" s="75"/>
      <c r="Q45" s="75"/>
      <c r="R45" s="75"/>
      <c r="S45" s="75"/>
      <c r="T45" s="75"/>
      <c r="U45" s="75"/>
      <c r="V45" s="75"/>
      <c r="W45" s="76"/>
      <c r="Y45" s="73"/>
      <c r="Z45" s="74"/>
      <c r="AA45" s="74"/>
      <c r="AB45" s="74"/>
      <c r="AC45" s="74"/>
      <c r="AD45" s="75"/>
      <c r="AE45" s="75"/>
      <c r="AF45" s="75"/>
      <c r="AG45" s="75"/>
      <c r="AH45" s="75"/>
      <c r="AI45" s="75"/>
      <c r="AJ45" s="75"/>
      <c r="AK45" s="75"/>
      <c r="AL45" s="76"/>
      <c r="AN45" s="73"/>
      <c r="AO45" s="74"/>
      <c r="AP45" s="74"/>
      <c r="AQ45" s="74"/>
      <c r="AR45" s="74"/>
      <c r="AS45" s="75"/>
      <c r="AT45" s="75"/>
      <c r="AU45" s="75"/>
      <c r="AV45" s="75"/>
      <c r="AW45" s="75"/>
      <c r="AX45" s="75"/>
      <c r="AY45" s="75"/>
      <c r="AZ45" s="75"/>
      <c r="BA45" s="76"/>
      <c r="BC45" s="73"/>
      <c r="BD45" s="74"/>
      <c r="BE45" s="74"/>
      <c r="BF45" s="74"/>
      <c r="BG45" s="74"/>
      <c r="BH45" s="75"/>
      <c r="BI45" s="75"/>
      <c r="BJ45" s="75"/>
      <c r="BK45" s="75"/>
      <c r="BL45" s="75"/>
      <c r="BM45" s="75"/>
      <c r="BN45" s="75"/>
      <c r="BO45" s="75"/>
      <c r="BP45" s="76"/>
      <c r="BR45" s="73"/>
      <c r="BS45" s="74"/>
      <c r="BT45" s="74"/>
      <c r="BU45" s="74"/>
      <c r="BV45" s="74"/>
      <c r="BW45" s="75"/>
      <c r="BX45" s="75"/>
      <c r="BY45" s="75"/>
      <c r="BZ45" s="75"/>
      <c r="CA45" s="75"/>
      <c r="CB45" s="75"/>
      <c r="CC45" s="75"/>
      <c r="CD45" s="75"/>
      <c r="CE45" s="76"/>
      <c r="CG45" s="166" t="s">
        <v>277</v>
      </c>
      <c r="CH45" s="74"/>
      <c r="CI45" s="74"/>
      <c r="CJ45" s="74"/>
      <c r="CK45" s="74"/>
      <c r="CL45" s="75"/>
      <c r="CM45" s="75"/>
      <c r="CN45" s="75"/>
      <c r="CO45" s="75"/>
      <c r="CP45" s="75"/>
      <c r="CQ45" s="75"/>
      <c r="CR45" s="75"/>
      <c r="CS45" s="75"/>
      <c r="CT45" s="76"/>
      <c r="CV45" s="166" t="s">
        <v>274</v>
      </c>
      <c r="CW45" s="74"/>
      <c r="CX45" s="74"/>
      <c r="CY45" s="74"/>
      <c r="CZ45" s="74"/>
      <c r="DA45" s="75"/>
      <c r="DB45" s="75"/>
      <c r="DC45" s="75"/>
      <c r="DD45" s="75"/>
      <c r="DE45" s="75"/>
      <c r="DF45" s="75"/>
      <c r="DG45" s="75"/>
      <c r="DH45" s="75"/>
      <c r="DI45" s="76"/>
      <c r="DK45" s="166" t="s">
        <v>277</v>
      </c>
      <c r="DL45" s="74"/>
      <c r="DM45" s="74"/>
      <c r="DN45" s="74"/>
      <c r="DO45" s="74"/>
      <c r="DP45" s="75"/>
      <c r="DQ45" s="75"/>
      <c r="DR45" s="75"/>
      <c r="DS45" s="75"/>
      <c r="DT45" s="75"/>
      <c r="DU45" s="75"/>
      <c r="DV45" s="75"/>
      <c r="DW45" s="75"/>
      <c r="DX45" s="76"/>
    </row>
    <row r="46" spans="2:128" ht="19.5" thickBot="1" x14ac:dyDescent="0.45">
      <c r="B46" s="85"/>
      <c r="C46" s="85"/>
      <c r="D46" s="85"/>
      <c r="E46" s="85"/>
      <c r="F46" s="85"/>
      <c r="G46" s="85"/>
      <c r="H46" s="85"/>
      <c r="J46" s="77"/>
      <c r="K46" s="78"/>
      <c r="L46" s="78"/>
      <c r="M46" s="78"/>
      <c r="N46" s="78"/>
      <c r="O46" s="79"/>
      <c r="P46" s="79"/>
      <c r="Q46" s="79"/>
      <c r="R46" s="79"/>
      <c r="S46" s="79"/>
      <c r="T46" s="79"/>
      <c r="U46" s="79"/>
      <c r="V46" s="79"/>
      <c r="W46" s="80"/>
      <c r="Y46" s="77"/>
      <c r="Z46" s="78"/>
      <c r="AA46" s="78"/>
      <c r="AB46" s="78"/>
      <c r="AC46" s="78"/>
      <c r="AD46" s="79"/>
      <c r="AE46" s="79"/>
      <c r="AF46" s="79"/>
      <c r="AG46" s="79"/>
      <c r="AH46" s="79"/>
      <c r="AI46" s="79"/>
      <c r="AJ46" s="79"/>
      <c r="AK46" s="79"/>
      <c r="AL46" s="80"/>
      <c r="AN46" s="77"/>
      <c r="AO46" s="78"/>
      <c r="AP46" s="78"/>
      <c r="AQ46" s="78"/>
      <c r="AR46" s="78"/>
      <c r="AS46" s="79"/>
      <c r="AT46" s="79"/>
      <c r="AU46" s="79"/>
      <c r="AV46" s="79"/>
      <c r="AW46" s="79"/>
      <c r="AX46" s="79"/>
      <c r="AY46" s="79"/>
      <c r="AZ46" s="79"/>
      <c r="BA46" s="80"/>
      <c r="BC46" s="77"/>
      <c r="BD46" s="78"/>
      <c r="BE46" s="78"/>
      <c r="BF46" s="78"/>
      <c r="BG46" s="78"/>
      <c r="BH46" s="79"/>
      <c r="BI46" s="79"/>
      <c r="BJ46" s="79"/>
      <c r="BK46" s="79"/>
      <c r="BL46" s="79"/>
      <c r="BM46" s="79"/>
      <c r="BN46" s="79"/>
      <c r="BO46" s="79"/>
      <c r="BP46" s="80"/>
      <c r="BR46" s="77"/>
      <c r="BS46" s="78"/>
      <c r="BT46" s="78"/>
      <c r="BU46" s="78"/>
      <c r="BV46" s="78"/>
      <c r="BW46" s="79"/>
      <c r="BX46" s="79"/>
      <c r="BY46" s="79"/>
      <c r="BZ46" s="79"/>
      <c r="CA46" s="79"/>
      <c r="CB46" s="79"/>
      <c r="CC46" s="79"/>
      <c r="CD46" s="79"/>
      <c r="CE46" s="80"/>
      <c r="CG46" s="77" t="s">
        <v>278</v>
      </c>
      <c r="CH46" s="78"/>
      <c r="CI46" s="78"/>
      <c r="CJ46" s="78"/>
      <c r="CK46" s="78"/>
      <c r="CL46" s="79"/>
      <c r="CM46" s="79"/>
      <c r="CN46" s="79"/>
      <c r="CO46" s="79"/>
      <c r="CP46" s="79"/>
      <c r="CQ46" s="79"/>
      <c r="CR46" s="79"/>
      <c r="CS46" s="79"/>
      <c r="CT46" s="80"/>
      <c r="CV46" s="167" t="s">
        <v>277</v>
      </c>
      <c r="CW46" s="78"/>
      <c r="CX46" s="78"/>
      <c r="CY46" s="78"/>
      <c r="CZ46" s="78"/>
      <c r="DA46" s="79"/>
      <c r="DB46" s="79"/>
      <c r="DC46" s="79"/>
      <c r="DD46" s="79"/>
      <c r="DE46" s="79"/>
      <c r="DF46" s="79"/>
      <c r="DG46" s="79"/>
      <c r="DH46" s="79"/>
      <c r="DI46" s="80"/>
      <c r="DK46" s="77"/>
      <c r="DL46" s="78"/>
      <c r="DM46" s="78"/>
      <c r="DN46" s="78"/>
      <c r="DO46" s="78"/>
      <c r="DP46" s="79"/>
      <c r="DQ46" s="79"/>
      <c r="DR46" s="79"/>
      <c r="DS46" s="79"/>
      <c r="DT46" s="79"/>
      <c r="DU46" s="79"/>
      <c r="DV46" s="79"/>
      <c r="DW46" s="79"/>
      <c r="DX46" s="80"/>
    </row>
    <row r="47" spans="2:128" ht="19.5" customHeight="1" thickTop="1" x14ac:dyDescent="0.4">
      <c r="B47" s="530" t="s">
        <v>78</v>
      </c>
      <c r="C47" s="86"/>
      <c r="D47" s="86"/>
      <c r="E47" s="86"/>
      <c r="F47" s="86"/>
      <c r="G47" s="86"/>
      <c r="H47" s="22"/>
      <c r="J47" s="537" t="s">
        <v>78</v>
      </c>
      <c r="K47" s="145"/>
      <c r="L47" s="147">
        <f t="shared" ref="L47:N48" si="18">+L54</f>
        <v>0</v>
      </c>
      <c r="M47" s="147"/>
      <c r="N47" s="148"/>
      <c r="O47" s="65"/>
      <c r="P47" s="65"/>
      <c r="Q47" s="65"/>
      <c r="R47" s="65"/>
      <c r="S47" s="65"/>
      <c r="T47" s="65"/>
      <c r="U47" s="65"/>
      <c r="V47" s="65"/>
      <c r="W47" s="53"/>
      <c r="Y47" s="537" t="s">
        <v>78</v>
      </c>
      <c r="Z47" s="145"/>
      <c r="AA47" s="147">
        <f t="shared" ref="AA47:AC48" si="19">+AA54</f>
        <v>0</v>
      </c>
      <c r="AB47" s="147"/>
      <c r="AC47" s="148"/>
      <c r="AD47" s="65"/>
      <c r="AE47" s="65"/>
      <c r="AF47" s="65"/>
      <c r="AG47" s="65"/>
      <c r="AH47" s="65"/>
      <c r="AI47" s="65"/>
      <c r="AJ47" s="65"/>
      <c r="AK47" s="65"/>
      <c r="AL47" s="53"/>
      <c r="AN47" s="537" t="s">
        <v>78</v>
      </c>
      <c r="AO47" s="145"/>
      <c r="AP47" s="147">
        <f t="shared" ref="AP47:AR48" si="20">+AP54</f>
        <v>0</v>
      </c>
      <c r="AQ47" s="147"/>
      <c r="AR47" s="148"/>
      <c r="AS47" s="65"/>
      <c r="AT47" s="65"/>
      <c r="AU47" s="65"/>
      <c r="AV47" s="65"/>
      <c r="AW47" s="65"/>
      <c r="AX47" s="65"/>
      <c r="AY47" s="65"/>
      <c r="AZ47" s="65"/>
      <c r="BA47" s="53"/>
      <c r="BC47" s="537" t="s">
        <v>78</v>
      </c>
      <c r="BD47" s="145"/>
      <c r="BE47" s="147">
        <f t="shared" ref="BE47:BG48" si="21">+BE54</f>
        <v>0</v>
      </c>
      <c r="BF47" s="147">
        <f t="shared" si="21"/>
        <v>0</v>
      </c>
      <c r="BG47" s="148">
        <f t="shared" si="21"/>
        <v>0</v>
      </c>
      <c r="BH47" s="65"/>
      <c r="BI47" s="65"/>
      <c r="BJ47" s="65"/>
      <c r="BK47" s="65"/>
      <c r="BL47" s="65"/>
      <c r="BM47" s="65"/>
      <c r="BN47" s="65"/>
      <c r="BO47" s="65"/>
      <c r="BP47" s="53"/>
      <c r="BR47" s="537" t="s">
        <v>78</v>
      </c>
      <c r="BS47" s="145"/>
      <c r="BT47" s="147">
        <f t="shared" ref="BT47:BV48" si="22">+BT54</f>
        <v>0</v>
      </c>
      <c r="BU47" s="147">
        <f t="shared" si="22"/>
        <v>0</v>
      </c>
      <c r="BV47" s="148">
        <f t="shared" si="22"/>
        <v>0</v>
      </c>
      <c r="BW47" s="65"/>
      <c r="BX47" s="65"/>
      <c r="BY47" s="65"/>
      <c r="BZ47" s="65"/>
      <c r="CA47" s="65"/>
      <c r="CB47" s="65"/>
      <c r="CC47" s="65"/>
      <c r="CD47" s="65"/>
      <c r="CE47" s="53"/>
      <c r="CG47" s="537" t="s">
        <v>78</v>
      </c>
      <c r="CH47" s="145"/>
      <c r="CI47" s="147">
        <f t="shared" ref="CI47:CK48" si="23">+CI54</f>
        <v>0</v>
      </c>
      <c r="CJ47" s="147">
        <f t="shared" si="23"/>
        <v>0</v>
      </c>
      <c r="CK47" s="148">
        <f t="shared" si="23"/>
        <v>0</v>
      </c>
      <c r="CL47" s="65"/>
      <c r="CM47" s="65">
        <f>+SUM(CM6,CM8,CM10,CM12,CM14,CM16,CM18,CM20,CM22,CM24,CM26,CM28,CM30,CM32,CM34,CM36,CM38,CM40,CM42)</f>
        <v>0</v>
      </c>
      <c r="CN47" s="65"/>
      <c r="CO47" s="65">
        <f>+SUM(CO6,CO8,CO10,CO12,CO14,CO16,CO18,CO20,CO22,CO24,CO26,CO28,CO30,CO32,CO34,CO36,CO38,CO40,CO42)</f>
        <v>0</v>
      </c>
      <c r="CP47" s="65"/>
      <c r="CQ47" s="65">
        <f>+SUM(CQ6,CQ8,CQ10,CQ12,CQ14,CQ16,CQ18,CQ20,CQ22,CQ24,CQ26,CQ28,CQ30,CQ32,CQ34,CQ36,CQ38,CQ40,CQ42)</f>
        <v>0</v>
      </c>
      <c r="CR47" s="65"/>
      <c r="CS47" s="65">
        <f>+SUM(CS6,CS8,CS10,CS12,CS14,CS16,CS18,CS20,CS22,CS24,CS26,CS28,CS30,CS32,CS34,CS36,CS38,CS40,CS42)</f>
        <v>0</v>
      </c>
      <c r="CT47" s="53"/>
      <c r="CV47" s="537" t="s">
        <v>78</v>
      </c>
      <c r="CW47" s="145"/>
      <c r="CX47" s="147">
        <f t="shared" ref="CX47:CZ48" si="24">+CX54</f>
        <v>0</v>
      </c>
      <c r="CY47" s="147">
        <f t="shared" si="24"/>
        <v>0</v>
      </c>
      <c r="CZ47" s="148">
        <f t="shared" si="24"/>
        <v>0</v>
      </c>
      <c r="DA47" s="65"/>
      <c r="DB47" s="65">
        <f>+SUM(DB6,DB8,DB10,DB12,DB14,DB16,DB18,DB20,DB22,DB24,DB26,DB28,DB30,DB32,DB34,DB36,DB38,DB40,DB42)</f>
        <v>0</v>
      </c>
      <c r="DC47" s="65"/>
      <c r="DD47" s="65">
        <f>+SUM(DD6,DD8,DD10,DD12,DD14,DD16,DD18,DD20,DD22,DD24,DD26,DD28,DD30,DD32,DD34,DD36,DD38,DD40,DD42)</f>
        <v>0</v>
      </c>
      <c r="DE47" s="65"/>
      <c r="DF47" s="65">
        <f>+SUM(DF6,DF8,DF10,DF12,DF14,DF16,DF18,DF20,DF22,DF24,DF26,DF28,DF30,DF32,DF34,DF36,DF38,DF40,DF42)</f>
        <v>0</v>
      </c>
      <c r="DG47" s="65"/>
      <c r="DH47" s="65">
        <f>+SUM(DH6,DH8,DH10,DH12,DH14,DH16,DH18,DH20,DH22,DH24,DH26,DH28,DH30,DH32,DH34,DH36,DH38,DH40,DH42)</f>
        <v>0</v>
      </c>
      <c r="DI47" s="53"/>
      <c r="DK47" s="537" t="s">
        <v>78</v>
      </c>
      <c r="DL47" s="145"/>
      <c r="DM47" s="147">
        <f t="shared" ref="DM47:DO47" si="25">+DM54</f>
        <v>0</v>
      </c>
      <c r="DN47" s="147">
        <f t="shared" si="25"/>
        <v>0</v>
      </c>
      <c r="DO47" s="148">
        <f t="shared" si="25"/>
        <v>0</v>
      </c>
      <c r="DP47" s="65"/>
      <c r="DQ47" s="65">
        <f>+SUM(DQ6,DQ8,DQ10,DQ12,DQ14,DQ16,DQ18,DQ20,DQ22,DQ24,DQ26,DQ28,DQ30,DQ32,DQ34,DQ36,DQ38,DQ40,DQ42)</f>
        <v>0</v>
      </c>
      <c r="DR47" s="65"/>
      <c r="DS47" s="65">
        <f>+SUM(DS6,DS8,DS10,DS12,DS14,DS16,DS18,DS20,DS22,DS24,DS26,DS28,DS30,DS32,DS34,DS36,DS38,DS40,DS42)</f>
        <v>0</v>
      </c>
      <c r="DT47" s="65"/>
      <c r="DU47" s="65">
        <f>+SUM(DU6,DU8,DU10,DU12,DU14,DU16,DU18,DU20,DU22,DU24,DU26,DU28,DU30,DU32,DU34,DU36,DU38,DU40,DU42)</f>
        <v>0</v>
      </c>
      <c r="DV47" s="65"/>
      <c r="DW47" s="65">
        <f>+SUM(DW6,DW8,DW10,DW12,DW14,DW16,DW18,DW20,DW22,DW24,DW26,DW28,DW30,DW32,DW34,DW36,DW38,DW40,DW42)</f>
        <v>0</v>
      </c>
      <c r="DX47" s="53"/>
    </row>
    <row r="48" spans="2:128" x14ac:dyDescent="0.4">
      <c r="B48" s="531"/>
      <c r="C48" s="359"/>
      <c r="D48" s="359"/>
      <c r="E48" s="359"/>
      <c r="F48" s="359"/>
      <c r="G48" s="359"/>
      <c r="H48" s="12"/>
      <c r="J48" s="538"/>
      <c r="K48" s="146"/>
      <c r="L48" s="149">
        <f t="shared" si="18"/>
        <v>0</v>
      </c>
      <c r="M48" s="149"/>
      <c r="N48" s="150"/>
      <c r="O48" s="59"/>
      <c r="P48" s="357"/>
      <c r="Q48" s="59"/>
      <c r="R48" s="59"/>
      <c r="S48" s="59"/>
      <c r="T48" s="357"/>
      <c r="U48" s="59"/>
      <c r="V48" s="357"/>
      <c r="W48" s="9"/>
      <c r="Y48" s="538"/>
      <c r="Z48" s="146"/>
      <c r="AA48" s="149">
        <f t="shared" si="19"/>
        <v>0</v>
      </c>
      <c r="AB48" s="149"/>
      <c r="AC48" s="150"/>
      <c r="AD48" s="59"/>
      <c r="AE48" s="358"/>
      <c r="AF48" s="59"/>
      <c r="AG48" s="59"/>
      <c r="AH48" s="59"/>
      <c r="AI48" s="59"/>
      <c r="AJ48" s="59"/>
      <c r="AK48" s="59"/>
      <c r="AL48" s="9"/>
      <c r="AN48" s="538"/>
      <c r="AO48" s="146"/>
      <c r="AP48" s="149">
        <f t="shared" si="20"/>
        <v>0</v>
      </c>
      <c r="AQ48" s="149"/>
      <c r="AR48" s="150"/>
      <c r="AS48" s="59"/>
      <c r="AT48" s="358"/>
      <c r="AU48" s="59"/>
      <c r="AV48" s="59"/>
      <c r="AW48" s="59"/>
      <c r="AX48" s="59"/>
      <c r="AY48" s="59"/>
      <c r="AZ48" s="59"/>
      <c r="BA48" s="9"/>
      <c r="BC48" s="538"/>
      <c r="BD48" s="146"/>
      <c r="BE48" s="149">
        <f t="shared" si="21"/>
        <v>0</v>
      </c>
      <c r="BF48" s="149">
        <f t="shared" si="21"/>
        <v>0</v>
      </c>
      <c r="BG48" s="150">
        <f t="shared" si="21"/>
        <v>0</v>
      </c>
      <c r="BH48" s="59"/>
      <c r="BI48" s="358"/>
      <c r="BJ48" s="59"/>
      <c r="BK48" s="358"/>
      <c r="BL48" s="59"/>
      <c r="BM48" s="59"/>
      <c r="BN48" s="59"/>
      <c r="BO48" s="59"/>
      <c r="BP48" s="9"/>
      <c r="BR48" s="538"/>
      <c r="BS48" s="146"/>
      <c r="BT48" s="149">
        <f t="shared" si="22"/>
        <v>0</v>
      </c>
      <c r="BU48" s="149">
        <f t="shared" si="22"/>
        <v>0</v>
      </c>
      <c r="BV48" s="150">
        <f t="shared" si="22"/>
        <v>0</v>
      </c>
      <c r="BW48" s="59"/>
      <c r="BX48" s="59"/>
      <c r="BY48" s="59"/>
      <c r="BZ48" s="59"/>
      <c r="CA48" s="59"/>
      <c r="CB48" s="59"/>
      <c r="CC48" s="59"/>
      <c r="CD48" s="357"/>
      <c r="CE48" s="9"/>
      <c r="CG48" s="538"/>
      <c r="CH48" s="146"/>
      <c r="CI48" s="149">
        <f t="shared" si="23"/>
        <v>0</v>
      </c>
      <c r="CJ48" s="149">
        <f t="shared" si="23"/>
        <v>0</v>
      </c>
      <c r="CK48" s="150">
        <f t="shared" si="23"/>
        <v>0</v>
      </c>
      <c r="CL48" s="59"/>
      <c r="CM48" s="59">
        <f>+SUM(CM7,CM9,CM11,CM13,CM15,CM17,CM19,CM21,CM23,CM25,CM27,CM29,CM31,CM33,CM35,CM37,CM39,CM41,CM43)</f>
        <v>0</v>
      </c>
      <c r="CN48" s="59"/>
      <c r="CO48" s="59">
        <f>+SUM(CO7,CO9,CO11,CO13,CO15,CO17,CO19,CO21,CO23,CO25,CO27,CO29,CO31,CO33,CO35,CO37,CO39,CO41,CO43)</f>
        <v>0</v>
      </c>
      <c r="CP48" s="59"/>
      <c r="CQ48" s="59">
        <f>+SUM(CQ7,CQ9,CQ11,CQ13,CQ15,CQ17,CQ19,CQ21,CQ23,CQ25,CQ27,CQ29,CQ31,CQ33,CQ35,CQ37,CQ39,CQ41,CQ43)</f>
        <v>0</v>
      </c>
      <c r="CR48" s="59"/>
      <c r="CS48" s="59">
        <f>+SUM(CS7,CS9,CS11,CS13,CS15,CS17,CS19,CS21,CS23,CS25,CS27,CS29,CS31,CS33,CS35,CS37,CS39,CS41,CS43)</f>
        <v>0</v>
      </c>
      <c r="CT48" s="9"/>
      <c r="CV48" s="538"/>
      <c r="CW48" s="146"/>
      <c r="CX48" s="149">
        <f t="shared" si="24"/>
        <v>0</v>
      </c>
      <c r="CY48" s="149">
        <f t="shared" si="24"/>
        <v>0</v>
      </c>
      <c r="CZ48" s="150">
        <f t="shared" si="24"/>
        <v>0</v>
      </c>
      <c r="DA48" s="59"/>
      <c r="DB48" s="59">
        <f>+SUM(DB7,DB9,DB11,DB13,DB15,DB17,DB19,DB21,DB23,DB25,DB27,DB29,DB31,DB33,DB35,DB37,DB39,DB41,DB43)</f>
        <v>0</v>
      </c>
      <c r="DC48" s="59"/>
      <c r="DD48" s="59">
        <f>+SUM(DD7,DD9,DD11,DD13,DD15,DD17,DD19,DD21,DD23,DD25,DD27,DD29,DD31,DD33,DD35,DD37,DD39,DD41,DD43)</f>
        <v>0</v>
      </c>
      <c r="DE48" s="59"/>
      <c r="DF48" s="59">
        <f>+SUM(DF7,DF9,DF11,DF13,DF15,DF17,DF19,DF21,DF23,DF25,DF27,DF29,DF31,DF33,DF35,DF37,DF39,DF41,DF43)</f>
        <v>0</v>
      </c>
      <c r="DG48" s="59"/>
      <c r="DH48" s="59">
        <f>+SUM(DH7,DH9,DH11,DH13,DH15,DH17,DH19,DH21,DH23,DH25,DH27,DH29,DH31,DH33,DH35,DH37,DH39,DH41,DH43)</f>
        <v>0</v>
      </c>
      <c r="DI48" s="9"/>
      <c r="DK48" s="538"/>
      <c r="DL48" s="146"/>
      <c r="DM48" s="149">
        <f t="shared" ref="DM48:DO48" si="26">+DM55</f>
        <v>0</v>
      </c>
      <c r="DN48" s="149">
        <f t="shared" si="26"/>
        <v>0</v>
      </c>
      <c r="DO48" s="150">
        <f t="shared" si="26"/>
        <v>0</v>
      </c>
      <c r="DP48" s="59"/>
      <c r="DQ48" s="59">
        <f>+SUM(DQ7,DQ9,DQ11,DQ13,DQ15,DQ17,DQ19,DQ21,DQ23,DQ25,DQ27,DQ29,DQ31,DQ33,DQ35,DQ37,DQ39,DQ41,DQ43)</f>
        <v>0</v>
      </c>
      <c r="DR48" s="59"/>
      <c r="DS48" s="59">
        <f>+SUM(DS7,DS9,DS11,DS13,DS15,DS17,DS19,DS21,DS23,DS25,DS27,DS29,DS31,DS33,DS35,DS37,DS39,DS41,DS43)</f>
        <v>0</v>
      </c>
      <c r="DT48" s="59"/>
      <c r="DU48" s="59">
        <f>+SUM(DU7,DU9,DU11,DU13,DU15,DU17,DU19,DU21,DU23,DU25,DU27,DU29,DU31,DU33,DU35,DU37,DU39,DU41,DU43)</f>
        <v>0</v>
      </c>
      <c r="DV48" s="59"/>
      <c r="DW48" s="59">
        <f>+SUM(DW7,DW9,DW11,DW13,DW15,DW17,DW19,DW21,DW23,DW25,DW27,DW29,DW31,DW33,DW35,DW37,DW39,DW41,DW43)</f>
        <v>0</v>
      </c>
      <c r="DX48" s="9"/>
    </row>
    <row r="50" spans="10:22" x14ac:dyDescent="0.4">
      <c r="J50" s="81"/>
      <c r="K50" s="84"/>
      <c r="M50" s="60"/>
      <c r="N50" s="60"/>
      <c r="P50" s="60"/>
      <c r="Q50" s="60"/>
      <c r="R50" s="60"/>
      <c r="S50" s="60"/>
      <c r="T50" s="60"/>
    </row>
    <row r="51" spans="10:22" x14ac:dyDescent="0.4">
      <c r="J51" s="82"/>
      <c r="K51" s="84"/>
      <c r="M51" s="60"/>
      <c r="N51" s="60"/>
      <c r="P51" s="60"/>
      <c r="Q51" s="60"/>
      <c r="R51" s="60"/>
      <c r="S51" s="60"/>
      <c r="T51" s="60"/>
    </row>
    <row r="52" spans="10:22" x14ac:dyDescent="0.4">
      <c r="J52" s="83"/>
      <c r="K52" s="84"/>
      <c r="V52" s="84"/>
    </row>
    <row r="53" spans="10:22" x14ac:dyDescent="0.4">
      <c r="K53" s="84"/>
      <c r="V53" s="84"/>
    </row>
    <row r="54" spans="10:22" x14ac:dyDescent="0.4">
      <c r="J54" s="81"/>
      <c r="K54" s="84"/>
      <c r="M54" s="84"/>
      <c r="N54" s="84"/>
      <c r="P54" s="84"/>
      <c r="Q54" s="84"/>
      <c r="R54" s="84"/>
      <c r="S54" s="84"/>
      <c r="T54" s="84"/>
      <c r="V54" s="84"/>
    </row>
    <row r="55" spans="10:22" x14ac:dyDescent="0.4">
      <c r="K55" s="84"/>
      <c r="M55" s="84"/>
      <c r="N55" s="84"/>
      <c r="P55" s="84"/>
      <c r="Q55" s="84"/>
      <c r="R55" s="84"/>
      <c r="S55" s="84"/>
      <c r="T55" s="84"/>
      <c r="V55" s="84"/>
    </row>
  </sheetData>
  <mergeCells count="405">
    <mergeCell ref="Z8:Z9"/>
    <mergeCell ref="Y4:Y5"/>
    <mergeCell ref="BA2:BA3"/>
    <mergeCell ref="B4:B5"/>
    <mergeCell ref="C4:C5"/>
    <mergeCell ref="D4:D5"/>
    <mergeCell ref="E4:E5"/>
    <mergeCell ref="F4:F5"/>
    <mergeCell ref="G4:G5"/>
    <mergeCell ref="C2:G3"/>
    <mergeCell ref="H2:H3"/>
    <mergeCell ref="K2:V3"/>
    <mergeCell ref="W2:W3"/>
    <mergeCell ref="Z2:AK3"/>
    <mergeCell ref="AL2:AL3"/>
    <mergeCell ref="AD4:AE4"/>
    <mergeCell ref="AF4:AG4"/>
    <mergeCell ref="AH4:AI4"/>
    <mergeCell ref="AJ4:AK4"/>
    <mergeCell ref="AL4:AL5"/>
    <mergeCell ref="BA4:BA5"/>
    <mergeCell ref="B6:B7"/>
    <mergeCell ref="J6:J7"/>
    <mergeCell ref="K6:K7"/>
    <mergeCell ref="Y6:Y7"/>
    <mergeCell ref="AY4:AZ4"/>
    <mergeCell ref="H4:H5"/>
    <mergeCell ref="J4:J5"/>
    <mergeCell ref="W4:W5"/>
    <mergeCell ref="O4:P4"/>
    <mergeCell ref="Q4:R4"/>
    <mergeCell ref="U4:V4"/>
    <mergeCell ref="S4:T4"/>
    <mergeCell ref="Z6:Z7"/>
    <mergeCell ref="B12:B13"/>
    <mergeCell ref="J12:J13"/>
    <mergeCell ref="K12:K13"/>
    <mergeCell ref="Y12:Y13"/>
    <mergeCell ref="B10:B11"/>
    <mergeCell ref="J10:J11"/>
    <mergeCell ref="K10:K11"/>
    <mergeCell ref="Y10:Y11"/>
    <mergeCell ref="B8:B9"/>
    <mergeCell ref="J8:J9"/>
    <mergeCell ref="K8:K9"/>
    <mergeCell ref="Y8:Y9"/>
    <mergeCell ref="B18:B19"/>
    <mergeCell ref="J18:J19"/>
    <mergeCell ref="K18:K19"/>
    <mergeCell ref="Y18:Y19"/>
    <mergeCell ref="B16:B17"/>
    <mergeCell ref="J16:J17"/>
    <mergeCell ref="K16:K17"/>
    <mergeCell ref="B14:B15"/>
    <mergeCell ref="J14:J15"/>
    <mergeCell ref="K14:K15"/>
    <mergeCell ref="Y14:Y15"/>
    <mergeCell ref="B24:B25"/>
    <mergeCell ref="J24:J25"/>
    <mergeCell ref="K24:K25"/>
    <mergeCell ref="B22:B23"/>
    <mergeCell ref="J22:J23"/>
    <mergeCell ref="K22:K23"/>
    <mergeCell ref="Y22:Y23"/>
    <mergeCell ref="B20:B21"/>
    <mergeCell ref="J20:J21"/>
    <mergeCell ref="K20:K21"/>
    <mergeCell ref="Y20:Y21"/>
    <mergeCell ref="Y30:Y31"/>
    <mergeCell ref="B28:B29"/>
    <mergeCell ref="J28:J29"/>
    <mergeCell ref="K28:K29"/>
    <mergeCell ref="Y28:Y29"/>
    <mergeCell ref="B26:B27"/>
    <mergeCell ref="J26:J27"/>
    <mergeCell ref="K26:K27"/>
    <mergeCell ref="Y26:Y27"/>
    <mergeCell ref="B47:B48"/>
    <mergeCell ref="J47:J48"/>
    <mergeCell ref="Y47:Y48"/>
    <mergeCell ref="B42:B43"/>
    <mergeCell ref="J42:J43"/>
    <mergeCell ref="K42:K43"/>
    <mergeCell ref="Y42:Y43"/>
    <mergeCell ref="B40:B41"/>
    <mergeCell ref="J40:J41"/>
    <mergeCell ref="K40:K41"/>
    <mergeCell ref="Y40:Y41"/>
    <mergeCell ref="B38:B39"/>
    <mergeCell ref="J38:J39"/>
    <mergeCell ref="K38:K39"/>
    <mergeCell ref="Y38:Y39"/>
    <mergeCell ref="B36:B37"/>
    <mergeCell ref="J36:J37"/>
    <mergeCell ref="K36:K37"/>
    <mergeCell ref="Z14:Z15"/>
    <mergeCell ref="Y16:Y17"/>
    <mergeCell ref="Z16:Z17"/>
    <mergeCell ref="Z18:Z19"/>
    <mergeCell ref="Y32:Y33"/>
    <mergeCell ref="Y24:Y25"/>
    <mergeCell ref="Y36:Y37"/>
    <mergeCell ref="B34:B35"/>
    <mergeCell ref="J34:J35"/>
    <mergeCell ref="K34:K35"/>
    <mergeCell ref="Y34:Y35"/>
    <mergeCell ref="B32:B33"/>
    <mergeCell ref="J32:J33"/>
    <mergeCell ref="K32:K33"/>
    <mergeCell ref="B30:B31"/>
    <mergeCell ref="J30:J31"/>
    <mergeCell ref="K30:K31"/>
    <mergeCell ref="Z40:Z41"/>
    <mergeCell ref="Z42:Z43"/>
    <mergeCell ref="AO2:AZ3"/>
    <mergeCell ref="AN4:AN5"/>
    <mergeCell ref="AS4:AT4"/>
    <mergeCell ref="AU4:AV4"/>
    <mergeCell ref="AW4:AX4"/>
    <mergeCell ref="AN6:AN7"/>
    <mergeCell ref="AO6:AO7"/>
    <mergeCell ref="Z30:Z31"/>
    <mergeCell ref="Z32:Z33"/>
    <mergeCell ref="Z34:Z35"/>
    <mergeCell ref="Z36:Z37"/>
    <mergeCell ref="Z38:Z39"/>
    <mergeCell ref="Z20:Z21"/>
    <mergeCell ref="Z22:Z23"/>
    <mergeCell ref="Z24:Z25"/>
    <mergeCell ref="Z26:Z27"/>
    <mergeCell ref="Z28:Z29"/>
    <mergeCell ref="Z10:Z11"/>
    <mergeCell ref="Z12:Z13"/>
    <mergeCell ref="AN14:AN15"/>
    <mergeCell ref="AO14:AO15"/>
    <mergeCell ref="AN16:AN17"/>
    <mergeCell ref="AO16:AO17"/>
    <mergeCell ref="AN18:AN19"/>
    <mergeCell ref="AO18:AO19"/>
    <mergeCell ref="AN8:AN9"/>
    <mergeCell ref="AO8:AO9"/>
    <mergeCell ref="AN10:AN11"/>
    <mergeCell ref="AO10:AO11"/>
    <mergeCell ref="AN12:AN13"/>
    <mergeCell ref="AO12:AO13"/>
    <mergeCell ref="AN28:AN29"/>
    <mergeCell ref="AO28:AO29"/>
    <mergeCell ref="AN30:AN31"/>
    <mergeCell ref="AO30:AO31"/>
    <mergeCell ref="AN20:AN21"/>
    <mergeCell ref="AO20:AO21"/>
    <mergeCell ref="AN22:AN23"/>
    <mergeCell ref="AO22:AO23"/>
    <mergeCell ref="AN24:AN25"/>
    <mergeCell ref="AO24:AO25"/>
    <mergeCell ref="AN47:AN48"/>
    <mergeCell ref="BD2:BO3"/>
    <mergeCell ref="BP2:BP3"/>
    <mergeCell ref="BC4:BC5"/>
    <mergeCell ref="BH4:BI4"/>
    <mergeCell ref="BJ4:BK4"/>
    <mergeCell ref="BL4:BM4"/>
    <mergeCell ref="BN4:BO4"/>
    <mergeCell ref="BP4:BP5"/>
    <mergeCell ref="BC6:BC7"/>
    <mergeCell ref="AN38:AN39"/>
    <mergeCell ref="AO38:AO39"/>
    <mergeCell ref="AN40:AN41"/>
    <mergeCell ref="AO40:AO41"/>
    <mergeCell ref="AN42:AN43"/>
    <mergeCell ref="AO42:AO43"/>
    <mergeCell ref="AN32:AN33"/>
    <mergeCell ref="AO32:AO33"/>
    <mergeCell ref="AN34:AN35"/>
    <mergeCell ref="AO34:AO35"/>
    <mergeCell ref="AN36:AN37"/>
    <mergeCell ref="AO36:AO37"/>
    <mergeCell ref="AN26:AN27"/>
    <mergeCell ref="AO26:AO27"/>
    <mergeCell ref="BC14:BC15"/>
    <mergeCell ref="BD14:BD15"/>
    <mergeCell ref="BC16:BC17"/>
    <mergeCell ref="BD16:BD17"/>
    <mergeCell ref="BC18:BC19"/>
    <mergeCell ref="BD18:BD19"/>
    <mergeCell ref="BD6:BD7"/>
    <mergeCell ref="BC8:BC9"/>
    <mergeCell ref="BD8:BD9"/>
    <mergeCell ref="BC10:BC11"/>
    <mergeCell ref="BD10:BD11"/>
    <mergeCell ref="BC12:BC13"/>
    <mergeCell ref="BD12:BD13"/>
    <mergeCell ref="BC28:BC29"/>
    <mergeCell ref="BD28:BD29"/>
    <mergeCell ref="BC30:BC31"/>
    <mergeCell ref="BD30:BD31"/>
    <mergeCell ref="BC20:BC21"/>
    <mergeCell ref="BD20:BD21"/>
    <mergeCell ref="BC22:BC23"/>
    <mergeCell ref="BD22:BD23"/>
    <mergeCell ref="BC24:BC25"/>
    <mergeCell ref="BD24:BD25"/>
    <mergeCell ref="BC47:BC48"/>
    <mergeCell ref="BS2:CD3"/>
    <mergeCell ref="CE2:CE3"/>
    <mergeCell ref="BR4:BR5"/>
    <mergeCell ref="BW4:BX4"/>
    <mergeCell ref="BY4:BZ4"/>
    <mergeCell ref="CA4:CB4"/>
    <mergeCell ref="CC4:CD4"/>
    <mergeCell ref="CE4:CE5"/>
    <mergeCell ref="BR6:BR7"/>
    <mergeCell ref="BC38:BC39"/>
    <mergeCell ref="BD38:BD39"/>
    <mergeCell ref="BC40:BC41"/>
    <mergeCell ref="BD40:BD41"/>
    <mergeCell ref="BC42:BC43"/>
    <mergeCell ref="BD42:BD43"/>
    <mergeCell ref="BC32:BC33"/>
    <mergeCell ref="BD32:BD33"/>
    <mergeCell ref="BC34:BC35"/>
    <mergeCell ref="BD34:BD35"/>
    <mergeCell ref="BC36:BC37"/>
    <mergeCell ref="BD36:BD37"/>
    <mergeCell ref="BC26:BC27"/>
    <mergeCell ref="BD26:BD27"/>
    <mergeCell ref="BR14:BR15"/>
    <mergeCell ref="BS14:BS15"/>
    <mergeCell ref="BR16:BR17"/>
    <mergeCell ref="BS16:BS17"/>
    <mergeCell ref="BR18:BR19"/>
    <mergeCell ref="BS18:BS19"/>
    <mergeCell ref="BS6:BS7"/>
    <mergeCell ref="BR8:BR9"/>
    <mergeCell ref="BS8:BS9"/>
    <mergeCell ref="BR10:BR11"/>
    <mergeCell ref="BS10:BS11"/>
    <mergeCell ref="BR12:BR13"/>
    <mergeCell ref="BS12:BS13"/>
    <mergeCell ref="BR28:BR29"/>
    <mergeCell ref="BS28:BS29"/>
    <mergeCell ref="BR30:BR31"/>
    <mergeCell ref="BS30:BS31"/>
    <mergeCell ref="BR20:BR21"/>
    <mergeCell ref="BS20:BS21"/>
    <mergeCell ref="BR22:BR23"/>
    <mergeCell ref="BS22:BS23"/>
    <mergeCell ref="BR24:BR25"/>
    <mergeCell ref="BS24:BS25"/>
    <mergeCell ref="BR47:BR48"/>
    <mergeCell ref="CH2:CS3"/>
    <mergeCell ref="CT2:CT3"/>
    <mergeCell ref="CG4:CG5"/>
    <mergeCell ref="CL4:CM4"/>
    <mergeCell ref="CN4:CO4"/>
    <mergeCell ref="CP4:CQ4"/>
    <mergeCell ref="CR4:CS4"/>
    <mergeCell ref="CT4:CT5"/>
    <mergeCell ref="CG6:CG7"/>
    <mergeCell ref="BR38:BR39"/>
    <mergeCell ref="BS38:BS39"/>
    <mergeCell ref="BR40:BR41"/>
    <mergeCell ref="BS40:BS41"/>
    <mergeCell ref="BR42:BR43"/>
    <mergeCell ref="BS42:BS43"/>
    <mergeCell ref="BR32:BR33"/>
    <mergeCell ref="BS32:BS33"/>
    <mergeCell ref="BR34:BR35"/>
    <mergeCell ref="BS34:BS35"/>
    <mergeCell ref="BR36:BR37"/>
    <mergeCell ref="BS36:BS37"/>
    <mergeCell ref="BR26:BR27"/>
    <mergeCell ref="BS26:BS27"/>
    <mergeCell ref="CG14:CG15"/>
    <mergeCell ref="CH14:CH15"/>
    <mergeCell ref="CG16:CG17"/>
    <mergeCell ref="CH16:CH17"/>
    <mergeCell ref="CG18:CG19"/>
    <mergeCell ref="CH18:CH19"/>
    <mergeCell ref="CH6:CH7"/>
    <mergeCell ref="CG8:CG9"/>
    <mergeCell ref="CH8:CH9"/>
    <mergeCell ref="CG10:CG11"/>
    <mergeCell ref="CH10:CH11"/>
    <mergeCell ref="CG12:CG13"/>
    <mergeCell ref="CH12:CH13"/>
    <mergeCell ref="CG28:CG29"/>
    <mergeCell ref="CH28:CH29"/>
    <mergeCell ref="CG30:CG31"/>
    <mergeCell ref="CH30:CH31"/>
    <mergeCell ref="CG20:CG21"/>
    <mergeCell ref="CH20:CH21"/>
    <mergeCell ref="CG22:CG23"/>
    <mergeCell ref="CH22:CH23"/>
    <mergeCell ref="CG24:CG25"/>
    <mergeCell ref="CH24:CH25"/>
    <mergeCell ref="CG47:CG48"/>
    <mergeCell ref="CW2:DH3"/>
    <mergeCell ref="DI2:DI3"/>
    <mergeCell ref="CV4:CV5"/>
    <mergeCell ref="DA4:DB4"/>
    <mergeCell ref="DC4:DD4"/>
    <mergeCell ref="DE4:DF4"/>
    <mergeCell ref="DG4:DH4"/>
    <mergeCell ref="DI4:DI5"/>
    <mergeCell ref="CV6:CV7"/>
    <mergeCell ref="CG38:CG39"/>
    <mergeCell ref="CH38:CH39"/>
    <mergeCell ref="CG40:CG41"/>
    <mergeCell ref="CH40:CH41"/>
    <mergeCell ref="CG42:CG43"/>
    <mergeCell ref="CH42:CH43"/>
    <mergeCell ref="CG32:CG33"/>
    <mergeCell ref="CH32:CH33"/>
    <mergeCell ref="CG34:CG35"/>
    <mergeCell ref="CH34:CH35"/>
    <mergeCell ref="CG36:CG37"/>
    <mergeCell ref="CH36:CH37"/>
    <mergeCell ref="CG26:CG27"/>
    <mergeCell ref="CH26:CH27"/>
    <mergeCell ref="CV14:CV15"/>
    <mergeCell ref="CW14:CW15"/>
    <mergeCell ref="CV16:CV17"/>
    <mergeCell ref="CW16:CW17"/>
    <mergeCell ref="CV18:CV19"/>
    <mergeCell ref="CW18:CW19"/>
    <mergeCell ref="CW6:CW7"/>
    <mergeCell ref="CV8:CV9"/>
    <mergeCell ref="CW8:CW9"/>
    <mergeCell ref="CV10:CV11"/>
    <mergeCell ref="CW10:CW11"/>
    <mergeCell ref="CV12:CV13"/>
    <mergeCell ref="CW12:CW13"/>
    <mergeCell ref="CV26:CV27"/>
    <mergeCell ref="CW26:CW27"/>
    <mergeCell ref="CV28:CV29"/>
    <mergeCell ref="CW28:CW29"/>
    <mergeCell ref="CV30:CV31"/>
    <mergeCell ref="CW30:CW31"/>
    <mergeCell ref="CV20:CV21"/>
    <mergeCell ref="CW20:CW21"/>
    <mergeCell ref="CV22:CV23"/>
    <mergeCell ref="CW22:CW23"/>
    <mergeCell ref="CV24:CV25"/>
    <mergeCell ref="CW24:CW25"/>
    <mergeCell ref="CV47:CV48"/>
    <mergeCell ref="CV38:CV39"/>
    <mergeCell ref="CW38:CW39"/>
    <mergeCell ref="CV40:CV41"/>
    <mergeCell ref="CW40:CW41"/>
    <mergeCell ref="CV42:CV43"/>
    <mergeCell ref="CW42:CW43"/>
    <mergeCell ref="CV32:CV33"/>
    <mergeCell ref="CW32:CW33"/>
    <mergeCell ref="CV34:CV35"/>
    <mergeCell ref="CW34:CW35"/>
    <mergeCell ref="CV36:CV37"/>
    <mergeCell ref="CW36:CW37"/>
    <mergeCell ref="DL2:DW3"/>
    <mergeCell ref="DX2:DX3"/>
    <mergeCell ref="DK4:DK5"/>
    <mergeCell ref="DP4:DQ4"/>
    <mergeCell ref="DR4:DS4"/>
    <mergeCell ref="DT4:DU4"/>
    <mergeCell ref="DV4:DW4"/>
    <mergeCell ref="DX4:DX5"/>
    <mergeCell ref="DK6:DK7"/>
    <mergeCell ref="DL6:DL7"/>
    <mergeCell ref="DK8:DK9"/>
    <mergeCell ref="DL8:DL9"/>
    <mergeCell ref="DK10:DK11"/>
    <mergeCell ref="DL10:DL11"/>
    <mergeCell ref="DK12:DK13"/>
    <mergeCell ref="DL12:DL13"/>
    <mergeCell ref="DK14:DK15"/>
    <mergeCell ref="DL14:DL15"/>
    <mergeCell ref="DK16:DK17"/>
    <mergeCell ref="DL16:DL17"/>
    <mergeCell ref="DK18:DK19"/>
    <mergeCell ref="DL18:DL19"/>
    <mergeCell ref="DK20:DK21"/>
    <mergeCell ref="DL20:DL21"/>
    <mergeCell ref="DK22:DK23"/>
    <mergeCell ref="DL22:DL23"/>
    <mergeCell ref="DK24:DK25"/>
    <mergeCell ref="DL24:DL25"/>
    <mergeCell ref="DK26:DK27"/>
    <mergeCell ref="DL26:DL27"/>
    <mergeCell ref="DK38:DK39"/>
    <mergeCell ref="DL38:DL39"/>
    <mergeCell ref="DK40:DK41"/>
    <mergeCell ref="DL40:DL41"/>
    <mergeCell ref="DK42:DK43"/>
    <mergeCell ref="DL42:DL43"/>
    <mergeCell ref="DK47:DK48"/>
    <mergeCell ref="DK28:DK29"/>
    <mergeCell ref="DL28:DL29"/>
    <mergeCell ref="DK30:DK31"/>
    <mergeCell ref="DL30:DL31"/>
    <mergeCell ref="DK32:DK33"/>
    <mergeCell ref="DL32:DL33"/>
    <mergeCell ref="DK34:DK35"/>
    <mergeCell ref="DL34:DL35"/>
    <mergeCell ref="DK36:DK37"/>
    <mergeCell ref="DL36:DL37"/>
  </mergeCells>
  <phoneticPr fontId="3"/>
  <hyperlinks>
    <hyperlink ref="A1" location="menu!A1" display="menu" xr:uid="{00000000-0004-0000-1F00-000000000000}"/>
  </hyperlinks>
  <printOptions horizontalCentered="1"/>
  <pageMargins left="0.78740157480314965" right="0.19685039370078741" top="0.74803149606299213" bottom="0.74803149606299213" header="0.31496062992125984" footer="0.31496062992125984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BR49"/>
  <sheetViews>
    <sheetView showGridLines="0" showZeros="0" view="pageBreakPreview" zoomScale="85" zoomScaleNormal="100" zoomScaleSheetLayoutView="85" workbookViewId="0">
      <selection activeCell="BK5" sqref="BK5"/>
    </sheetView>
  </sheetViews>
  <sheetFormatPr defaultRowHeight="18.75" x14ac:dyDescent="0.4"/>
  <cols>
    <col min="2" max="2" width="20.625" customWidth="1"/>
    <col min="3" max="3" width="23.625" customWidth="1"/>
    <col min="4" max="4" width="5.625" customWidth="1"/>
    <col min="5" max="6" width="10.625" customWidth="1"/>
    <col min="7" max="7" width="29.625" customWidth="1"/>
    <col min="8" max="8" width="2.625" customWidth="1"/>
    <col min="9" max="9" width="20.625" customWidth="1"/>
    <col min="10" max="10" width="23.625" customWidth="1"/>
    <col min="11" max="11" width="5.625" customWidth="1"/>
    <col min="12" max="13" width="10.625" customWidth="1"/>
    <col min="14" max="14" width="29.625" customWidth="1"/>
    <col min="15" max="15" width="2.625" customWidth="1"/>
    <col min="16" max="16" width="20.625" customWidth="1"/>
    <col min="17" max="17" width="23.625" customWidth="1"/>
    <col min="18" max="18" width="5.625" customWidth="1"/>
    <col min="19" max="20" width="10.625" customWidth="1"/>
    <col min="21" max="21" width="29.625" customWidth="1"/>
    <col min="22" max="22" width="2.625" customWidth="1"/>
    <col min="23" max="23" width="20.625" customWidth="1"/>
    <col min="24" max="24" width="23.625" customWidth="1"/>
    <col min="25" max="25" width="5.625" customWidth="1"/>
    <col min="26" max="27" width="10.625" customWidth="1"/>
    <col min="28" max="28" width="29.625" customWidth="1"/>
    <col min="29" max="29" width="2.625" customWidth="1"/>
    <col min="30" max="31" width="20.625" customWidth="1"/>
    <col min="32" max="32" width="5.625" customWidth="1"/>
    <col min="33" max="34" width="10.625" customWidth="1"/>
    <col min="35" max="35" width="29.625" customWidth="1"/>
    <col min="36" max="36" width="2.625" customWidth="1"/>
    <col min="37" max="38" width="20.625" hidden="1" customWidth="1"/>
    <col min="39" max="39" width="5.625" hidden="1" customWidth="1"/>
    <col min="40" max="41" width="10.625" hidden="1" customWidth="1"/>
    <col min="42" max="42" width="29.625" hidden="1" customWidth="1"/>
    <col min="43" max="43" width="2.625" hidden="1" customWidth="1"/>
    <col min="44" max="45" width="20.625" hidden="1" customWidth="1"/>
    <col min="46" max="46" width="5.625" hidden="1" customWidth="1"/>
    <col min="47" max="48" width="10.625" hidden="1" customWidth="1"/>
    <col min="49" max="49" width="29.625" hidden="1" customWidth="1"/>
    <col min="50" max="50" width="2.625" hidden="1" customWidth="1"/>
    <col min="51" max="52" width="20.625" customWidth="1"/>
    <col min="53" max="53" width="5.625" customWidth="1"/>
    <col min="54" max="54" width="10.625" customWidth="1"/>
    <col min="55" max="55" width="26.625" customWidth="1"/>
    <col min="56" max="56" width="15.625" customWidth="1"/>
    <col min="57" max="57" width="2.625" customWidth="1"/>
    <col min="58" max="59" width="20.625" customWidth="1"/>
    <col min="60" max="60" width="5.625" customWidth="1"/>
    <col min="61" max="61" width="10.625" customWidth="1"/>
    <col min="62" max="62" width="26.625" customWidth="1"/>
    <col min="63" max="63" width="15.625" customWidth="1"/>
    <col min="64" max="64" width="2.625" customWidth="1"/>
    <col min="65" max="66" width="20.625" hidden="1" customWidth="1"/>
    <col min="67" max="67" width="5.625" hidden="1" customWidth="1"/>
    <col min="68" max="68" width="10.625" hidden="1" customWidth="1"/>
    <col min="69" max="69" width="26.625" hidden="1" customWidth="1"/>
    <col min="70" max="70" width="15.625" hidden="1" customWidth="1"/>
  </cols>
  <sheetData>
    <row r="1" spans="1:70" x14ac:dyDescent="0.4">
      <c r="A1" s="283" t="s">
        <v>384</v>
      </c>
    </row>
    <row r="2" spans="1:70" ht="18.75" customHeight="1" x14ac:dyDescent="0.4">
      <c r="B2" s="512" t="s">
        <v>279</v>
      </c>
      <c r="C2" s="513"/>
      <c r="D2" s="90"/>
      <c r="E2" s="513" t="s">
        <v>90</v>
      </c>
      <c r="F2" s="513"/>
      <c r="G2" s="518" t="s">
        <v>9</v>
      </c>
      <c r="I2" s="512" t="s">
        <v>279</v>
      </c>
      <c r="J2" s="513"/>
      <c r="K2" s="90"/>
      <c r="L2" s="513" t="s">
        <v>181</v>
      </c>
      <c r="M2" s="513"/>
      <c r="N2" s="518" t="s">
        <v>9</v>
      </c>
      <c r="P2" s="512" t="s">
        <v>279</v>
      </c>
      <c r="Q2" s="513"/>
      <c r="R2" s="90"/>
      <c r="S2" s="513" t="s">
        <v>223</v>
      </c>
      <c r="T2" s="513"/>
      <c r="U2" s="518" t="s">
        <v>9</v>
      </c>
      <c r="W2" s="512" t="s">
        <v>279</v>
      </c>
      <c r="X2" s="513"/>
      <c r="Y2" s="90"/>
      <c r="Z2" s="513" t="s">
        <v>195</v>
      </c>
      <c r="AA2" s="513"/>
      <c r="AB2" s="518" t="s">
        <v>9</v>
      </c>
      <c r="AD2" s="512" t="s">
        <v>279</v>
      </c>
      <c r="AE2" s="513"/>
      <c r="AF2" s="90"/>
      <c r="AG2" s="525" t="s">
        <v>288</v>
      </c>
      <c r="AH2" s="525"/>
      <c r="AI2" s="518" t="s">
        <v>9</v>
      </c>
      <c r="AK2" s="512" t="s">
        <v>289</v>
      </c>
      <c r="AL2" s="513"/>
      <c r="AM2" s="90"/>
      <c r="AN2" s="513" t="s">
        <v>10</v>
      </c>
      <c r="AO2" s="513"/>
      <c r="AP2" s="518" t="s">
        <v>9</v>
      </c>
      <c r="AR2" s="512" t="s">
        <v>289</v>
      </c>
      <c r="AS2" s="513"/>
      <c r="AT2" s="90"/>
      <c r="AU2" s="513" t="s">
        <v>181</v>
      </c>
      <c r="AV2" s="513"/>
      <c r="AW2" s="518" t="s">
        <v>9</v>
      </c>
      <c r="AY2" s="512" t="s">
        <v>279</v>
      </c>
      <c r="AZ2" s="513"/>
      <c r="BA2" s="90"/>
      <c r="BB2" s="513" t="s">
        <v>395</v>
      </c>
      <c r="BC2" s="513"/>
      <c r="BD2" s="518" t="s">
        <v>9</v>
      </c>
      <c r="BF2" s="512" t="s">
        <v>279</v>
      </c>
      <c r="BG2" s="513"/>
      <c r="BH2" s="90"/>
      <c r="BI2" s="513" t="s">
        <v>396</v>
      </c>
      <c r="BJ2" s="513"/>
      <c r="BK2" s="518" t="s">
        <v>9</v>
      </c>
      <c r="BM2" s="512" t="s">
        <v>279</v>
      </c>
      <c r="BN2" s="513"/>
      <c r="BO2" s="90"/>
      <c r="BP2" s="513" t="s">
        <v>299</v>
      </c>
      <c r="BQ2" s="513"/>
      <c r="BR2" s="518" t="s">
        <v>9</v>
      </c>
    </row>
    <row r="3" spans="1:70" ht="18.75" customHeight="1" x14ac:dyDescent="0.4">
      <c r="B3" s="514"/>
      <c r="C3" s="515"/>
      <c r="D3" s="91"/>
      <c r="E3" s="515"/>
      <c r="F3" s="515"/>
      <c r="G3" s="519"/>
      <c r="I3" s="514"/>
      <c r="J3" s="515"/>
      <c r="K3" s="91"/>
      <c r="L3" s="515"/>
      <c r="M3" s="515"/>
      <c r="N3" s="519"/>
      <c r="P3" s="514"/>
      <c r="Q3" s="515"/>
      <c r="R3" s="91"/>
      <c r="S3" s="515"/>
      <c r="T3" s="515"/>
      <c r="U3" s="519"/>
      <c r="W3" s="514"/>
      <c r="X3" s="515"/>
      <c r="Y3" s="91"/>
      <c r="Z3" s="515"/>
      <c r="AA3" s="515"/>
      <c r="AB3" s="519"/>
      <c r="AD3" s="514"/>
      <c r="AE3" s="515"/>
      <c r="AF3" s="91"/>
      <c r="AG3" s="526"/>
      <c r="AH3" s="526"/>
      <c r="AI3" s="519"/>
      <c r="AK3" s="514"/>
      <c r="AL3" s="515"/>
      <c r="AM3" s="91"/>
      <c r="AN3" s="515"/>
      <c r="AO3" s="515"/>
      <c r="AP3" s="519"/>
      <c r="AR3" s="514"/>
      <c r="AS3" s="515"/>
      <c r="AT3" s="91"/>
      <c r="AU3" s="515"/>
      <c r="AV3" s="515"/>
      <c r="AW3" s="519"/>
      <c r="AY3" s="514"/>
      <c r="AZ3" s="515"/>
      <c r="BA3" s="91"/>
      <c r="BB3" s="515"/>
      <c r="BC3" s="515"/>
      <c r="BD3" s="519"/>
      <c r="BF3" s="514"/>
      <c r="BG3" s="515"/>
      <c r="BH3" s="91"/>
      <c r="BI3" s="515"/>
      <c r="BJ3" s="515"/>
      <c r="BK3" s="519"/>
      <c r="BM3" s="514"/>
      <c r="BN3" s="515"/>
      <c r="BO3" s="91"/>
      <c r="BP3" s="515"/>
      <c r="BQ3" s="515"/>
      <c r="BR3" s="519"/>
    </row>
    <row r="4" spans="1:70" ht="19.5" thickBot="1" x14ac:dyDescent="0.45">
      <c r="B4" s="24" t="s">
        <v>5</v>
      </c>
      <c r="C4" s="25" t="s">
        <v>1</v>
      </c>
      <c r="D4" s="25" t="s">
        <v>3</v>
      </c>
      <c r="E4" s="25" t="s">
        <v>91</v>
      </c>
      <c r="F4" s="25" t="s">
        <v>92</v>
      </c>
      <c r="G4" s="25" t="s">
        <v>8</v>
      </c>
      <c r="I4" s="24" t="s">
        <v>5</v>
      </c>
      <c r="J4" s="25" t="s">
        <v>1</v>
      </c>
      <c r="K4" s="25" t="s">
        <v>3</v>
      </c>
      <c r="L4" s="25" t="s">
        <v>91</v>
      </c>
      <c r="M4" s="25" t="s">
        <v>92</v>
      </c>
      <c r="N4" s="25" t="s">
        <v>8</v>
      </c>
      <c r="P4" s="24" t="s">
        <v>5</v>
      </c>
      <c r="Q4" s="25" t="s">
        <v>1</v>
      </c>
      <c r="R4" s="25" t="s">
        <v>3</v>
      </c>
      <c r="S4" s="25" t="s">
        <v>91</v>
      </c>
      <c r="T4" s="25" t="s">
        <v>92</v>
      </c>
      <c r="U4" s="25" t="s">
        <v>8</v>
      </c>
      <c r="W4" s="24" t="s">
        <v>5</v>
      </c>
      <c r="X4" s="25" t="s">
        <v>1</v>
      </c>
      <c r="Y4" s="25" t="s">
        <v>3</v>
      </c>
      <c r="Z4" s="25" t="s">
        <v>91</v>
      </c>
      <c r="AA4" s="25" t="s">
        <v>92</v>
      </c>
      <c r="AB4" s="25" t="s">
        <v>8</v>
      </c>
      <c r="AD4" s="24" t="s">
        <v>5</v>
      </c>
      <c r="AE4" s="25" t="s">
        <v>1</v>
      </c>
      <c r="AF4" s="25" t="s">
        <v>3</v>
      </c>
      <c r="AG4" s="25" t="s">
        <v>91</v>
      </c>
      <c r="AH4" s="25" t="s">
        <v>92</v>
      </c>
      <c r="AI4" s="25" t="s">
        <v>8</v>
      </c>
      <c r="AK4" s="24" t="s">
        <v>5</v>
      </c>
      <c r="AL4" s="25" t="s">
        <v>1</v>
      </c>
      <c r="AM4" s="25" t="s">
        <v>3</v>
      </c>
      <c r="AN4" s="25" t="s">
        <v>95</v>
      </c>
      <c r="AO4" s="25" t="s">
        <v>92</v>
      </c>
      <c r="AP4" s="25" t="s">
        <v>8</v>
      </c>
      <c r="AR4" s="24" t="s">
        <v>5</v>
      </c>
      <c r="AS4" s="25" t="s">
        <v>1</v>
      </c>
      <c r="AT4" s="25" t="s">
        <v>3</v>
      </c>
      <c r="AU4" s="25" t="s">
        <v>95</v>
      </c>
      <c r="AV4" s="25" t="s">
        <v>92</v>
      </c>
      <c r="AW4" s="25" t="s">
        <v>8</v>
      </c>
      <c r="AY4" s="24" t="s">
        <v>5</v>
      </c>
      <c r="AZ4" s="25" t="s">
        <v>1</v>
      </c>
      <c r="BA4" s="25" t="s">
        <v>3</v>
      </c>
      <c r="BB4" s="25" t="s">
        <v>4</v>
      </c>
      <c r="BC4" s="25" t="s">
        <v>97</v>
      </c>
      <c r="BD4" s="25" t="s">
        <v>8</v>
      </c>
      <c r="BF4" s="24" t="s">
        <v>5</v>
      </c>
      <c r="BG4" s="25" t="s">
        <v>1</v>
      </c>
      <c r="BH4" s="25" t="s">
        <v>3</v>
      </c>
      <c r="BI4" s="25" t="s">
        <v>4</v>
      </c>
      <c r="BJ4" s="25" t="s">
        <v>97</v>
      </c>
      <c r="BK4" s="25" t="s">
        <v>8</v>
      </c>
      <c r="BM4" s="24" t="s">
        <v>5</v>
      </c>
      <c r="BN4" s="25" t="s">
        <v>1</v>
      </c>
      <c r="BO4" s="25" t="s">
        <v>3</v>
      </c>
      <c r="BP4" s="25" t="s">
        <v>4</v>
      </c>
      <c r="BQ4" s="25" t="s">
        <v>97</v>
      </c>
      <c r="BR4" s="25" t="s">
        <v>8</v>
      </c>
    </row>
    <row r="5" spans="1:70" ht="19.5" customHeight="1" thickTop="1" x14ac:dyDescent="0.4">
      <c r="B5" s="520" t="s">
        <v>175</v>
      </c>
      <c r="C5" s="521" t="s">
        <v>605</v>
      </c>
      <c r="D5" s="30" t="s">
        <v>178</v>
      </c>
      <c r="E5" s="37">
        <v>1</v>
      </c>
      <c r="F5" s="37">
        <v>1</v>
      </c>
      <c r="G5" s="43"/>
      <c r="I5" s="520" t="s">
        <v>182</v>
      </c>
      <c r="J5" s="521" t="s">
        <v>505</v>
      </c>
      <c r="K5" s="30" t="s">
        <v>17</v>
      </c>
      <c r="L5" s="37">
        <v>7.37</v>
      </c>
      <c r="M5" s="37">
        <v>7.37</v>
      </c>
      <c r="N5" s="43"/>
      <c r="P5" s="520" t="s">
        <v>587</v>
      </c>
      <c r="Q5" s="521" t="s">
        <v>612</v>
      </c>
      <c r="R5" s="30" t="s">
        <v>17</v>
      </c>
      <c r="S5" s="37">
        <v>23.1</v>
      </c>
      <c r="T5" s="37">
        <v>23.1</v>
      </c>
      <c r="U5" s="43"/>
      <c r="W5" s="520" t="s">
        <v>613</v>
      </c>
      <c r="X5" s="521" t="s">
        <v>198</v>
      </c>
      <c r="Y5" s="30" t="s">
        <v>23</v>
      </c>
      <c r="Z5" s="37">
        <v>2</v>
      </c>
      <c r="AA5" s="37">
        <v>2</v>
      </c>
      <c r="AB5" s="43"/>
      <c r="AD5" s="520" t="s">
        <v>592</v>
      </c>
      <c r="AE5" s="521" t="s">
        <v>596</v>
      </c>
      <c r="AF5" s="30" t="s">
        <v>23</v>
      </c>
      <c r="AG5" s="37">
        <v>1</v>
      </c>
      <c r="AH5" s="37">
        <v>1</v>
      </c>
      <c r="AI5" s="43"/>
      <c r="AK5" s="520" t="s">
        <v>175</v>
      </c>
      <c r="AL5" s="521" t="s">
        <v>510</v>
      </c>
      <c r="AM5" s="30" t="s">
        <v>178</v>
      </c>
      <c r="AN5" s="37"/>
      <c r="AO5" s="37"/>
      <c r="AP5" s="43"/>
      <c r="AR5" s="520" t="s">
        <v>282</v>
      </c>
      <c r="AS5" s="521" t="s">
        <v>505</v>
      </c>
      <c r="AT5" s="30" t="s">
        <v>17</v>
      </c>
      <c r="AU5" s="37"/>
      <c r="AV5" s="37"/>
      <c r="AW5" s="43" t="s">
        <v>503</v>
      </c>
      <c r="AY5" s="520" t="s">
        <v>415</v>
      </c>
      <c r="AZ5" s="521" t="s">
        <v>215</v>
      </c>
      <c r="BA5" s="30" t="s">
        <v>41</v>
      </c>
      <c r="BB5" s="37">
        <v>8.4499999999999993</v>
      </c>
      <c r="BC5" s="168" t="s">
        <v>666</v>
      </c>
      <c r="BD5" s="157"/>
      <c r="BF5" s="510" t="s">
        <v>222</v>
      </c>
      <c r="BG5" s="511" t="s">
        <v>297</v>
      </c>
      <c r="BH5" s="32" t="s">
        <v>17</v>
      </c>
      <c r="BI5" s="39"/>
      <c r="BJ5" s="168"/>
      <c r="BK5" s="159" t="s">
        <v>434</v>
      </c>
      <c r="BM5" s="501" t="s">
        <v>201</v>
      </c>
      <c r="BN5" s="511" t="s">
        <v>431</v>
      </c>
      <c r="BO5" s="30" t="s">
        <v>300</v>
      </c>
      <c r="BP5" s="37">
        <v>1</v>
      </c>
      <c r="BQ5" s="101"/>
      <c r="BR5" s="157" t="s">
        <v>432</v>
      </c>
    </row>
    <row r="6" spans="1:70" x14ac:dyDescent="0.4">
      <c r="B6" s="502"/>
      <c r="C6" s="504"/>
      <c r="D6" s="31"/>
      <c r="E6" s="346"/>
      <c r="F6" s="349"/>
      <c r="G6" s="44"/>
      <c r="I6" s="502"/>
      <c r="J6" s="504"/>
      <c r="K6" s="31"/>
      <c r="L6" s="346"/>
      <c r="M6" s="349"/>
      <c r="N6" s="350"/>
      <c r="P6" s="502"/>
      <c r="Q6" s="504"/>
      <c r="R6" s="31"/>
      <c r="S6" s="346"/>
      <c r="T6" s="349"/>
      <c r="U6" s="350"/>
      <c r="W6" s="502"/>
      <c r="X6" s="504"/>
      <c r="Y6" s="31"/>
      <c r="Z6" s="346"/>
      <c r="AA6" s="349"/>
      <c r="AB6" s="44"/>
      <c r="AD6" s="502"/>
      <c r="AE6" s="504" t="s">
        <v>595</v>
      </c>
      <c r="AF6" s="31"/>
      <c r="AG6" s="346"/>
      <c r="AH6" s="349"/>
      <c r="AI6" s="44"/>
      <c r="AK6" s="502"/>
      <c r="AL6" s="504"/>
      <c r="AM6" s="31"/>
      <c r="AN6" s="38"/>
      <c r="AO6" s="92"/>
      <c r="AP6" s="44"/>
      <c r="AR6" s="502"/>
      <c r="AS6" s="504"/>
      <c r="AT6" s="31"/>
      <c r="AU6" s="38"/>
      <c r="AV6" s="92"/>
      <c r="AW6" s="44"/>
      <c r="AY6" s="502"/>
      <c r="AZ6" s="504"/>
      <c r="BA6" s="31"/>
      <c r="BB6" s="346"/>
      <c r="BC6" s="347"/>
      <c r="BD6" s="158"/>
      <c r="BF6" s="502"/>
      <c r="BG6" s="504"/>
      <c r="BH6" s="31"/>
      <c r="BI6" s="346"/>
      <c r="BJ6" s="347"/>
      <c r="BK6" s="158"/>
      <c r="BM6" s="502"/>
      <c r="BN6" s="504"/>
      <c r="BO6" s="31"/>
      <c r="BP6" s="38"/>
      <c r="BQ6" s="102"/>
      <c r="BR6" s="158"/>
    </row>
    <row r="7" spans="1:70" x14ac:dyDescent="0.4">
      <c r="B7" s="501" t="s">
        <v>176</v>
      </c>
      <c r="C7" s="511" t="s">
        <v>447</v>
      </c>
      <c r="D7" s="32" t="s">
        <v>178</v>
      </c>
      <c r="E7" s="39">
        <v>1</v>
      </c>
      <c r="F7" s="37">
        <v>1</v>
      </c>
      <c r="G7" s="45" t="s">
        <v>180</v>
      </c>
      <c r="I7" s="501" t="s">
        <v>182</v>
      </c>
      <c r="J7" s="511" t="s">
        <v>184</v>
      </c>
      <c r="K7" s="32" t="s">
        <v>17</v>
      </c>
      <c r="L7" s="39">
        <v>6.93</v>
      </c>
      <c r="M7" s="37">
        <v>6.93</v>
      </c>
      <c r="N7" s="43"/>
      <c r="P7" s="510" t="s">
        <v>611</v>
      </c>
      <c r="Q7" s="511" t="s">
        <v>585</v>
      </c>
      <c r="R7" s="32" t="s">
        <v>21</v>
      </c>
      <c r="S7" s="39">
        <v>6</v>
      </c>
      <c r="T7" s="37">
        <v>6</v>
      </c>
      <c r="U7" s="45"/>
      <c r="W7" s="501" t="s">
        <v>614</v>
      </c>
      <c r="X7" s="511" t="s">
        <v>615</v>
      </c>
      <c r="Y7" s="32" t="s">
        <v>23</v>
      </c>
      <c r="Z7" s="39">
        <v>1</v>
      </c>
      <c r="AA7" s="37">
        <v>1</v>
      </c>
      <c r="AB7" s="45"/>
      <c r="AD7" s="501" t="s">
        <v>593</v>
      </c>
      <c r="AE7" s="511" t="s">
        <v>597</v>
      </c>
      <c r="AF7" s="32" t="s">
        <v>178</v>
      </c>
      <c r="AG7" s="39">
        <v>1</v>
      </c>
      <c r="AH7" s="37">
        <v>1</v>
      </c>
      <c r="AI7" s="45"/>
      <c r="AK7" s="510" t="s">
        <v>177</v>
      </c>
      <c r="AL7" s="511" t="s">
        <v>446</v>
      </c>
      <c r="AM7" s="32" t="s">
        <v>21</v>
      </c>
      <c r="AN7" s="39"/>
      <c r="AO7" s="37"/>
      <c r="AP7" s="45"/>
      <c r="AR7" s="501" t="s">
        <v>283</v>
      </c>
      <c r="AS7" s="511" t="s">
        <v>184</v>
      </c>
      <c r="AT7" s="32" t="s">
        <v>17</v>
      </c>
      <c r="AU7" s="37"/>
      <c r="AV7" s="37"/>
      <c r="AW7" s="43" t="s">
        <v>504</v>
      </c>
      <c r="AY7" s="501"/>
      <c r="AZ7" s="521"/>
      <c r="BA7" s="30"/>
      <c r="BB7" s="37"/>
      <c r="BC7" s="168"/>
      <c r="BD7" s="157"/>
      <c r="BF7" s="501"/>
      <c r="BG7" s="511" t="s">
        <v>297</v>
      </c>
      <c r="BH7" s="32" t="s">
        <v>17</v>
      </c>
      <c r="BI7" s="39">
        <v>19.2</v>
      </c>
      <c r="BJ7" s="390" t="s">
        <v>619</v>
      </c>
      <c r="BK7" s="159" t="s">
        <v>435</v>
      </c>
      <c r="BM7" s="501" t="s">
        <v>301</v>
      </c>
      <c r="BN7" s="511"/>
      <c r="BO7" s="32" t="s">
        <v>302</v>
      </c>
      <c r="BP7" s="39">
        <v>1</v>
      </c>
      <c r="BQ7" s="101"/>
      <c r="BR7" s="159" t="s">
        <v>433</v>
      </c>
    </row>
    <row r="8" spans="1:70" x14ac:dyDescent="0.4">
      <c r="B8" s="502"/>
      <c r="C8" s="504"/>
      <c r="D8" s="31"/>
      <c r="E8" s="346"/>
      <c r="F8" s="349"/>
      <c r="G8" s="44"/>
      <c r="I8" s="502"/>
      <c r="J8" s="504"/>
      <c r="K8" s="31"/>
      <c r="L8" s="346"/>
      <c r="M8" s="349"/>
      <c r="N8" s="350"/>
      <c r="P8" s="502"/>
      <c r="Q8" s="504"/>
      <c r="R8" s="31"/>
      <c r="S8" s="346"/>
      <c r="T8" s="349"/>
      <c r="U8" s="44"/>
      <c r="W8" s="502"/>
      <c r="X8" s="504"/>
      <c r="Y8" s="31"/>
      <c r="Z8" s="346"/>
      <c r="AA8" s="349"/>
      <c r="AB8" s="44"/>
      <c r="AD8" s="502"/>
      <c r="AE8" s="504"/>
      <c r="AF8" s="31"/>
      <c r="AG8" s="346"/>
      <c r="AH8" s="349"/>
      <c r="AI8" s="44"/>
      <c r="AK8" s="502"/>
      <c r="AL8" s="504"/>
      <c r="AM8" s="31"/>
      <c r="AN8" s="38"/>
      <c r="AO8" s="92"/>
      <c r="AP8" s="44"/>
      <c r="AR8" s="502"/>
      <c r="AS8" s="504"/>
      <c r="AT8" s="31"/>
      <c r="AU8" s="38"/>
      <c r="AV8" s="92"/>
      <c r="AW8" s="44"/>
      <c r="AY8" s="502"/>
      <c r="AZ8" s="504"/>
      <c r="BA8" s="31"/>
      <c r="BB8" s="38"/>
      <c r="BC8" s="169"/>
      <c r="BD8" s="158"/>
      <c r="BF8" s="502"/>
      <c r="BG8" s="504"/>
      <c r="BH8" s="31"/>
      <c r="BI8" s="346"/>
      <c r="BJ8" s="389"/>
      <c r="BK8" s="158"/>
      <c r="BM8" s="502"/>
      <c r="BN8" s="504"/>
      <c r="BO8" s="31"/>
      <c r="BP8" s="38"/>
      <c r="BQ8" s="102"/>
      <c r="BR8" s="158"/>
    </row>
    <row r="9" spans="1:70" ht="18.75" customHeight="1" x14ac:dyDescent="0.4">
      <c r="B9" s="510" t="s">
        <v>177</v>
      </c>
      <c r="C9" s="511" t="s">
        <v>548</v>
      </c>
      <c r="D9" s="32" t="s">
        <v>21</v>
      </c>
      <c r="E9" s="39">
        <v>1</v>
      </c>
      <c r="F9" s="37">
        <v>1</v>
      </c>
      <c r="G9" s="45" t="s">
        <v>448</v>
      </c>
      <c r="I9" s="510" t="s">
        <v>185</v>
      </c>
      <c r="J9" s="511" t="s">
        <v>284</v>
      </c>
      <c r="K9" s="32" t="s">
        <v>17</v>
      </c>
      <c r="L9" s="39">
        <v>1.43</v>
      </c>
      <c r="M9" s="37">
        <v>1.43</v>
      </c>
      <c r="N9" s="45"/>
      <c r="P9" s="501" t="s">
        <v>589</v>
      </c>
      <c r="Q9" s="511" t="s">
        <v>586</v>
      </c>
      <c r="R9" s="32" t="s">
        <v>17</v>
      </c>
      <c r="S9" s="39">
        <v>14.3</v>
      </c>
      <c r="T9" s="37">
        <v>14.3</v>
      </c>
      <c r="U9" s="45"/>
      <c r="W9" s="501"/>
      <c r="X9" s="511"/>
      <c r="Y9" s="32"/>
      <c r="Z9" s="39"/>
      <c r="AA9" s="37"/>
      <c r="AB9" s="45"/>
      <c r="AD9" s="501" t="s">
        <v>594</v>
      </c>
      <c r="AE9" s="511" t="s">
        <v>598</v>
      </c>
      <c r="AF9" s="32" t="s">
        <v>600</v>
      </c>
      <c r="AG9" s="39">
        <v>1</v>
      </c>
      <c r="AH9" s="37">
        <v>1</v>
      </c>
      <c r="AI9" s="45"/>
      <c r="AK9" s="510" t="s">
        <v>280</v>
      </c>
      <c r="AL9" s="511" t="s">
        <v>445</v>
      </c>
      <c r="AM9" s="32" t="s">
        <v>21</v>
      </c>
      <c r="AN9" s="39"/>
      <c r="AO9" s="37"/>
      <c r="AP9" s="45"/>
      <c r="AR9" s="510" t="s">
        <v>185</v>
      </c>
      <c r="AS9" s="511" t="s">
        <v>284</v>
      </c>
      <c r="AT9" s="32" t="s">
        <v>17</v>
      </c>
      <c r="AU9" s="39"/>
      <c r="AV9" s="37"/>
      <c r="AW9" s="45"/>
      <c r="AY9" s="501"/>
      <c r="AZ9" s="503" t="s">
        <v>391</v>
      </c>
      <c r="BA9" s="32" t="s">
        <v>41</v>
      </c>
      <c r="BB9" s="39">
        <f>BB5</f>
        <v>8.4499999999999993</v>
      </c>
      <c r="BC9" s="168"/>
      <c r="BD9" s="159"/>
      <c r="BF9" s="501"/>
      <c r="BG9" s="503" t="s">
        <v>391</v>
      </c>
      <c r="BH9" s="32" t="s">
        <v>17</v>
      </c>
      <c r="BI9" s="39">
        <v>19.2</v>
      </c>
      <c r="BJ9" s="101" t="s">
        <v>620</v>
      </c>
      <c r="BK9" s="159"/>
      <c r="BM9" s="501"/>
      <c r="BN9" s="511"/>
      <c r="BO9" s="32"/>
      <c r="BP9" s="39"/>
      <c r="BQ9" s="101"/>
      <c r="BR9" s="159"/>
    </row>
    <row r="10" spans="1:70" x14ac:dyDescent="0.4">
      <c r="B10" s="502"/>
      <c r="C10" s="504"/>
      <c r="D10" s="31"/>
      <c r="E10" s="346"/>
      <c r="F10" s="349"/>
      <c r="G10" s="44"/>
      <c r="I10" s="502"/>
      <c r="J10" s="504"/>
      <c r="K10" s="31"/>
      <c r="L10" s="346"/>
      <c r="M10" s="349"/>
      <c r="N10" s="44"/>
      <c r="P10" s="502"/>
      <c r="Q10" s="504"/>
      <c r="R10" s="31"/>
      <c r="S10" s="346"/>
      <c r="T10" s="349"/>
      <c r="U10" s="350"/>
      <c r="W10" s="502"/>
      <c r="X10" s="504"/>
      <c r="Y10" s="31"/>
      <c r="Z10" s="38"/>
      <c r="AA10" s="92"/>
      <c r="AB10" s="44"/>
      <c r="AD10" s="502"/>
      <c r="AE10" s="504" t="s">
        <v>598</v>
      </c>
      <c r="AF10" s="31"/>
      <c r="AG10" s="38"/>
      <c r="AH10" s="92"/>
      <c r="AI10" s="44"/>
      <c r="AK10" s="502"/>
      <c r="AL10" s="504"/>
      <c r="AM10" s="31"/>
      <c r="AN10" s="38"/>
      <c r="AO10" s="92"/>
      <c r="AP10" s="44"/>
      <c r="AR10" s="502"/>
      <c r="AS10" s="504"/>
      <c r="AT10" s="31"/>
      <c r="AU10" s="38"/>
      <c r="AV10" s="92"/>
      <c r="AW10" s="44"/>
      <c r="AY10" s="502"/>
      <c r="AZ10" s="504"/>
      <c r="BA10" s="31"/>
      <c r="BB10" s="346"/>
      <c r="BC10" s="169"/>
      <c r="BD10" s="158"/>
      <c r="BF10" s="502"/>
      <c r="BG10" s="504"/>
      <c r="BH10" s="31"/>
      <c r="BI10" s="346"/>
      <c r="BJ10" s="348"/>
      <c r="BK10" s="158"/>
      <c r="BM10" s="502"/>
      <c r="BN10" s="504"/>
      <c r="BO10" s="31"/>
      <c r="BP10" s="38"/>
      <c r="BQ10" s="102"/>
      <c r="BR10" s="158"/>
    </row>
    <row r="11" spans="1:70" ht="18.75" customHeight="1" x14ac:dyDescent="0.4">
      <c r="B11" s="510" t="s">
        <v>280</v>
      </c>
      <c r="C11" s="511" t="s">
        <v>281</v>
      </c>
      <c r="D11" s="32" t="s">
        <v>21</v>
      </c>
      <c r="E11" s="39">
        <v>1</v>
      </c>
      <c r="F11" s="37">
        <v>1</v>
      </c>
      <c r="G11" s="45" t="s">
        <v>606</v>
      </c>
      <c r="I11" s="510" t="s">
        <v>182</v>
      </c>
      <c r="J11" s="511" t="s">
        <v>516</v>
      </c>
      <c r="K11" s="32" t="s">
        <v>17</v>
      </c>
      <c r="L11" s="39">
        <v>15.4</v>
      </c>
      <c r="M11" s="37">
        <v>15.4</v>
      </c>
      <c r="N11" s="45" t="s">
        <v>639</v>
      </c>
      <c r="P11" s="501" t="s">
        <v>634</v>
      </c>
      <c r="Q11" s="503" t="s">
        <v>633</v>
      </c>
      <c r="R11" s="32" t="s">
        <v>17</v>
      </c>
      <c r="S11" s="39">
        <v>1.65</v>
      </c>
      <c r="T11" s="37">
        <v>1.65</v>
      </c>
      <c r="U11" s="45"/>
      <c r="W11" s="510"/>
      <c r="X11" s="511"/>
      <c r="Y11" s="32"/>
      <c r="Z11" s="39"/>
      <c r="AA11" s="37"/>
      <c r="AB11" s="45"/>
      <c r="AD11" s="501" t="s">
        <v>594</v>
      </c>
      <c r="AE11" s="511" t="s">
        <v>599</v>
      </c>
      <c r="AF11" s="32" t="s">
        <v>600</v>
      </c>
      <c r="AG11" s="39">
        <v>1</v>
      </c>
      <c r="AH11" s="37">
        <v>1</v>
      </c>
      <c r="AI11" s="45"/>
      <c r="AK11" s="510"/>
      <c r="AL11" s="511"/>
      <c r="AM11" s="32"/>
      <c r="AN11" s="39"/>
      <c r="AO11" s="37"/>
      <c r="AP11" s="45"/>
      <c r="AR11" s="510" t="s">
        <v>183</v>
      </c>
      <c r="AS11" s="511" t="s">
        <v>436</v>
      </c>
      <c r="AT11" s="32" t="s">
        <v>17</v>
      </c>
      <c r="AU11" s="39"/>
      <c r="AV11" s="37"/>
      <c r="AW11" s="45" t="s">
        <v>506</v>
      </c>
      <c r="AY11" s="501" t="s">
        <v>392</v>
      </c>
      <c r="AZ11" s="511" t="s">
        <v>217</v>
      </c>
      <c r="BA11" s="32" t="s">
        <v>41</v>
      </c>
      <c r="BB11" s="39">
        <v>1.25</v>
      </c>
      <c r="BC11" s="168" t="s">
        <v>667</v>
      </c>
      <c r="BD11" s="159"/>
      <c r="BF11" s="501" t="s">
        <v>291</v>
      </c>
      <c r="BG11" s="511" t="s">
        <v>298</v>
      </c>
      <c r="BH11" s="32" t="s">
        <v>40</v>
      </c>
      <c r="BI11" s="39">
        <v>17.5</v>
      </c>
      <c r="BJ11" s="168" t="s">
        <v>621</v>
      </c>
      <c r="BK11" s="159" t="s">
        <v>434</v>
      </c>
      <c r="BM11" s="510"/>
      <c r="BN11" s="511"/>
      <c r="BO11" s="32"/>
      <c r="BP11" s="39"/>
      <c r="BQ11" s="101"/>
      <c r="BR11" s="159"/>
    </row>
    <row r="12" spans="1:70" x14ac:dyDescent="0.4">
      <c r="B12" s="502"/>
      <c r="C12" s="504"/>
      <c r="D12" s="31"/>
      <c r="E12" s="346"/>
      <c r="F12" s="349"/>
      <c r="G12" s="44"/>
      <c r="I12" s="502"/>
      <c r="J12" s="504"/>
      <c r="K12" s="31"/>
      <c r="L12" s="346"/>
      <c r="M12" s="92"/>
      <c r="N12" s="350"/>
      <c r="P12" s="502"/>
      <c r="Q12" s="504"/>
      <c r="R12" s="31"/>
      <c r="S12" s="346"/>
      <c r="T12" s="349"/>
      <c r="U12" s="44"/>
      <c r="W12" s="502"/>
      <c r="X12" s="504"/>
      <c r="Y12" s="31"/>
      <c r="Z12" s="38"/>
      <c r="AA12" s="92"/>
      <c r="AB12" s="44"/>
      <c r="AD12" s="502"/>
      <c r="AE12" s="504" t="s">
        <v>599</v>
      </c>
      <c r="AF12" s="31"/>
      <c r="AG12" s="38"/>
      <c r="AH12" s="92"/>
      <c r="AI12" s="44"/>
      <c r="AK12" s="502"/>
      <c r="AL12" s="504"/>
      <c r="AM12" s="31"/>
      <c r="AN12" s="38"/>
      <c r="AO12" s="92"/>
      <c r="AP12" s="44"/>
      <c r="AR12" s="502"/>
      <c r="AS12" s="504"/>
      <c r="AT12" s="31"/>
      <c r="AU12" s="38"/>
      <c r="AV12" s="92"/>
      <c r="AW12" s="44" t="s">
        <v>440</v>
      </c>
      <c r="AY12" s="502"/>
      <c r="AZ12" s="504"/>
      <c r="BA12" s="31"/>
      <c r="BB12" s="346"/>
      <c r="BC12" s="347"/>
      <c r="BD12" s="158"/>
      <c r="BF12" s="502"/>
      <c r="BG12" s="504"/>
      <c r="BH12" s="31"/>
      <c r="BI12" s="346"/>
      <c r="BJ12" s="347"/>
      <c r="BK12" s="158"/>
      <c r="BM12" s="502"/>
      <c r="BN12" s="504"/>
      <c r="BO12" s="31"/>
      <c r="BP12" s="38"/>
      <c r="BQ12" s="102"/>
      <c r="BR12" s="158"/>
    </row>
    <row r="13" spans="1:70" ht="18.75" customHeight="1" x14ac:dyDescent="0.4">
      <c r="B13" s="510" t="s">
        <v>390</v>
      </c>
      <c r="C13" s="511" t="s">
        <v>449</v>
      </c>
      <c r="D13" s="32" t="s">
        <v>118</v>
      </c>
      <c r="E13" s="39">
        <v>1</v>
      </c>
      <c r="F13" s="37">
        <v>1</v>
      </c>
      <c r="G13" s="45"/>
      <c r="I13" s="501" t="s">
        <v>182</v>
      </c>
      <c r="J13" s="511" t="s">
        <v>607</v>
      </c>
      <c r="K13" s="32" t="s">
        <v>17</v>
      </c>
      <c r="L13" s="39">
        <v>15.4</v>
      </c>
      <c r="M13" s="37">
        <v>15.4</v>
      </c>
      <c r="N13" s="45" t="s">
        <v>639</v>
      </c>
      <c r="P13" s="501"/>
      <c r="Q13" s="503"/>
      <c r="R13" s="32"/>
      <c r="S13" s="39"/>
      <c r="T13" s="37"/>
      <c r="U13" s="45"/>
      <c r="W13" s="510"/>
      <c r="X13" s="511"/>
      <c r="Y13" s="32"/>
      <c r="Z13" s="39"/>
      <c r="AA13" s="37"/>
      <c r="AB13" s="45"/>
      <c r="AD13" s="501"/>
      <c r="AE13" s="511"/>
      <c r="AF13" s="32"/>
      <c r="AG13" s="39"/>
      <c r="AH13" s="37"/>
      <c r="AI13" s="45"/>
      <c r="AK13" s="510"/>
      <c r="AL13" s="511"/>
      <c r="AM13" s="32"/>
      <c r="AN13" s="39"/>
      <c r="AO13" s="37"/>
      <c r="AP13" s="45"/>
      <c r="AR13" s="501" t="s">
        <v>283</v>
      </c>
      <c r="AS13" s="511" t="s">
        <v>285</v>
      </c>
      <c r="AT13" s="32" t="s">
        <v>17</v>
      </c>
      <c r="AU13" s="39"/>
      <c r="AV13" s="37"/>
      <c r="AW13" s="45" t="s">
        <v>507</v>
      </c>
      <c r="AY13" s="501"/>
      <c r="AZ13" s="511"/>
      <c r="BA13" s="32"/>
      <c r="BB13" s="39"/>
      <c r="BC13" s="168"/>
      <c r="BD13" s="159"/>
      <c r="BF13" s="510"/>
      <c r="BG13" s="511" t="s">
        <v>298</v>
      </c>
      <c r="BH13" s="32" t="s">
        <v>40</v>
      </c>
      <c r="BI13" s="39"/>
      <c r="BJ13" s="168"/>
      <c r="BK13" s="159"/>
      <c r="BM13" s="510"/>
      <c r="BN13" s="511"/>
      <c r="BO13" s="32"/>
      <c r="BP13" s="39"/>
      <c r="BQ13" s="101"/>
      <c r="BR13" s="159"/>
    </row>
    <row r="14" spans="1:70" x14ac:dyDescent="0.4">
      <c r="B14" s="502"/>
      <c r="C14" s="504"/>
      <c r="D14" s="31"/>
      <c r="E14" s="346"/>
      <c r="F14" s="349"/>
      <c r="G14" s="44"/>
      <c r="I14" s="502"/>
      <c r="J14" s="504"/>
      <c r="K14" s="31"/>
      <c r="L14" s="346"/>
      <c r="M14" s="92"/>
      <c r="N14" s="350"/>
      <c r="P14" s="502"/>
      <c r="Q14" s="504"/>
      <c r="R14" s="31"/>
      <c r="S14" s="38"/>
      <c r="T14" s="92"/>
      <c r="U14" s="44"/>
      <c r="W14" s="502"/>
      <c r="X14" s="504"/>
      <c r="Y14" s="31"/>
      <c r="Z14" s="38"/>
      <c r="AA14" s="92"/>
      <c r="AB14" s="44"/>
      <c r="AD14" s="502"/>
      <c r="AE14" s="504"/>
      <c r="AF14" s="31"/>
      <c r="AG14" s="38"/>
      <c r="AH14" s="92"/>
      <c r="AI14" s="44"/>
      <c r="AK14" s="502"/>
      <c r="AL14" s="504"/>
      <c r="AM14" s="31"/>
      <c r="AN14" s="38"/>
      <c r="AO14" s="92"/>
      <c r="AP14" s="44"/>
      <c r="AR14" s="502"/>
      <c r="AS14" s="504"/>
      <c r="AT14" s="31"/>
      <c r="AU14" s="38"/>
      <c r="AV14" s="92"/>
      <c r="AW14" s="44" t="s">
        <v>441</v>
      </c>
      <c r="AY14" s="502"/>
      <c r="AZ14" s="504"/>
      <c r="BA14" s="31"/>
      <c r="BB14" s="38"/>
      <c r="BC14" s="169"/>
      <c r="BD14" s="158"/>
      <c r="BF14" s="502"/>
      <c r="BG14" s="504"/>
      <c r="BH14" s="31"/>
      <c r="BI14" s="346"/>
      <c r="BJ14" s="347"/>
      <c r="BK14" s="158"/>
      <c r="BM14" s="502"/>
      <c r="BN14" s="504"/>
      <c r="BO14" s="31"/>
      <c r="BP14" s="38"/>
      <c r="BQ14" s="102"/>
      <c r="BR14" s="158"/>
    </row>
    <row r="15" spans="1:70" x14ac:dyDescent="0.4">
      <c r="B15" s="510"/>
      <c r="C15" s="511"/>
      <c r="D15" s="32"/>
      <c r="E15" s="39"/>
      <c r="F15" s="37"/>
      <c r="G15" s="45"/>
      <c r="I15" s="501" t="s">
        <v>182</v>
      </c>
      <c r="J15" s="511" t="s">
        <v>608</v>
      </c>
      <c r="K15" s="32" t="s">
        <v>17</v>
      </c>
      <c r="L15" s="39">
        <v>15.4</v>
      </c>
      <c r="M15" s="37">
        <v>15.4</v>
      </c>
      <c r="N15" s="45" t="s">
        <v>639</v>
      </c>
      <c r="P15" s="510"/>
      <c r="Q15" s="511"/>
      <c r="R15" s="32"/>
      <c r="S15" s="39"/>
      <c r="T15" s="37"/>
      <c r="U15" s="45"/>
      <c r="W15" s="510"/>
      <c r="X15" s="511"/>
      <c r="Y15" s="32"/>
      <c r="Z15" s="39"/>
      <c r="AA15" s="37"/>
      <c r="AB15" s="45"/>
      <c r="AD15" s="510"/>
      <c r="AE15" s="511"/>
      <c r="AF15" s="32"/>
      <c r="AG15" s="39"/>
      <c r="AH15" s="37"/>
      <c r="AI15" s="45"/>
      <c r="AK15" s="510"/>
      <c r="AL15" s="511"/>
      <c r="AM15" s="32"/>
      <c r="AN15" s="39"/>
      <c r="AO15" s="37"/>
      <c r="AP15" s="45"/>
      <c r="AR15" s="501" t="s">
        <v>283</v>
      </c>
      <c r="AS15" s="511" t="s">
        <v>437</v>
      </c>
      <c r="AT15" s="32" t="s">
        <v>17</v>
      </c>
      <c r="AU15" s="39"/>
      <c r="AV15" s="37"/>
      <c r="AW15" s="45" t="s">
        <v>508</v>
      </c>
      <c r="AY15" s="501"/>
      <c r="AZ15" s="503" t="s">
        <v>391</v>
      </c>
      <c r="BA15" s="32" t="s">
        <v>41</v>
      </c>
      <c r="BB15" s="39">
        <f>BB11</f>
        <v>1.25</v>
      </c>
      <c r="BC15" s="168"/>
      <c r="BD15" s="159"/>
      <c r="BF15" s="510"/>
      <c r="BG15" s="503" t="s">
        <v>391</v>
      </c>
      <c r="BH15" s="32" t="s">
        <v>40</v>
      </c>
      <c r="BI15" s="39">
        <v>17.5</v>
      </c>
      <c r="BJ15" s="101"/>
      <c r="BK15" s="159"/>
      <c r="BM15" s="510"/>
      <c r="BN15" s="511"/>
      <c r="BO15" s="32"/>
      <c r="BP15" s="39"/>
      <c r="BQ15" s="101"/>
      <c r="BR15" s="159"/>
    </row>
    <row r="16" spans="1:70" x14ac:dyDescent="0.4">
      <c r="B16" s="502"/>
      <c r="C16" s="504"/>
      <c r="D16" s="31"/>
      <c r="E16" s="38"/>
      <c r="F16" s="92"/>
      <c r="G16" s="44"/>
      <c r="I16" s="502"/>
      <c r="J16" s="504"/>
      <c r="K16" s="31"/>
      <c r="L16" s="346"/>
      <c r="M16" s="92"/>
      <c r="N16" s="350"/>
      <c r="P16" s="502"/>
      <c r="Q16" s="504"/>
      <c r="R16" s="31"/>
      <c r="S16" s="38"/>
      <c r="T16" s="92"/>
      <c r="U16" s="44"/>
      <c r="W16" s="502"/>
      <c r="X16" s="504"/>
      <c r="Y16" s="31"/>
      <c r="Z16" s="38"/>
      <c r="AA16" s="92"/>
      <c r="AB16" s="44"/>
      <c r="AD16" s="502"/>
      <c r="AE16" s="504"/>
      <c r="AF16" s="31"/>
      <c r="AG16" s="38"/>
      <c r="AH16" s="92"/>
      <c r="AI16" s="44"/>
      <c r="AK16" s="502"/>
      <c r="AL16" s="504"/>
      <c r="AM16" s="31"/>
      <c r="AN16" s="38"/>
      <c r="AO16" s="92"/>
      <c r="AP16" s="44"/>
      <c r="AR16" s="502"/>
      <c r="AS16" s="504"/>
      <c r="AT16" s="31"/>
      <c r="AU16" s="38"/>
      <c r="AV16" s="92"/>
      <c r="AW16" s="44" t="s">
        <v>442</v>
      </c>
      <c r="AY16" s="502"/>
      <c r="AZ16" s="504"/>
      <c r="BA16" s="31"/>
      <c r="BB16" s="346"/>
      <c r="BC16" s="169"/>
      <c r="BD16" s="158"/>
      <c r="BF16" s="502"/>
      <c r="BG16" s="504"/>
      <c r="BH16" s="31"/>
      <c r="BI16" s="346"/>
      <c r="BJ16" s="348"/>
      <c r="BK16" s="158"/>
      <c r="BM16" s="502"/>
      <c r="BN16" s="504"/>
      <c r="BO16" s="31"/>
      <c r="BP16" s="38"/>
      <c r="BQ16" s="102"/>
      <c r="BR16" s="158"/>
    </row>
    <row r="17" spans="2:70" ht="18.75" customHeight="1" x14ac:dyDescent="0.4">
      <c r="B17" s="501"/>
      <c r="C17" s="511"/>
      <c r="D17" s="32"/>
      <c r="E17" s="39"/>
      <c r="F17" s="37"/>
      <c r="G17" s="45"/>
      <c r="I17" s="501" t="s">
        <v>182</v>
      </c>
      <c r="J17" s="511" t="s">
        <v>609</v>
      </c>
      <c r="K17" s="32" t="s">
        <v>17</v>
      </c>
      <c r="L17" s="39">
        <v>7.7</v>
      </c>
      <c r="M17" s="37">
        <v>4</v>
      </c>
      <c r="N17" s="45" t="s">
        <v>639</v>
      </c>
      <c r="P17" s="501"/>
      <c r="Q17" s="511"/>
      <c r="R17" s="32"/>
      <c r="S17" s="39"/>
      <c r="T17" s="37"/>
      <c r="U17" s="45"/>
      <c r="W17" s="501"/>
      <c r="X17" s="511"/>
      <c r="Y17" s="32"/>
      <c r="Z17" s="39"/>
      <c r="AA17" s="37"/>
      <c r="AB17" s="45"/>
      <c r="AD17" s="501"/>
      <c r="AE17" s="511"/>
      <c r="AF17" s="32"/>
      <c r="AG17" s="39"/>
      <c r="AH17" s="37"/>
      <c r="AI17" s="45"/>
      <c r="AK17" s="501"/>
      <c r="AL17" s="511"/>
      <c r="AM17" s="32"/>
      <c r="AN17" s="39"/>
      <c r="AO17" s="37"/>
      <c r="AP17" s="45"/>
      <c r="AR17" s="501" t="s">
        <v>283</v>
      </c>
      <c r="AS17" s="511" t="s">
        <v>438</v>
      </c>
      <c r="AT17" s="32" t="s">
        <v>17</v>
      </c>
      <c r="AU17" s="39"/>
      <c r="AV17" s="37"/>
      <c r="AW17" s="45" t="s">
        <v>509</v>
      </c>
      <c r="AY17" s="501" t="s">
        <v>216</v>
      </c>
      <c r="AZ17" s="511" t="s">
        <v>393</v>
      </c>
      <c r="BA17" s="32" t="s">
        <v>41</v>
      </c>
      <c r="BB17" s="39">
        <v>3.09</v>
      </c>
      <c r="BC17" s="168" t="s">
        <v>668</v>
      </c>
      <c r="BD17" s="159"/>
      <c r="BF17" s="501" t="s">
        <v>292</v>
      </c>
      <c r="BG17" s="511" t="s">
        <v>559</v>
      </c>
      <c r="BH17" s="32" t="s">
        <v>41</v>
      </c>
      <c r="BI17" s="39">
        <v>0.88</v>
      </c>
      <c r="BJ17" s="168" t="s">
        <v>622</v>
      </c>
      <c r="BK17" s="159"/>
      <c r="BM17" s="501"/>
      <c r="BN17" s="511"/>
      <c r="BO17" s="32"/>
      <c r="BP17" s="39"/>
      <c r="BQ17" s="101"/>
      <c r="BR17" s="159"/>
    </row>
    <row r="18" spans="2:70" x14ac:dyDescent="0.4">
      <c r="B18" s="502"/>
      <c r="C18" s="504"/>
      <c r="D18" s="31"/>
      <c r="E18" s="38"/>
      <c r="F18" s="92"/>
      <c r="G18" s="44"/>
      <c r="I18" s="502"/>
      <c r="J18" s="504"/>
      <c r="K18" s="31"/>
      <c r="L18" s="346"/>
      <c r="M18" s="92"/>
      <c r="N18" s="350"/>
      <c r="P18" s="502"/>
      <c r="Q18" s="504"/>
      <c r="R18" s="31"/>
      <c r="S18" s="38"/>
      <c r="T18" s="92"/>
      <c r="U18" s="44"/>
      <c r="W18" s="502"/>
      <c r="X18" s="504"/>
      <c r="Y18" s="31"/>
      <c r="Z18" s="38"/>
      <c r="AA18" s="92"/>
      <c r="AB18" s="44"/>
      <c r="AD18" s="502"/>
      <c r="AE18" s="504"/>
      <c r="AF18" s="31"/>
      <c r="AG18" s="38"/>
      <c r="AH18" s="92"/>
      <c r="AI18" s="44"/>
      <c r="AK18" s="502"/>
      <c r="AL18" s="504"/>
      <c r="AM18" s="31"/>
      <c r="AN18" s="38"/>
      <c r="AO18" s="92"/>
      <c r="AP18" s="44"/>
      <c r="AR18" s="502"/>
      <c r="AS18" s="504"/>
      <c r="AT18" s="31"/>
      <c r="AU18" s="38"/>
      <c r="AV18" s="92"/>
      <c r="AW18" s="44" t="s">
        <v>444</v>
      </c>
      <c r="AY18" s="502"/>
      <c r="AZ18" s="504"/>
      <c r="BA18" s="31"/>
      <c r="BB18" s="346"/>
      <c r="BC18" s="347"/>
      <c r="BD18" s="158"/>
      <c r="BF18" s="502"/>
      <c r="BG18" s="504"/>
      <c r="BH18" s="31"/>
      <c r="BI18" s="346"/>
      <c r="BJ18" s="347"/>
      <c r="BK18" s="158"/>
      <c r="BM18" s="502"/>
      <c r="BN18" s="504"/>
      <c r="BO18" s="31"/>
      <c r="BP18" s="38"/>
      <c r="BQ18" s="102"/>
      <c r="BR18" s="158"/>
    </row>
    <row r="19" spans="2:70" ht="18.75" customHeight="1" x14ac:dyDescent="0.4">
      <c r="B19" s="501"/>
      <c r="C19" s="503"/>
      <c r="D19" s="32"/>
      <c r="E19" s="39"/>
      <c r="F19" s="37"/>
      <c r="G19" s="45"/>
      <c r="I19" s="501" t="s">
        <v>182</v>
      </c>
      <c r="J19" s="511" t="s">
        <v>610</v>
      </c>
      <c r="K19" s="32" t="s">
        <v>17</v>
      </c>
      <c r="L19" s="39">
        <v>7.7</v>
      </c>
      <c r="M19" s="37">
        <v>4</v>
      </c>
      <c r="N19" s="45" t="s">
        <v>639</v>
      </c>
      <c r="P19" s="501"/>
      <c r="Q19" s="503"/>
      <c r="R19" s="32"/>
      <c r="S19" s="39"/>
      <c r="T19" s="37"/>
      <c r="U19" s="45"/>
      <c r="W19" s="501"/>
      <c r="X19" s="503"/>
      <c r="Y19" s="32"/>
      <c r="Z19" s="39"/>
      <c r="AA19" s="37"/>
      <c r="AB19" s="45"/>
      <c r="AD19" s="501"/>
      <c r="AE19" s="503"/>
      <c r="AF19" s="32"/>
      <c r="AG19" s="39"/>
      <c r="AH19" s="37"/>
      <c r="AI19" s="45"/>
      <c r="AK19" s="501"/>
      <c r="AL19" s="503"/>
      <c r="AM19" s="32"/>
      <c r="AN19" s="39"/>
      <c r="AO19" s="37"/>
      <c r="AP19" s="45"/>
      <c r="AR19" s="501" t="s">
        <v>182</v>
      </c>
      <c r="AS19" s="511" t="s">
        <v>439</v>
      </c>
      <c r="AT19" s="32" t="s">
        <v>17</v>
      </c>
      <c r="AU19" s="39"/>
      <c r="AV19" s="37"/>
      <c r="AW19" s="45" t="s">
        <v>509</v>
      </c>
      <c r="AY19" s="501"/>
      <c r="AZ19" s="511"/>
      <c r="BA19" s="32"/>
      <c r="BB19" s="39"/>
      <c r="BC19" s="168"/>
      <c r="BD19" s="159"/>
      <c r="BF19" s="501" t="s">
        <v>293</v>
      </c>
      <c r="BG19" s="503" t="s">
        <v>623</v>
      </c>
      <c r="BH19" s="32" t="s">
        <v>40</v>
      </c>
      <c r="BI19" s="39">
        <v>17.5</v>
      </c>
      <c r="BJ19" s="168" t="s">
        <v>624</v>
      </c>
      <c r="BK19" s="159"/>
      <c r="BM19" s="501"/>
      <c r="BN19" s="503"/>
      <c r="BO19" s="32"/>
      <c r="BP19" s="39"/>
      <c r="BQ19" s="101"/>
      <c r="BR19" s="159"/>
    </row>
    <row r="20" spans="2:70" x14ac:dyDescent="0.4">
      <c r="B20" s="502"/>
      <c r="C20" s="504"/>
      <c r="D20" s="31"/>
      <c r="E20" s="38"/>
      <c r="F20" s="92"/>
      <c r="G20" s="44"/>
      <c r="I20" s="502"/>
      <c r="J20" s="504"/>
      <c r="K20" s="31"/>
      <c r="L20" s="346"/>
      <c r="M20" s="92"/>
      <c r="N20" s="350"/>
      <c r="P20" s="502"/>
      <c r="Q20" s="504"/>
      <c r="R20" s="31"/>
      <c r="S20" s="38"/>
      <c r="T20" s="92"/>
      <c r="U20" s="44"/>
      <c r="W20" s="502"/>
      <c r="X20" s="504"/>
      <c r="Y20" s="31"/>
      <c r="Z20" s="38"/>
      <c r="AA20" s="92"/>
      <c r="AB20" s="44"/>
      <c r="AD20" s="502"/>
      <c r="AE20" s="504"/>
      <c r="AF20" s="31"/>
      <c r="AG20" s="38"/>
      <c r="AH20" s="92"/>
      <c r="AI20" s="44"/>
      <c r="AK20" s="502"/>
      <c r="AL20" s="504"/>
      <c r="AM20" s="31"/>
      <c r="AN20" s="38"/>
      <c r="AO20" s="92"/>
      <c r="AP20" s="44"/>
      <c r="AR20" s="502"/>
      <c r="AS20" s="504"/>
      <c r="AT20" s="31"/>
      <c r="AU20" s="38"/>
      <c r="AV20" s="92"/>
      <c r="AW20" s="44" t="s">
        <v>443</v>
      </c>
      <c r="AY20" s="502"/>
      <c r="AZ20" s="504"/>
      <c r="BA20" s="31"/>
      <c r="BB20" s="38"/>
      <c r="BC20" s="169"/>
      <c r="BD20" s="158"/>
      <c r="BF20" s="502"/>
      <c r="BG20" s="504"/>
      <c r="BH20" s="31"/>
      <c r="BI20" s="346"/>
      <c r="BJ20" s="347"/>
      <c r="BK20" s="158"/>
      <c r="BM20" s="502"/>
      <c r="BN20" s="504"/>
      <c r="BO20" s="31"/>
      <c r="BP20" s="38"/>
      <c r="BQ20" s="102"/>
      <c r="BR20" s="158"/>
    </row>
    <row r="21" spans="2:70" x14ac:dyDescent="0.4">
      <c r="B21" s="501"/>
      <c r="C21" s="503"/>
      <c r="D21" s="32"/>
      <c r="E21" s="39"/>
      <c r="F21" s="37"/>
      <c r="G21" s="45"/>
      <c r="I21" s="501"/>
      <c r="J21" s="511"/>
      <c r="K21" s="32"/>
      <c r="L21" s="39"/>
      <c r="M21" s="37"/>
      <c r="N21" s="45"/>
      <c r="P21" s="501"/>
      <c r="Q21" s="503"/>
      <c r="R21" s="32"/>
      <c r="S21" s="39"/>
      <c r="T21" s="37"/>
      <c r="U21" s="45"/>
      <c r="W21" s="501"/>
      <c r="X21" s="503"/>
      <c r="Y21" s="32"/>
      <c r="Z21" s="39"/>
      <c r="AA21" s="37"/>
      <c r="AB21" s="45"/>
      <c r="AD21" s="501"/>
      <c r="AE21" s="503"/>
      <c r="AF21" s="32"/>
      <c r="AG21" s="39"/>
      <c r="AH21" s="37"/>
      <c r="AI21" s="45"/>
      <c r="AK21" s="501"/>
      <c r="AL21" s="503"/>
      <c r="AM21" s="32"/>
      <c r="AN21" s="39"/>
      <c r="AO21" s="37"/>
      <c r="AP21" s="45"/>
      <c r="AR21" s="501"/>
      <c r="AS21" s="503"/>
      <c r="AT21" s="32"/>
      <c r="AU21" s="39"/>
      <c r="AV21" s="37"/>
      <c r="AW21" s="45"/>
      <c r="AY21" s="501"/>
      <c r="AZ21" s="503" t="s">
        <v>391</v>
      </c>
      <c r="BA21" s="32" t="s">
        <v>41</v>
      </c>
      <c r="BB21" s="39">
        <f>BB17</f>
        <v>3.09</v>
      </c>
      <c r="BC21" s="168"/>
      <c r="BD21" s="159"/>
      <c r="BF21" s="501"/>
      <c r="BG21" s="503"/>
      <c r="BH21" s="32"/>
      <c r="BI21" s="39"/>
      <c r="BJ21" s="168"/>
      <c r="BK21" s="391"/>
      <c r="BM21" s="501"/>
      <c r="BN21" s="503"/>
      <c r="BO21" s="32"/>
      <c r="BP21" s="39"/>
      <c r="BQ21" s="101"/>
      <c r="BR21" s="159"/>
    </row>
    <row r="22" spans="2:70" x14ac:dyDescent="0.4">
      <c r="B22" s="502"/>
      <c r="C22" s="504"/>
      <c r="D22" s="31"/>
      <c r="E22" s="38"/>
      <c r="F22" s="92"/>
      <c r="G22" s="44"/>
      <c r="I22" s="502"/>
      <c r="J22" s="504"/>
      <c r="K22" s="31"/>
      <c r="L22" s="38"/>
      <c r="M22" s="92"/>
      <c r="N22" s="44"/>
      <c r="P22" s="502"/>
      <c r="Q22" s="504"/>
      <c r="R22" s="31"/>
      <c r="S22" s="38"/>
      <c r="T22" s="92"/>
      <c r="U22" s="44"/>
      <c r="W22" s="502"/>
      <c r="X22" s="504"/>
      <c r="Y22" s="31"/>
      <c r="Z22" s="38"/>
      <c r="AA22" s="92"/>
      <c r="AB22" s="44"/>
      <c r="AD22" s="502"/>
      <c r="AE22" s="504"/>
      <c r="AF22" s="31"/>
      <c r="AG22" s="38"/>
      <c r="AH22" s="92"/>
      <c r="AI22" s="44"/>
      <c r="AK22" s="502"/>
      <c r="AL22" s="504"/>
      <c r="AM22" s="31"/>
      <c r="AN22" s="38"/>
      <c r="AO22" s="92"/>
      <c r="AP22" s="44"/>
      <c r="AR22" s="502"/>
      <c r="AS22" s="504"/>
      <c r="AT22" s="31"/>
      <c r="AU22" s="38"/>
      <c r="AV22" s="92"/>
      <c r="AW22" s="44"/>
      <c r="AY22" s="502"/>
      <c r="AZ22" s="504"/>
      <c r="BA22" s="31"/>
      <c r="BB22" s="346"/>
      <c r="BC22" s="169"/>
      <c r="BD22" s="158"/>
      <c r="BF22" s="502"/>
      <c r="BG22" s="504"/>
      <c r="BH22" s="31"/>
      <c r="BI22" s="38"/>
      <c r="BJ22" s="169"/>
      <c r="BK22" s="392"/>
      <c r="BM22" s="502"/>
      <c r="BN22" s="504"/>
      <c r="BO22" s="31"/>
      <c r="BP22" s="38"/>
      <c r="BQ22" s="102"/>
      <c r="BR22" s="158"/>
    </row>
    <row r="23" spans="2:70" ht="18.75" customHeight="1" x14ac:dyDescent="0.4">
      <c r="B23" s="501"/>
      <c r="C23" s="503"/>
      <c r="D23" s="32"/>
      <c r="E23" s="39"/>
      <c r="F23" s="37"/>
      <c r="G23" s="45"/>
      <c r="I23" s="501"/>
      <c r="J23" s="503" t="s">
        <v>544</v>
      </c>
      <c r="K23" s="32"/>
      <c r="L23" s="39"/>
      <c r="M23" s="37"/>
      <c r="N23" s="45"/>
      <c r="P23" s="501"/>
      <c r="Q23" s="511"/>
      <c r="R23" s="32"/>
      <c r="S23" s="39"/>
      <c r="T23" s="37"/>
      <c r="U23" s="45"/>
      <c r="W23" s="501"/>
      <c r="X23" s="503"/>
      <c r="Y23" s="32"/>
      <c r="Z23" s="39"/>
      <c r="AA23" s="37"/>
      <c r="AB23" s="45"/>
      <c r="AD23" s="501"/>
      <c r="AE23" s="503"/>
      <c r="AF23" s="32"/>
      <c r="AG23" s="39"/>
      <c r="AH23" s="37"/>
      <c r="AI23" s="45"/>
      <c r="AK23" s="501"/>
      <c r="AL23" s="503"/>
      <c r="AM23" s="32"/>
      <c r="AN23" s="39"/>
      <c r="AO23" s="37"/>
      <c r="AP23" s="45"/>
      <c r="AR23" s="501"/>
      <c r="AS23" s="503"/>
      <c r="AT23" s="32"/>
      <c r="AU23" s="39"/>
      <c r="AV23" s="37"/>
      <c r="AW23" s="45"/>
      <c r="AY23" s="501" t="s">
        <v>218</v>
      </c>
      <c r="AZ23" s="511" t="s">
        <v>394</v>
      </c>
      <c r="BA23" s="32" t="s">
        <v>41</v>
      </c>
      <c r="BB23" s="39">
        <v>7.77</v>
      </c>
      <c r="BC23" s="168" t="s">
        <v>669</v>
      </c>
      <c r="BD23" s="159"/>
      <c r="BF23" s="501"/>
      <c r="BG23" s="503" t="s">
        <v>391</v>
      </c>
      <c r="BH23" s="32" t="s">
        <v>40</v>
      </c>
      <c r="BI23" s="39">
        <f>BI19</f>
        <v>17.5</v>
      </c>
      <c r="BJ23" s="168"/>
      <c r="BK23" s="159"/>
      <c r="BM23" s="501"/>
      <c r="BN23" s="503"/>
      <c r="BO23" s="32"/>
      <c r="BP23" s="39"/>
      <c r="BQ23" s="101"/>
      <c r="BR23" s="159"/>
    </row>
    <row r="24" spans="2:70" x14ac:dyDescent="0.4">
      <c r="B24" s="502"/>
      <c r="C24" s="504"/>
      <c r="D24" s="31"/>
      <c r="E24" s="38"/>
      <c r="F24" s="92"/>
      <c r="G24" s="44"/>
      <c r="I24" s="502"/>
      <c r="J24" s="504"/>
      <c r="K24" s="31"/>
      <c r="L24" s="38"/>
      <c r="M24" s="92"/>
      <c r="N24" s="44"/>
      <c r="P24" s="502"/>
      <c r="Q24" s="504"/>
      <c r="R24" s="31"/>
      <c r="S24" s="38"/>
      <c r="T24" s="92"/>
      <c r="U24" s="44"/>
      <c r="W24" s="502"/>
      <c r="X24" s="504"/>
      <c r="Y24" s="31"/>
      <c r="Z24" s="38"/>
      <c r="AA24" s="92"/>
      <c r="AB24" s="44"/>
      <c r="AD24" s="502"/>
      <c r="AE24" s="504"/>
      <c r="AF24" s="31"/>
      <c r="AG24" s="38"/>
      <c r="AH24" s="92"/>
      <c r="AI24" s="44"/>
      <c r="AK24" s="502"/>
      <c r="AL24" s="504"/>
      <c r="AM24" s="31"/>
      <c r="AN24" s="38"/>
      <c r="AO24" s="92"/>
      <c r="AP24" s="44"/>
      <c r="AR24" s="502"/>
      <c r="AS24" s="504"/>
      <c r="AT24" s="31"/>
      <c r="AU24" s="38"/>
      <c r="AV24" s="92"/>
      <c r="AW24" s="44"/>
      <c r="AY24" s="502"/>
      <c r="AZ24" s="504"/>
      <c r="BA24" s="31"/>
      <c r="BB24" s="346"/>
      <c r="BC24" s="347"/>
      <c r="BD24" s="158"/>
      <c r="BF24" s="502"/>
      <c r="BG24" s="504"/>
      <c r="BH24" s="31"/>
      <c r="BI24" s="346"/>
      <c r="BJ24" s="169"/>
      <c r="BK24" s="158"/>
      <c r="BM24" s="502"/>
      <c r="BN24" s="504"/>
      <c r="BO24" s="31"/>
      <c r="BP24" s="38"/>
      <c r="BQ24" s="102"/>
      <c r="BR24" s="158"/>
    </row>
    <row r="25" spans="2:70" ht="18.75" customHeight="1" x14ac:dyDescent="0.4">
      <c r="B25" s="501"/>
      <c r="C25" s="503"/>
      <c r="D25" s="32"/>
      <c r="E25" s="39"/>
      <c r="F25" s="37"/>
      <c r="G25" s="45"/>
      <c r="I25" s="501"/>
      <c r="J25" s="503"/>
      <c r="K25" s="32"/>
      <c r="L25" s="39"/>
      <c r="M25" s="37"/>
      <c r="N25" s="45"/>
      <c r="P25" s="501"/>
      <c r="Q25" s="503"/>
      <c r="R25" s="32"/>
      <c r="S25" s="39"/>
      <c r="T25" s="37"/>
      <c r="U25" s="45"/>
      <c r="W25" s="501"/>
      <c r="X25" s="503"/>
      <c r="Y25" s="32"/>
      <c r="Z25" s="39"/>
      <c r="AA25" s="37"/>
      <c r="AB25" s="45"/>
      <c r="AD25" s="501"/>
      <c r="AE25" s="503"/>
      <c r="AF25" s="32"/>
      <c r="AG25" s="39"/>
      <c r="AH25" s="37"/>
      <c r="AI25" s="45"/>
      <c r="AK25" s="501"/>
      <c r="AL25" s="503"/>
      <c r="AM25" s="32"/>
      <c r="AN25" s="39"/>
      <c r="AO25" s="37"/>
      <c r="AP25" s="45"/>
      <c r="AR25" s="501"/>
      <c r="AS25" s="503"/>
      <c r="AT25" s="32"/>
      <c r="AU25" s="39"/>
      <c r="AV25" s="37"/>
      <c r="AW25" s="45"/>
      <c r="AY25" s="501"/>
      <c r="AZ25" s="511" t="s">
        <v>557</v>
      </c>
      <c r="BA25" s="32" t="s">
        <v>41</v>
      </c>
      <c r="BB25" s="39">
        <f>BB23</f>
        <v>7.77</v>
      </c>
      <c r="BC25" s="168"/>
      <c r="BD25" s="159"/>
      <c r="BF25" s="501" t="s">
        <v>295</v>
      </c>
      <c r="BG25" s="503" t="s">
        <v>663</v>
      </c>
      <c r="BH25" s="32" t="s">
        <v>40</v>
      </c>
      <c r="BI25" s="39">
        <v>9.1199999999999992</v>
      </c>
      <c r="BJ25" s="168" t="s">
        <v>625</v>
      </c>
      <c r="BK25" s="159"/>
      <c r="BM25" s="501"/>
      <c r="BN25" s="503"/>
      <c r="BO25" s="32"/>
      <c r="BP25" s="39"/>
      <c r="BQ25" s="101"/>
      <c r="BR25" s="159"/>
    </row>
    <row r="26" spans="2:70" x14ac:dyDescent="0.4">
      <c r="B26" s="502"/>
      <c r="C26" s="504"/>
      <c r="D26" s="31"/>
      <c r="E26" s="38"/>
      <c r="F26" s="92"/>
      <c r="G26" s="44"/>
      <c r="I26" s="502"/>
      <c r="J26" s="504"/>
      <c r="K26" s="31"/>
      <c r="L26" s="38"/>
      <c r="M26" s="92"/>
      <c r="N26" s="44"/>
      <c r="P26" s="502"/>
      <c r="Q26" s="504"/>
      <c r="R26" s="31"/>
      <c r="S26" s="38"/>
      <c r="T26" s="92"/>
      <c r="U26" s="44"/>
      <c r="W26" s="502"/>
      <c r="X26" s="504"/>
      <c r="Y26" s="31"/>
      <c r="Z26" s="38"/>
      <c r="AA26" s="92"/>
      <c r="AB26" s="44"/>
      <c r="AD26" s="502"/>
      <c r="AE26" s="504"/>
      <c r="AF26" s="31"/>
      <c r="AG26" s="38"/>
      <c r="AH26" s="92"/>
      <c r="AI26" s="44"/>
      <c r="AK26" s="502"/>
      <c r="AL26" s="504"/>
      <c r="AM26" s="31"/>
      <c r="AN26" s="38"/>
      <c r="AO26" s="92"/>
      <c r="AP26" s="44"/>
      <c r="AR26" s="502"/>
      <c r="AS26" s="504"/>
      <c r="AT26" s="31"/>
      <c r="AU26" s="38"/>
      <c r="AV26" s="92"/>
      <c r="AW26" s="44"/>
      <c r="AY26" s="502"/>
      <c r="AZ26" s="504"/>
      <c r="BA26" s="31"/>
      <c r="BB26" s="346"/>
      <c r="BC26" s="169"/>
      <c r="BD26" s="158"/>
      <c r="BF26" s="502"/>
      <c r="BG26" s="504"/>
      <c r="BH26" s="31"/>
      <c r="BI26" s="346"/>
      <c r="BJ26" s="347"/>
      <c r="BK26" s="158"/>
      <c r="BM26" s="502"/>
      <c r="BN26" s="504"/>
      <c r="BO26" s="31"/>
      <c r="BP26" s="38"/>
      <c r="BQ26" s="102"/>
      <c r="BR26" s="158"/>
    </row>
    <row r="27" spans="2:70" ht="18.75" customHeight="1" x14ac:dyDescent="0.4">
      <c r="B27" s="501"/>
      <c r="C27" s="503"/>
      <c r="D27" s="32"/>
      <c r="E27" s="39"/>
      <c r="F27" s="37"/>
      <c r="G27" s="45"/>
      <c r="I27" s="501"/>
      <c r="J27" s="503"/>
      <c r="K27" s="32"/>
      <c r="L27" s="39"/>
      <c r="M27" s="37"/>
      <c r="N27" s="45"/>
      <c r="P27" s="501"/>
      <c r="Q27" s="503"/>
      <c r="R27" s="32"/>
      <c r="S27" s="39"/>
      <c r="T27" s="37"/>
      <c r="U27" s="45"/>
      <c r="W27" s="501"/>
      <c r="X27" s="503"/>
      <c r="Y27" s="32"/>
      <c r="Z27" s="39"/>
      <c r="AA27" s="37"/>
      <c r="AB27" s="45"/>
      <c r="AD27" s="501"/>
      <c r="AE27" s="503"/>
      <c r="AF27" s="32"/>
      <c r="AG27" s="39"/>
      <c r="AH27" s="37"/>
      <c r="AI27" s="45"/>
      <c r="AK27" s="501"/>
      <c r="AL27" s="503"/>
      <c r="AM27" s="32"/>
      <c r="AN27" s="39"/>
      <c r="AO27" s="37"/>
      <c r="AP27" s="45"/>
      <c r="AR27" s="501"/>
      <c r="AS27" s="503"/>
      <c r="AT27" s="32"/>
      <c r="AU27" s="39"/>
      <c r="AV27" s="37"/>
      <c r="AW27" s="45"/>
      <c r="AY27" s="510" t="s">
        <v>219</v>
      </c>
      <c r="AZ27" s="511" t="s">
        <v>296</v>
      </c>
      <c r="BA27" s="32" t="s">
        <v>41</v>
      </c>
      <c r="BB27" s="39">
        <v>0.73</v>
      </c>
      <c r="BC27" s="168" t="s">
        <v>670</v>
      </c>
      <c r="BD27" s="159"/>
      <c r="BF27" s="520"/>
      <c r="BG27" s="503"/>
      <c r="BH27" s="32"/>
      <c r="BI27" s="39"/>
      <c r="BJ27" s="168"/>
      <c r="BK27" s="159"/>
      <c r="BM27" s="501"/>
      <c r="BN27" s="503"/>
      <c r="BO27" s="32"/>
      <c r="BP27" s="39"/>
      <c r="BQ27" s="101"/>
      <c r="BR27" s="159"/>
    </row>
    <row r="28" spans="2:70" x14ac:dyDescent="0.4">
      <c r="B28" s="502"/>
      <c r="C28" s="504"/>
      <c r="D28" s="31"/>
      <c r="E28" s="38"/>
      <c r="F28" s="92"/>
      <c r="G28" s="44"/>
      <c r="I28" s="502"/>
      <c r="J28" s="504"/>
      <c r="K28" s="31"/>
      <c r="L28" s="38"/>
      <c r="M28" s="92"/>
      <c r="N28" s="44"/>
      <c r="P28" s="502"/>
      <c r="Q28" s="504"/>
      <c r="R28" s="31"/>
      <c r="S28" s="38"/>
      <c r="T28" s="92"/>
      <c r="U28" s="44"/>
      <c r="W28" s="502"/>
      <c r="X28" s="504"/>
      <c r="Y28" s="31"/>
      <c r="Z28" s="38"/>
      <c r="AA28" s="92"/>
      <c r="AB28" s="44"/>
      <c r="AD28" s="502"/>
      <c r="AE28" s="504"/>
      <c r="AF28" s="31"/>
      <c r="AG28" s="38"/>
      <c r="AH28" s="92"/>
      <c r="AI28" s="44"/>
      <c r="AK28" s="502"/>
      <c r="AL28" s="504"/>
      <c r="AM28" s="31"/>
      <c r="AN28" s="38"/>
      <c r="AO28" s="92"/>
      <c r="AP28" s="44"/>
      <c r="AR28" s="502"/>
      <c r="AS28" s="504"/>
      <c r="AT28" s="31"/>
      <c r="AU28" s="38"/>
      <c r="AV28" s="92"/>
      <c r="AW28" s="44"/>
      <c r="AY28" s="502"/>
      <c r="AZ28" s="504"/>
      <c r="BA28" s="31"/>
      <c r="BB28" s="346"/>
      <c r="BC28" s="347"/>
      <c r="BD28" s="158"/>
      <c r="BF28" s="502"/>
      <c r="BG28" s="504"/>
      <c r="BH28" s="31"/>
      <c r="BI28" s="38"/>
      <c r="BJ28" s="169"/>
      <c r="BK28" s="158"/>
      <c r="BM28" s="502"/>
      <c r="BN28" s="504"/>
      <c r="BO28" s="31"/>
      <c r="BP28" s="38"/>
      <c r="BQ28" s="102"/>
      <c r="BR28" s="158"/>
    </row>
    <row r="29" spans="2:70" x14ac:dyDescent="0.4">
      <c r="B29" s="501"/>
      <c r="C29" s="503"/>
      <c r="D29" s="32"/>
      <c r="E29" s="39"/>
      <c r="F29" s="37"/>
      <c r="G29" s="45"/>
      <c r="I29" s="501"/>
      <c r="J29" s="503"/>
      <c r="K29" s="32"/>
      <c r="L29" s="39"/>
      <c r="M29" s="37"/>
      <c r="N29" s="45"/>
      <c r="P29" s="501"/>
      <c r="Q29" s="503"/>
      <c r="R29" s="32"/>
      <c r="S29" s="39"/>
      <c r="T29" s="37"/>
      <c r="U29" s="45"/>
      <c r="W29" s="501"/>
      <c r="X29" s="503"/>
      <c r="Y29" s="32"/>
      <c r="Z29" s="39"/>
      <c r="AA29" s="37"/>
      <c r="AB29" s="45"/>
      <c r="AD29" s="501"/>
      <c r="AE29" s="503"/>
      <c r="AF29" s="32"/>
      <c r="AG29" s="39"/>
      <c r="AH29" s="37"/>
      <c r="AI29" s="45"/>
      <c r="AK29" s="501"/>
      <c r="AL29" s="503"/>
      <c r="AM29" s="32"/>
      <c r="AN29" s="39"/>
      <c r="AO29" s="37"/>
      <c r="AP29" s="45"/>
      <c r="AR29" s="501"/>
      <c r="AS29" s="503"/>
      <c r="AT29" s="32"/>
      <c r="AU29" s="39"/>
      <c r="AV29" s="37"/>
      <c r="AW29" s="45"/>
      <c r="AY29" s="510" t="s">
        <v>290</v>
      </c>
      <c r="AZ29" s="511"/>
      <c r="BA29" s="32" t="s">
        <v>17</v>
      </c>
      <c r="BB29" s="39">
        <v>9.6</v>
      </c>
      <c r="BC29" s="168"/>
      <c r="BD29" s="159"/>
      <c r="BF29" s="510"/>
      <c r="BG29" s="503" t="s">
        <v>391</v>
      </c>
      <c r="BH29" s="32" t="s">
        <v>40</v>
      </c>
      <c r="BI29" s="39">
        <f>BI25</f>
        <v>9.1199999999999992</v>
      </c>
      <c r="BJ29" s="168"/>
      <c r="BK29" s="159"/>
      <c r="BM29" s="501"/>
      <c r="BN29" s="503"/>
      <c r="BO29" s="32"/>
      <c r="BP29" s="39"/>
      <c r="BQ29" s="101"/>
      <c r="BR29" s="159"/>
    </row>
    <row r="30" spans="2:70" x14ac:dyDescent="0.4">
      <c r="B30" s="502"/>
      <c r="C30" s="504"/>
      <c r="D30" s="31"/>
      <c r="E30" s="38"/>
      <c r="F30" s="92"/>
      <c r="G30" s="44"/>
      <c r="I30" s="502"/>
      <c r="J30" s="504"/>
      <c r="K30" s="31"/>
      <c r="L30" s="38"/>
      <c r="M30" s="92"/>
      <c r="N30" s="44"/>
      <c r="P30" s="502"/>
      <c r="Q30" s="504"/>
      <c r="R30" s="31"/>
      <c r="S30" s="38"/>
      <c r="T30" s="92"/>
      <c r="U30" s="44"/>
      <c r="W30" s="502"/>
      <c r="X30" s="504"/>
      <c r="Y30" s="31"/>
      <c r="Z30" s="38"/>
      <c r="AA30" s="92"/>
      <c r="AB30" s="44"/>
      <c r="AD30" s="502"/>
      <c r="AE30" s="504"/>
      <c r="AF30" s="31"/>
      <c r="AG30" s="38"/>
      <c r="AH30" s="92"/>
      <c r="AI30" s="44"/>
      <c r="AK30" s="502"/>
      <c r="AL30" s="504"/>
      <c r="AM30" s="31"/>
      <c r="AN30" s="38"/>
      <c r="AO30" s="92"/>
      <c r="AP30" s="44"/>
      <c r="AR30" s="502"/>
      <c r="AS30" s="504"/>
      <c r="AT30" s="31"/>
      <c r="AU30" s="38"/>
      <c r="AV30" s="92"/>
      <c r="AW30" s="44"/>
      <c r="AY30" s="502"/>
      <c r="AZ30" s="504"/>
      <c r="BA30" s="31"/>
      <c r="BB30" s="346"/>
      <c r="BC30" s="169"/>
      <c r="BD30" s="158"/>
      <c r="BF30" s="502"/>
      <c r="BG30" s="504"/>
      <c r="BH30" s="31"/>
      <c r="BI30" s="346"/>
      <c r="BJ30" s="169"/>
      <c r="BK30" s="158"/>
      <c r="BM30" s="502"/>
      <c r="BN30" s="504"/>
      <c r="BO30" s="31"/>
      <c r="BP30" s="38"/>
      <c r="BQ30" s="102"/>
      <c r="BR30" s="158"/>
    </row>
    <row r="31" spans="2:70" x14ac:dyDescent="0.4">
      <c r="B31" s="501"/>
      <c r="C31" s="503"/>
      <c r="D31" s="32"/>
      <c r="E31" s="39"/>
      <c r="F31" s="37"/>
      <c r="G31" s="45"/>
      <c r="I31" s="501"/>
      <c r="J31" s="503"/>
      <c r="K31" s="32"/>
      <c r="L31" s="39"/>
      <c r="M31" s="37"/>
      <c r="N31" s="45"/>
      <c r="P31" s="501"/>
      <c r="Q31" s="503"/>
      <c r="R31" s="32"/>
      <c r="S31" s="39"/>
      <c r="T31" s="37"/>
      <c r="U31" s="45"/>
      <c r="W31" s="501"/>
      <c r="X31" s="503"/>
      <c r="Y31" s="32"/>
      <c r="Z31" s="39"/>
      <c r="AA31" s="37"/>
      <c r="AB31" s="45"/>
      <c r="AD31" s="501"/>
      <c r="AE31" s="503"/>
      <c r="AF31" s="32"/>
      <c r="AG31" s="39"/>
      <c r="AH31" s="37"/>
      <c r="AI31" s="45"/>
      <c r="AK31" s="501"/>
      <c r="AL31" s="503"/>
      <c r="AM31" s="32"/>
      <c r="AN31" s="39"/>
      <c r="AO31" s="37"/>
      <c r="AP31" s="45"/>
      <c r="AR31" s="501"/>
      <c r="AS31" s="503"/>
      <c r="AT31" s="32"/>
      <c r="AU31" s="39"/>
      <c r="AV31" s="37"/>
      <c r="AW31" s="45"/>
      <c r="AY31" s="520" t="s">
        <v>104</v>
      </c>
      <c r="AZ31" s="521" t="s">
        <v>547</v>
      </c>
      <c r="BA31" s="30" t="s">
        <v>36</v>
      </c>
      <c r="BB31" s="37">
        <v>3</v>
      </c>
      <c r="BC31" s="101"/>
      <c r="BD31" s="157" t="s">
        <v>188</v>
      </c>
      <c r="BF31" s="501" t="s">
        <v>294</v>
      </c>
      <c r="BG31" s="503" t="s">
        <v>664</v>
      </c>
      <c r="BH31" s="32" t="s">
        <v>40</v>
      </c>
      <c r="BI31" s="39">
        <v>1.66</v>
      </c>
      <c r="BJ31" s="168" t="s">
        <v>626</v>
      </c>
      <c r="BK31" s="159"/>
      <c r="BM31" s="501"/>
      <c r="BN31" s="503"/>
      <c r="BO31" s="32"/>
      <c r="BP31" s="39"/>
      <c r="BQ31" s="101"/>
      <c r="BR31" s="159"/>
    </row>
    <row r="32" spans="2:70" x14ac:dyDescent="0.4">
      <c r="B32" s="502"/>
      <c r="C32" s="504"/>
      <c r="D32" s="31"/>
      <c r="E32" s="38"/>
      <c r="F32" s="92"/>
      <c r="G32" s="44"/>
      <c r="I32" s="502"/>
      <c r="J32" s="504"/>
      <c r="K32" s="31"/>
      <c r="L32" s="38"/>
      <c r="M32" s="92"/>
      <c r="N32" s="44"/>
      <c r="P32" s="502"/>
      <c r="Q32" s="504"/>
      <c r="R32" s="31"/>
      <c r="S32" s="38"/>
      <c r="T32" s="92"/>
      <c r="U32" s="44"/>
      <c r="W32" s="502"/>
      <c r="X32" s="504"/>
      <c r="Y32" s="31"/>
      <c r="Z32" s="38"/>
      <c r="AA32" s="92"/>
      <c r="AB32" s="44"/>
      <c r="AD32" s="502"/>
      <c r="AE32" s="504"/>
      <c r="AF32" s="31"/>
      <c r="AG32" s="38"/>
      <c r="AH32" s="92"/>
      <c r="AI32" s="44"/>
      <c r="AK32" s="502"/>
      <c r="AL32" s="504"/>
      <c r="AM32" s="31"/>
      <c r="AN32" s="38"/>
      <c r="AO32" s="92"/>
      <c r="AP32" s="44"/>
      <c r="AR32" s="502"/>
      <c r="AS32" s="504"/>
      <c r="AT32" s="31"/>
      <c r="AU32" s="38"/>
      <c r="AV32" s="92"/>
      <c r="AW32" s="44"/>
      <c r="AY32" s="502"/>
      <c r="AZ32" s="504"/>
      <c r="BA32" s="31"/>
      <c r="BB32" s="346"/>
      <c r="BC32" s="102"/>
      <c r="BD32" s="158"/>
      <c r="BF32" s="502"/>
      <c r="BG32" s="504"/>
      <c r="BH32" s="31"/>
      <c r="BI32" s="346"/>
      <c r="BJ32" s="347"/>
      <c r="BK32" s="158"/>
      <c r="BM32" s="502"/>
      <c r="BN32" s="504"/>
      <c r="BO32" s="31"/>
      <c r="BP32" s="38"/>
      <c r="BQ32" s="102"/>
      <c r="BR32" s="158"/>
    </row>
    <row r="33" spans="2:70" x14ac:dyDescent="0.4">
      <c r="B33" s="501"/>
      <c r="C33" s="503"/>
      <c r="D33" s="32"/>
      <c r="E33" s="39"/>
      <c r="F33" s="37"/>
      <c r="G33" s="45"/>
      <c r="I33" s="501"/>
      <c r="J33" s="503"/>
      <c r="K33" s="32"/>
      <c r="L33" s="39"/>
      <c r="M33" s="37"/>
      <c r="N33" s="45"/>
      <c r="P33" s="501"/>
      <c r="Q33" s="503"/>
      <c r="R33" s="32"/>
      <c r="S33" s="39"/>
      <c r="T33" s="37"/>
      <c r="U33" s="45"/>
      <c r="W33" s="501"/>
      <c r="X33" s="503"/>
      <c r="Y33" s="32"/>
      <c r="Z33" s="39"/>
      <c r="AA33" s="37"/>
      <c r="AB33" s="45"/>
      <c r="AD33" s="501"/>
      <c r="AE33" s="503"/>
      <c r="AF33" s="32"/>
      <c r="AG33" s="39"/>
      <c r="AH33" s="37"/>
      <c r="AI33" s="45"/>
      <c r="AK33" s="501"/>
      <c r="AL33" s="503"/>
      <c r="AM33" s="32"/>
      <c r="AN33" s="39"/>
      <c r="AO33" s="37"/>
      <c r="AP33" s="45"/>
      <c r="AR33" s="501"/>
      <c r="AS33" s="503"/>
      <c r="AT33" s="32"/>
      <c r="AU33" s="39"/>
      <c r="AV33" s="37"/>
      <c r="AW33" s="45"/>
      <c r="AY33" s="501" t="s">
        <v>486</v>
      </c>
      <c r="AZ33" s="503" t="s">
        <v>489</v>
      </c>
      <c r="BA33" s="32" t="s">
        <v>490</v>
      </c>
      <c r="BB33" s="39">
        <v>1.2</v>
      </c>
      <c r="BC33" s="168" t="s">
        <v>616</v>
      </c>
      <c r="BD33" s="159"/>
      <c r="BF33" s="501"/>
      <c r="BG33" s="503"/>
      <c r="BH33" s="32"/>
      <c r="BI33" s="39"/>
      <c r="BJ33" s="168"/>
      <c r="BK33" s="159"/>
      <c r="BM33" s="501"/>
      <c r="BN33" s="503"/>
      <c r="BO33" s="32"/>
      <c r="BP33" s="39"/>
      <c r="BQ33" s="101"/>
      <c r="BR33" s="159"/>
    </row>
    <row r="34" spans="2:70" x14ac:dyDescent="0.4">
      <c r="B34" s="502"/>
      <c r="C34" s="504"/>
      <c r="D34" s="31"/>
      <c r="E34" s="38"/>
      <c r="F34" s="92"/>
      <c r="G34" s="44"/>
      <c r="I34" s="502"/>
      <c r="J34" s="504"/>
      <c r="K34" s="31"/>
      <c r="L34" s="38"/>
      <c r="M34" s="92"/>
      <c r="N34" s="44"/>
      <c r="P34" s="502"/>
      <c r="Q34" s="504"/>
      <c r="R34" s="31"/>
      <c r="S34" s="38"/>
      <c r="T34" s="92"/>
      <c r="U34" s="44"/>
      <c r="W34" s="502"/>
      <c r="X34" s="504"/>
      <c r="Y34" s="31"/>
      <c r="Z34" s="38"/>
      <c r="AA34" s="92"/>
      <c r="AB34" s="44"/>
      <c r="AD34" s="502"/>
      <c r="AE34" s="504"/>
      <c r="AF34" s="31"/>
      <c r="AG34" s="38"/>
      <c r="AH34" s="92"/>
      <c r="AI34" s="44"/>
      <c r="AK34" s="502"/>
      <c r="AL34" s="504"/>
      <c r="AM34" s="31"/>
      <c r="AN34" s="38"/>
      <c r="AO34" s="92"/>
      <c r="AP34" s="44"/>
      <c r="AR34" s="502"/>
      <c r="AS34" s="504"/>
      <c r="AT34" s="31"/>
      <c r="AU34" s="38"/>
      <c r="AV34" s="92"/>
      <c r="AW34" s="44"/>
      <c r="AY34" s="502"/>
      <c r="AZ34" s="504"/>
      <c r="BA34" s="31"/>
      <c r="BB34" s="346"/>
      <c r="BC34" s="347"/>
      <c r="BD34" s="158"/>
      <c r="BF34" s="502"/>
      <c r="BG34" s="504"/>
      <c r="BH34" s="31"/>
      <c r="BI34" s="38"/>
      <c r="BJ34" s="169"/>
      <c r="BK34" s="158"/>
      <c r="BM34" s="502"/>
      <c r="BN34" s="504"/>
      <c r="BO34" s="31"/>
      <c r="BP34" s="38"/>
      <c r="BQ34" s="102"/>
      <c r="BR34" s="158"/>
    </row>
    <row r="35" spans="2:70" x14ac:dyDescent="0.4">
      <c r="B35" s="501"/>
      <c r="C35" s="503"/>
      <c r="D35" s="32"/>
      <c r="E35" s="39"/>
      <c r="F35" s="37"/>
      <c r="G35" s="45"/>
      <c r="I35" s="501"/>
      <c r="J35" s="503"/>
      <c r="K35" s="32"/>
      <c r="L35" s="39"/>
      <c r="M35" s="37"/>
      <c r="N35" s="45"/>
      <c r="P35" s="501"/>
      <c r="Q35" s="503"/>
      <c r="R35" s="32"/>
      <c r="S35" s="39"/>
      <c r="T35" s="37"/>
      <c r="U35" s="45"/>
      <c r="W35" s="501"/>
      <c r="X35" s="503"/>
      <c r="Y35" s="32"/>
      <c r="Z35" s="39"/>
      <c r="AA35" s="37"/>
      <c r="AB35" s="45"/>
      <c r="AD35" s="501"/>
      <c r="AE35" s="503"/>
      <c r="AF35" s="32"/>
      <c r="AG35" s="39"/>
      <c r="AH35" s="37"/>
      <c r="AI35" s="45"/>
      <c r="AK35" s="501"/>
      <c r="AL35" s="503"/>
      <c r="AM35" s="32"/>
      <c r="AN35" s="39"/>
      <c r="AO35" s="37"/>
      <c r="AP35" s="45"/>
      <c r="AR35" s="501"/>
      <c r="AS35" s="503"/>
      <c r="AT35" s="32"/>
      <c r="AU35" s="39"/>
      <c r="AV35" s="37"/>
      <c r="AW35" s="45"/>
      <c r="AY35" s="501" t="s">
        <v>487</v>
      </c>
      <c r="AZ35" s="503" t="s">
        <v>500</v>
      </c>
      <c r="BA35" s="32" t="s">
        <v>460</v>
      </c>
      <c r="BB35" s="39">
        <v>4.6500000000000004</v>
      </c>
      <c r="BC35" s="168" t="s">
        <v>617</v>
      </c>
      <c r="BD35" s="159"/>
      <c r="BF35" s="501"/>
      <c r="BG35" s="503" t="s">
        <v>391</v>
      </c>
      <c r="BH35" s="32" t="s">
        <v>40</v>
      </c>
      <c r="BI35" s="39">
        <v>8.83</v>
      </c>
      <c r="BJ35" s="168"/>
      <c r="BK35" s="159"/>
      <c r="BM35" s="559"/>
      <c r="BN35" s="555"/>
      <c r="BO35" s="93"/>
      <c r="BP35" s="61"/>
      <c r="BQ35" s="61"/>
      <c r="BR35" s="94"/>
    </row>
    <row r="36" spans="2:70" x14ac:dyDescent="0.4">
      <c r="B36" s="502"/>
      <c r="C36" s="504"/>
      <c r="D36" s="31"/>
      <c r="E36" s="38"/>
      <c r="F36" s="92"/>
      <c r="G36" s="44"/>
      <c r="I36" s="502"/>
      <c r="J36" s="504"/>
      <c r="K36" s="31"/>
      <c r="L36" s="38"/>
      <c r="M36" s="92"/>
      <c r="N36" s="44"/>
      <c r="P36" s="502"/>
      <c r="Q36" s="504"/>
      <c r="R36" s="31"/>
      <c r="S36" s="38"/>
      <c r="T36" s="92"/>
      <c r="U36" s="44"/>
      <c r="W36" s="502"/>
      <c r="X36" s="504"/>
      <c r="Y36" s="31"/>
      <c r="Z36" s="38"/>
      <c r="AA36" s="92"/>
      <c r="AB36" s="44"/>
      <c r="AD36" s="502"/>
      <c r="AE36" s="504"/>
      <c r="AF36" s="31"/>
      <c r="AG36" s="38"/>
      <c r="AH36" s="92"/>
      <c r="AI36" s="44"/>
      <c r="AK36" s="502"/>
      <c r="AL36" s="504"/>
      <c r="AM36" s="31"/>
      <c r="AN36" s="38"/>
      <c r="AO36" s="92"/>
      <c r="AP36" s="44"/>
      <c r="AR36" s="502"/>
      <c r="AS36" s="504"/>
      <c r="AT36" s="31"/>
      <c r="AU36" s="38"/>
      <c r="AV36" s="92"/>
      <c r="AW36" s="44"/>
      <c r="AY36" s="502"/>
      <c r="AZ36" s="504"/>
      <c r="BA36" s="31"/>
      <c r="BB36" s="346"/>
      <c r="BC36" s="347"/>
      <c r="BD36" s="158"/>
      <c r="BF36" s="502"/>
      <c r="BG36" s="504"/>
      <c r="BH36" s="31"/>
      <c r="BI36" s="346"/>
      <c r="BJ36" s="169"/>
      <c r="BK36" s="158"/>
      <c r="BM36" s="557"/>
      <c r="BN36" s="556"/>
      <c r="BO36" s="95"/>
      <c r="BP36" s="62"/>
      <c r="BQ36" s="62"/>
      <c r="BR36" s="96"/>
    </row>
    <row r="37" spans="2:70" x14ac:dyDescent="0.4">
      <c r="B37" s="501"/>
      <c r="C37" s="503"/>
      <c r="D37" s="32"/>
      <c r="E37" s="39"/>
      <c r="F37" s="37"/>
      <c r="G37" s="45"/>
      <c r="I37" s="501"/>
      <c r="J37" s="503"/>
      <c r="K37" s="32"/>
      <c r="L37" s="39"/>
      <c r="M37" s="37"/>
      <c r="N37" s="45"/>
      <c r="P37" s="501"/>
      <c r="Q37" s="503"/>
      <c r="R37" s="32"/>
      <c r="S37" s="39"/>
      <c r="T37" s="37"/>
      <c r="U37" s="45"/>
      <c r="W37" s="501"/>
      <c r="X37" s="503"/>
      <c r="Y37" s="32"/>
      <c r="Z37" s="39"/>
      <c r="AA37" s="37"/>
      <c r="AB37" s="45"/>
      <c r="AD37" s="501"/>
      <c r="AE37" s="503"/>
      <c r="AF37" s="32"/>
      <c r="AG37" s="39"/>
      <c r="AH37" s="37"/>
      <c r="AI37" s="45"/>
      <c r="AK37" s="501"/>
      <c r="AL37" s="503"/>
      <c r="AM37" s="32"/>
      <c r="AN37" s="39"/>
      <c r="AO37" s="37"/>
      <c r="AP37" s="45"/>
      <c r="AR37" s="501"/>
      <c r="AS37" s="503"/>
      <c r="AT37" s="32"/>
      <c r="AU37" s="39"/>
      <c r="AV37" s="37"/>
      <c r="AW37" s="45"/>
      <c r="AY37" s="501" t="s">
        <v>488</v>
      </c>
      <c r="AZ37" s="503" t="s">
        <v>501</v>
      </c>
      <c r="BA37" s="32" t="s">
        <v>460</v>
      </c>
      <c r="BB37" s="39">
        <v>0.95</v>
      </c>
      <c r="BC37" s="168" t="s">
        <v>618</v>
      </c>
      <c r="BD37" s="159"/>
      <c r="BF37" s="557"/>
      <c r="BG37" s="556"/>
      <c r="BH37" s="95"/>
      <c r="BI37" s="62"/>
      <c r="BJ37" s="62"/>
      <c r="BK37" s="96"/>
      <c r="BM37" s="557"/>
      <c r="BN37" s="556"/>
      <c r="BO37" s="95"/>
      <c r="BP37" s="62"/>
      <c r="BQ37" s="62"/>
      <c r="BR37" s="96"/>
    </row>
    <row r="38" spans="2:70" x14ac:dyDescent="0.4">
      <c r="B38" s="502"/>
      <c r="C38" s="504"/>
      <c r="D38" s="31"/>
      <c r="E38" s="38"/>
      <c r="F38" s="92"/>
      <c r="G38" s="44"/>
      <c r="I38" s="502"/>
      <c r="J38" s="504"/>
      <c r="K38" s="31"/>
      <c r="L38" s="38"/>
      <c r="M38" s="92"/>
      <c r="N38" s="44"/>
      <c r="P38" s="502"/>
      <c r="Q38" s="504"/>
      <c r="R38" s="31"/>
      <c r="S38" s="38"/>
      <c r="T38" s="92"/>
      <c r="U38" s="44"/>
      <c r="W38" s="502"/>
      <c r="X38" s="504"/>
      <c r="Y38" s="31"/>
      <c r="Z38" s="38"/>
      <c r="AA38" s="92"/>
      <c r="AB38" s="44"/>
      <c r="AD38" s="502"/>
      <c r="AE38" s="504"/>
      <c r="AF38" s="31"/>
      <c r="AG38" s="38"/>
      <c r="AH38" s="92"/>
      <c r="AI38" s="44"/>
      <c r="AK38" s="502"/>
      <c r="AL38" s="504"/>
      <c r="AM38" s="31"/>
      <c r="AN38" s="38"/>
      <c r="AO38" s="92"/>
      <c r="AP38" s="44"/>
      <c r="AR38" s="502"/>
      <c r="AS38" s="504"/>
      <c r="AT38" s="31"/>
      <c r="AU38" s="38"/>
      <c r="AV38" s="92"/>
      <c r="AW38" s="44"/>
      <c r="AY38" s="502"/>
      <c r="AZ38" s="504"/>
      <c r="BA38" s="31"/>
      <c r="BB38" s="346"/>
      <c r="BC38" s="347"/>
      <c r="BD38" s="158"/>
      <c r="BF38" s="557"/>
      <c r="BG38" s="556"/>
      <c r="BH38" s="95"/>
      <c r="BI38" s="62"/>
      <c r="BJ38" s="62"/>
      <c r="BK38" s="96"/>
      <c r="BM38" s="557"/>
      <c r="BN38" s="556"/>
      <c r="BO38" s="95"/>
      <c r="BP38" s="62"/>
      <c r="BQ38" s="62"/>
      <c r="BR38" s="96"/>
    </row>
    <row r="39" spans="2:70" x14ac:dyDescent="0.4">
      <c r="B39" s="501"/>
      <c r="C39" s="503"/>
      <c r="D39" s="32"/>
      <c r="E39" s="39"/>
      <c r="F39" s="37"/>
      <c r="G39" s="45"/>
      <c r="I39" s="501"/>
      <c r="J39" s="503"/>
      <c r="K39" s="32"/>
      <c r="L39" s="39"/>
      <c r="M39" s="37"/>
      <c r="N39" s="45"/>
      <c r="P39" s="501"/>
      <c r="Q39" s="503"/>
      <c r="R39" s="32"/>
      <c r="S39" s="39"/>
      <c r="T39" s="37"/>
      <c r="U39" s="45"/>
      <c r="W39" s="501"/>
      <c r="X39" s="503"/>
      <c r="Y39" s="32"/>
      <c r="Z39" s="39"/>
      <c r="AA39" s="37"/>
      <c r="AB39" s="45"/>
      <c r="AD39" s="501"/>
      <c r="AE39" s="503"/>
      <c r="AF39" s="32"/>
      <c r="AG39" s="39"/>
      <c r="AH39" s="37"/>
      <c r="AI39" s="45"/>
      <c r="AK39" s="501"/>
      <c r="AL39" s="503"/>
      <c r="AM39" s="32"/>
      <c r="AN39" s="39"/>
      <c r="AO39" s="37"/>
      <c r="AP39" s="45"/>
      <c r="AR39" s="501"/>
      <c r="AS39" s="503"/>
      <c r="AT39" s="32"/>
      <c r="AU39" s="39"/>
      <c r="AV39" s="37"/>
      <c r="AW39" s="45"/>
      <c r="AY39" s="501"/>
      <c r="AZ39" s="503"/>
      <c r="BA39" s="32"/>
      <c r="BB39" s="39"/>
      <c r="BC39" s="168"/>
      <c r="BD39" s="159"/>
      <c r="BF39" s="557"/>
      <c r="BG39" s="556"/>
      <c r="BH39" s="95"/>
      <c r="BI39" s="62"/>
      <c r="BJ39" s="62"/>
      <c r="BK39" s="96"/>
      <c r="BM39" s="557"/>
      <c r="BN39" s="556"/>
      <c r="BO39" s="95"/>
      <c r="BP39" s="62"/>
      <c r="BQ39" s="62"/>
      <c r="BR39" s="96"/>
    </row>
    <row r="40" spans="2:70" x14ac:dyDescent="0.4">
      <c r="B40" s="502"/>
      <c r="C40" s="504"/>
      <c r="D40" s="31"/>
      <c r="E40" s="38"/>
      <c r="F40" s="92"/>
      <c r="G40" s="44"/>
      <c r="I40" s="502"/>
      <c r="J40" s="504"/>
      <c r="K40" s="31"/>
      <c r="L40" s="38"/>
      <c r="M40" s="92"/>
      <c r="N40" s="44"/>
      <c r="P40" s="502"/>
      <c r="Q40" s="504"/>
      <c r="R40" s="31"/>
      <c r="S40" s="38"/>
      <c r="T40" s="92"/>
      <c r="U40" s="44"/>
      <c r="W40" s="502"/>
      <c r="X40" s="504"/>
      <c r="Y40" s="31"/>
      <c r="Z40" s="38"/>
      <c r="AA40" s="92"/>
      <c r="AB40" s="44"/>
      <c r="AD40" s="502"/>
      <c r="AE40" s="504"/>
      <c r="AF40" s="31"/>
      <c r="AG40" s="38"/>
      <c r="AH40" s="92"/>
      <c r="AI40" s="44"/>
      <c r="AK40" s="502"/>
      <c r="AL40" s="504"/>
      <c r="AM40" s="31"/>
      <c r="AN40" s="38"/>
      <c r="AO40" s="92"/>
      <c r="AP40" s="44"/>
      <c r="AR40" s="502"/>
      <c r="AS40" s="504"/>
      <c r="AT40" s="31"/>
      <c r="AU40" s="38"/>
      <c r="AV40" s="92"/>
      <c r="AW40" s="44"/>
      <c r="AY40" s="502"/>
      <c r="AZ40" s="504"/>
      <c r="BA40" s="31"/>
      <c r="BB40" s="346"/>
      <c r="BC40" s="347"/>
      <c r="BD40" s="158"/>
      <c r="BF40" s="557"/>
      <c r="BG40" s="556"/>
      <c r="BH40" s="95"/>
      <c r="BI40" s="62"/>
      <c r="BJ40" s="62"/>
      <c r="BK40" s="96"/>
      <c r="BM40" s="557"/>
      <c r="BN40" s="556"/>
      <c r="BO40" s="95"/>
      <c r="BP40" s="62"/>
      <c r="BQ40" s="62"/>
      <c r="BR40" s="96"/>
    </row>
    <row r="41" spans="2:70" x14ac:dyDescent="0.4">
      <c r="B41" s="501"/>
      <c r="C41" s="503"/>
      <c r="D41" s="32"/>
      <c r="E41" s="39"/>
      <c r="F41" s="37"/>
      <c r="G41" s="45"/>
      <c r="I41" s="501"/>
      <c r="J41" s="503"/>
      <c r="K41" s="32"/>
      <c r="L41" s="39"/>
      <c r="M41" s="37"/>
      <c r="N41" s="45"/>
      <c r="P41" s="501"/>
      <c r="Q41" s="503"/>
      <c r="R41" s="32"/>
      <c r="S41" s="39"/>
      <c r="T41" s="37"/>
      <c r="U41" s="45"/>
      <c r="W41" s="501"/>
      <c r="X41" s="503"/>
      <c r="Y41" s="32"/>
      <c r="Z41" s="39"/>
      <c r="AA41" s="37"/>
      <c r="AB41" s="45"/>
      <c r="AD41" s="501"/>
      <c r="AE41" s="503"/>
      <c r="AF41" s="32"/>
      <c r="AG41" s="39"/>
      <c r="AH41" s="37"/>
      <c r="AI41" s="45"/>
      <c r="AK41" s="501"/>
      <c r="AL41" s="503"/>
      <c r="AM41" s="32"/>
      <c r="AN41" s="39"/>
      <c r="AO41" s="37"/>
      <c r="AP41" s="45"/>
      <c r="AR41" s="501"/>
      <c r="AS41" s="503"/>
      <c r="AT41" s="32"/>
      <c r="AU41" s="39"/>
      <c r="AV41" s="37"/>
      <c r="AW41" s="45"/>
      <c r="AY41" s="557"/>
      <c r="AZ41" s="556"/>
      <c r="BA41" s="95"/>
      <c r="BB41" s="62"/>
      <c r="BC41" s="62"/>
      <c r="BD41" s="96"/>
      <c r="BF41" s="557"/>
      <c r="BG41" s="556"/>
      <c r="BH41" s="95"/>
      <c r="BI41" s="62"/>
      <c r="BJ41" s="62"/>
      <c r="BK41" s="96"/>
      <c r="BM41" s="557"/>
      <c r="BN41" s="556"/>
      <c r="BO41" s="95"/>
      <c r="BP41" s="62"/>
      <c r="BQ41" s="62"/>
      <c r="BR41" s="96"/>
    </row>
    <row r="42" spans="2:70" x14ac:dyDescent="0.4">
      <c r="B42" s="502"/>
      <c r="C42" s="504"/>
      <c r="D42" s="31"/>
      <c r="E42" s="38"/>
      <c r="F42" s="92"/>
      <c r="G42" s="44"/>
      <c r="I42" s="502"/>
      <c r="J42" s="504"/>
      <c r="K42" s="31"/>
      <c r="L42" s="38"/>
      <c r="M42" s="92"/>
      <c r="N42" s="44"/>
      <c r="P42" s="502"/>
      <c r="Q42" s="504"/>
      <c r="R42" s="31"/>
      <c r="S42" s="38"/>
      <c r="T42" s="92"/>
      <c r="U42" s="44"/>
      <c r="W42" s="502"/>
      <c r="X42" s="504"/>
      <c r="Y42" s="31"/>
      <c r="Z42" s="38"/>
      <c r="AA42" s="92"/>
      <c r="AB42" s="44"/>
      <c r="AD42" s="502"/>
      <c r="AE42" s="504"/>
      <c r="AF42" s="31"/>
      <c r="AG42" s="38"/>
      <c r="AH42" s="92"/>
      <c r="AI42" s="44"/>
      <c r="AK42" s="502"/>
      <c r="AL42" s="504"/>
      <c r="AM42" s="31"/>
      <c r="AN42" s="38"/>
      <c r="AO42" s="92"/>
      <c r="AP42" s="44"/>
      <c r="AR42" s="502"/>
      <c r="AS42" s="504"/>
      <c r="AT42" s="31"/>
      <c r="AU42" s="38"/>
      <c r="AV42" s="92"/>
      <c r="AW42" s="44"/>
      <c r="AY42" s="557"/>
      <c r="AZ42" s="556"/>
      <c r="BA42" s="95"/>
      <c r="BB42" s="62"/>
      <c r="BC42" s="62"/>
      <c r="BD42" s="96"/>
      <c r="BF42" s="557"/>
      <c r="BG42" s="556"/>
      <c r="BH42" s="95"/>
      <c r="BI42" s="62"/>
      <c r="BJ42" s="62"/>
      <c r="BK42" s="96"/>
      <c r="BM42" s="557"/>
      <c r="BN42" s="556"/>
      <c r="BO42" s="95"/>
      <c r="BP42" s="62"/>
      <c r="BQ42" s="62"/>
      <c r="BR42" s="96"/>
    </row>
    <row r="43" spans="2:70" x14ac:dyDescent="0.4">
      <c r="B43" s="501"/>
      <c r="C43" s="503"/>
      <c r="D43" s="32"/>
      <c r="E43" s="39"/>
      <c r="F43" s="37"/>
      <c r="G43" s="45"/>
      <c r="I43" s="501"/>
      <c r="J43" s="503"/>
      <c r="K43" s="32"/>
      <c r="L43" s="39"/>
      <c r="M43" s="37"/>
      <c r="N43" s="45"/>
      <c r="P43" s="501"/>
      <c r="Q43" s="503"/>
      <c r="R43" s="32"/>
      <c r="S43" s="39"/>
      <c r="T43" s="37"/>
      <c r="U43" s="45"/>
      <c r="W43" s="501"/>
      <c r="X43" s="503"/>
      <c r="Y43" s="32"/>
      <c r="Z43" s="39"/>
      <c r="AA43" s="37"/>
      <c r="AB43" s="45"/>
      <c r="AD43" s="501"/>
      <c r="AE43" s="503"/>
      <c r="AF43" s="32"/>
      <c r="AG43" s="39"/>
      <c r="AH43" s="37"/>
      <c r="AI43" s="45"/>
      <c r="AK43" s="501"/>
      <c r="AL43" s="503"/>
      <c r="AM43" s="32"/>
      <c r="AN43" s="39"/>
      <c r="AO43" s="37"/>
      <c r="AP43" s="45"/>
      <c r="AR43" s="501"/>
      <c r="AS43" s="503"/>
      <c r="AT43" s="32"/>
      <c r="AU43" s="39"/>
      <c r="AV43" s="37"/>
      <c r="AW43" s="45"/>
      <c r="AY43" s="557"/>
      <c r="AZ43" s="556"/>
      <c r="BA43" s="95"/>
      <c r="BB43" s="62"/>
      <c r="BC43" s="62"/>
      <c r="BD43" s="96"/>
      <c r="BF43" s="557"/>
      <c r="BG43" s="556"/>
      <c r="BH43" s="95"/>
      <c r="BI43" s="62"/>
      <c r="BJ43" s="62"/>
      <c r="BK43" s="96"/>
      <c r="BM43" s="557"/>
      <c r="BN43" s="556"/>
      <c r="BO43" s="95"/>
      <c r="BP43" s="62"/>
      <c r="BQ43" s="62"/>
      <c r="BR43" s="96"/>
    </row>
    <row r="44" spans="2:70" x14ac:dyDescent="0.4">
      <c r="B44" s="502"/>
      <c r="C44" s="504"/>
      <c r="D44" s="31"/>
      <c r="E44" s="38"/>
      <c r="F44" s="92"/>
      <c r="G44" s="44"/>
      <c r="I44" s="502"/>
      <c r="J44" s="504"/>
      <c r="K44" s="31"/>
      <c r="L44" s="38"/>
      <c r="M44" s="92"/>
      <c r="N44" s="44"/>
      <c r="P44" s="502"/>
      <c r="Q44" s="504"/>
      <c r="R44" s="31"/>
      <c r="S44" s="38"/>
      <c r="T44" s="92"/>
      <c r="U44" s="44"/>
      <c r="W44" s="502"/>
      <c r="X44" s="504"/>
      <c r="Y44" s="31"/>
      <c r="Z44" s="38"/>
      <c r="AA44" s="92"/>
      <c r="AB44" s="44"/>
      <c r="AD44" s="502"/>
      <c r="AE44" s="504"/>
      <c r="AF44" s="31"/>
      <c r="AG44" s="38"/>
      <c r="AH44" s="92"/>
      <c r="AI44" s="44"/>
      <c r="AK44" s="502"/>
      <c r="AL44" s="504"/>
      <c r="AM44" s="31"/>
      <c r="AN44" s="38"/>
      <c r="AO44" s="92"/>
      <c r="AP44" s="44"/>
      <c r="AR44" s="502"/>
      <c r="AS44" s="504"/>
      <c r="AT44" s="31"/>
      <c r="AU44" s="38"/>
      <c r="AV44" s="92"/>
      <c r="AW44" s="44"/>
      <c r="AY44" s="557"/>
      <c r="AZ44" s="556"/>
      <c r="BA44" s="95"/>
      <c r="BB44" s="62"/>
      <c r="BC44" s="62"/>
      <c r="BD44" s="96"/>
      <c r="BF44" s="557"/>
      <c r="BG44" s="556"/>
      <c r="BH44" s="95"/>
      <c r="BI44" s="62"/>
      <c r="BJ44" s="62"/>
      <c r="BK44" s="96"/>
      <c r="BM44" s="557"/>
      <c r="BN44" s="556"/>
      <c r="BO44" s="95"/>
      <c r="BP44" s="62"/>
      <c r="BQ44" s="62"/>
      <c r="BR44" s="96"/>
    </row>
    <row r="45" spans="2:70" x14ac:dyDescent="0.4">
      <c r="B45" s="501"/>
      <c r="C45" s="503"/>
      <c r="D45" s="32"/>
      <c r="E45" s="39"/>
      <c r="F45" s="37"/>
      <c r="G45" s="45"/>
      <c r="I45" s="501"/>
      <c r="J45" s="503"/>
      <c r="K45" s="32"/>
      <c r="L45" s="39"/>
      <c r="M45" s="37"/>
      <c r="N45" s="45"/>
      <c r="P45" s="501"/>
      <c r="Q45" s="503"/>
      <c r="R45" s="32"/>
      <c r="S45" s="39"/>
      <c r="T45" s="37"/>
      <c r="U45" s="45"/>
      <c r="W45" s="501"/>
      <c r="X45" s="503"/>
      <c r="Y45" s="32"/>
      <c r="Z45" s="39"/>
      <c r="AA45" s="37"/>
      <c r="AB45" s="45"/>
      <c r="AD45" s="501"/>
      <c r="AE45" s="503"/>
      <c r="AF45" s="32"/>
      <c r="AG45" s="39"/>
      <c r="AH45" s="37"/>
      <c r="AI45" s="45"/>
      <c r="AK45" s="501"/>
      <c r="AL45" s="503"/>
      <c r="AM45" s="32"/>
      <c r="AN45" s="39"/>
      <c r="AO45" s="37"/>
      <c r="AP45" s="45"/>
      <c r="AR45" s="501"/>
      <c r="AS45" s="503"/>
      <c r="AT45" s="32"/>
      <c r="AU45" s="39"/>
      <c r="AV45" s="37"/>
      <c r="AW45" s="45"/>
      <c r="AY45" s="557"/>
      <c r="AZ45" s="556"/>
      <c r="BA45" s="95"/>
      <c r="BB45" s="62"/>
      <c r="BC45" s="62"/>
      <c r="BD45" s="96"/>
      <c r="BF45" s="557"/>
      <c r="BG45" s="556"/>
      <c r="BH45" s="95"/>
      <c r="BI45" s="62"/>
      <c r="BJ45" s="62"/>
      <c r="BK45" s="96"/>
      <c r="BM45" s="557"/>
      <c r="BN45" s="556"/>
      <c r="BO45" s="95"/>
      <c r="BP45" s="62"/>
      <c r="BQ45" s="62"/>
      <c r="BR45" s="96"/>
    </row>
    <row r="46" spans="2:70" x14ac:dyDescent="0.4">
      <c r="B46" s="502"/>
      <c r="C46" s="504"/>
      <c r="D46" s="31"/>
      <c r="E46" s="38"/>
      <c r="F46" s="92"/>
      <c r="G46" s="44"/>
      <c r="I46" s="502"/>
      <c r="J46" s="504"/>
      <c r="K46" s="31"/>
      <c r="L46" s="38"/>
      <c r="M46" s="92"/>
      <c r="N46" s="44"/>
      <c r="P46" s="502"/>
      <c r="Q46" s="504"/>
      <c r="R46" s="31"/>
      <c r="S46" s="38"/>
      <c r="T46" s="92"/>
      <c r="U46" s="44"/>
      <c r="W46" s="502"/>
      <c r="X46" s="504"/>
      <c r="Y46" s="31"/>
      <c r="Z46" s="38"/>
      <c r="AA46" s="92"/>
      <c r="AB46" s="44"/>
      <c r="AD46" s="502"/>
      <c r="AE46" s="504"/>
      <c r="AF46" s="31"/>
      <c r="AG46" s="38"/>
      <c r="AH46" s="92"/>
      <c r="AI46" s="44"/>
      <c r="AK46" s="502"/>
      <c r="AL46" s="504"/>
      <c r="AM46" s="31"/>
      <c r="AN46" s="38"/>
      <c r="AO46" s="92"/>
      <c r="AP46" s="44"/>
      <c r="AR46" s="502"/>
      <c r="AS46" s="504"/>
      <c r="AT46" s="31"/>
      <c r="AU46" s="38"/>
      <c r="AV46" s="92"/>
      <c r="AW46" s="44"/>
      <c r="AY46" s="557"/>
      <c r="AZ46" s="556"/>
      <c r="BA46" s="95"/>
      <c r="BB46" s="62"/>
      <c r="BC46" s="62"/>
      <c r="BD46" s="96"/>
      <c r="BF46" s="557"/>
      <c r="BG46" s="556"/>
      <c r="BH46" s="95"/>
      <c r="BI46" s="62"/>
      <c r="BJ46" s="62"/>
      <c r="BK46" s="96"/>
      <c r="BM46" s="557"/>
      <c r="BN46" s="556"/>
      <c r="BO46" s="95"/>
      <c r="BP46" s="62"/>
      <c r="BQ46" s="62"/>
      <c r="BR46" s="96"/>
    </row>
    <row r="47" spans="2:70" x14ac:dyDescent="0.4">
      <c r="B47" s="507"/>
      <c r="C47" s="507"/>
      <c r="D47" s="22"/>
      <c r="E47" s="39"/>
      <c r="F47" s="37"/>
      <c r="G47" s="22"/>
      <c r="I47" s="507"/>
      <c r="J47" s="507"/>
      <c r="K47" s="22"/>
      <c r="L47" s="39"/>
      <c r="M47" s="37"/>
      <c r="N47" s="22"/>
      <c r="P47" s="507"/>
      <c r="Q47" s="507"/>
      <c r="R47" s="22"/>
      <c r="S47" s="39"/>
      <c r="T47" s="37"/>
      <c r="U47" s="22"/>
      <c r="W47" s="507"/>
      <c r="X47" s="507"/>
      <c r="Y47" s="22"/>
      <c r="Z47" s="39"/>
      <c r="AA47" s="37"/>
      <c r="AB47" s="22"/>
      <c r="AD47" s="501"/>
      <c r="AE47" s="503"/>
      <c r="AF47" s="32"/>
      <c r="AG47" s="39"/>
      <c r="AH47" s="37"/>
      <c r="AI47" s="45"/>
      <c r="AK47" s="151"/>
      <c r="AL47" s="152"/>
      <c r="AM47" s="32"/>
      <c r="AN47" s="39"/>
      <c r="AO47" s="37"/>
      <c r="AP47" s="45"/>
      <c r="AR47" s="151"/>
      <c r="AS47" s="152"/>
      <c r="AT47" s="32"/>
      <c r="AU47" s="39"/>
      <c r="AV47" s="37"/>
      <c r="AW47" s="45"/>
      <c r="AY47" s="557"/>
      <c r="AZ47" s="553"/>
      <c r="BA47" s="97"/>
      <c r="BB47" s="62"/>
      <c r="BC47" s="62"/>
      <c r="BD47" s="98"/>
      <c r="BF47" s="557"/>
      <c r="BG47" s="553"/>
      <c r="BH47" s="97"/>
      <c r="BI47" s="62"/>
      <c r="BJ47" s="62"/>
      <c r="BK47" s="98"/>
      <c r="BM47" s="557"/>
      <c r="BN47" s="553"/>
      <c r="BO47" s="97"/>
      <c r="BP47" s="62"/>
      <c r="BQ47" s="62"/>
      <c r="BR47" s="98"/>
    </row>
    <row r="48" spans="2:70" x14ac:dyDescent="0.4">
      <c r="B48" s="502"/>
      <c r="C48" s="502"/>
      <c r="D48" s="12"/>
      <c r="E48" s="38"/>
      <c r="F48" s="92"/>
      <c r="G48" s="12"/>
      <c r="I48" s="502"/>
      <c r="J48" s="502"/>
      <c r="K48" s="12"/>
      <c r="L48" s="38"/>
      <c r="M48" s="92"/>
      <c r="N48" s="12"/>
      <c r="P48" s="502"/>
      <c r="Q48" s="502"/>
      <c r="R48" s="12"/>
      <c r="S48" s="38"/>
      <c r="T48" s="92"/>
      <c r="U48" s="12"/>
      <c r="W48" s="502"/>
      <c r="X48" s="502"/>
      <c r="Y48" s="12"/>
      <c r="Z48" s="38"/>
      <c r="AA48" s="92"/>
      <c r="AB48" s="12"/>
      <c r="AD48" s="502"/>
      <c r="AE48" s="504"/>
      <c r="AF48" s="31"/>
      <c r="AG48" s="38"/>
      <c r="AH48" s="92"/>
      <c r="AI48" s="44"/>
      <c r="AK48" s="12"/>
      <c r="AL48" s="153"/>
      <c r="AM48" s="31"/>
      <c r="AN48" s="38"/>
      <c r="AO48" s="92"/>
      <c r="AP48" s="44"/>
      <c r="AR48" s="12"/>
      <c r="AS48" s="153"/>
      <c r="AT48" s="31"/>
      <c r="AU48" s="38"/>
      <c r="AV48" s="92"/>
      <c r="AW48" s="44"/>
      <c r="AY48" s="558"/>
      <c r="AZ48" s="554"/>
      <c r="BA48" s="99"/>
      <c r="BB48" s="63"/>
      <c r="BC48" s="63"/>
      <c r="BD48" s="100"/>
      <c r="BF48" s="558"/>
      <c r="BG48" s="554"/>
      <c r="BH48" s="99"/>
      <c r="BI48" s="63"/>
      <c r="BJ48" s="63"/>
      <c r="BK48" s="100"/>
      <c r="BM48" s="558"/>
      <c r="BN48" s="554"/>
      <c r="BO48" s="99"/>
      <c r="BP48" s="63"/>
      <c r="BQ48" s="63"/>
      <c r="BR48" s="100"/>
    </row>
    <row r="49" spans="2:7" x14ac:dyDescent="0.4">
      <c r="B49" s="14"/>
      <c r="C49" s="14"/>
      <c r="D49" s="14"/>
      <c r="E49" s="15"/>
      <c r="F49" s="15"/>
      <c r="G49" s="14"/>
    </row>
  </sheetData>
  <mergeCells count="466">
    <mergeCell ref="BM41:BM42"/>
    <mergeCell ref="BN41:BN42"/>
    <mergeCell ref="BM43:BM44"/>
    <mergeCell ref="BN43:BN44"/>
    <mergeCell ref="BM45:BM46"/>
    <mergeCell ref="BN45:BN46"/>
    <mergeCell ref="BM47:BM48"/>
    <mergeCell ref="BN47:BN48"/>
    <mergeCell ref="BM31:BM32"/>
    <mergeCell ref="BN31:BN32"/>
    <mergeCell ref="BM33:BM34"/>
    <mergeCell ref="BN33:BN34"/>
    <mergeCell ref="BM35:BM36"/>
    <mergeCell ref="BN35:BN36"/>
    <mergeCell ref="BM37:BM38"/>
    <mergeCell ref="BN37:BN38"/>
    <mergeCell ref="BM39:BM40"/>
    <mergeCell ref="BN39:BN40"/>
    <mergeCell ref="BM21:BM22"/>
    <mergeCell ref="BN21:BN22"/>
    <mergeCell ref="BM23:BM24"/>
    <mergeCell ref="BN23:BN24"/>
    <mergeCell ref="BM25:BM26"/>
    <mergeCell ref="BN25:BN26"/>
    <mergeCell ref="BM27:BM28"/>
    <mergeCell ref="BN27:BN28"/>
    <mergeCell ref="BM29:BM30"/>
    <mergeCell ref="BN29:BN30"/>
    <mergeCell ref="BM11:BM12"/>
    <mergeCell ref="BN11:BN12"/>
    <mergeCell ref="BM13:BM14"/>
    <mergeCell ref="BN13:BN14"/>
    <mergeCell ref="BM15:BM16"/>
    <mergeCell ref="BN15:BN16"/>
    <mergeCell ref="BM17:BM18"/>
    <mergeCell ref="BN17:BN18"/>
    <mergeCell ref="BM19:BM20"/>
    <mergeCell ref="BN19:BN20"/>
    <mergeCell ref="BM2:BN3"/>
    <mergeCell ref="BP2:BQ3"/>
    <mergeCell ref="BR2:BR3"/>
    <mergeCell ref="BM5:BM6"/>
    <mergeCell ref="BN5:BN6"/>
    <mergeCell ref="BM7:BM8"/>
    <mergeCell ref="BN7:BN8"/>
    <mergeCell ref="BM9:BM10"/>
    <mergeCell ref="BN9:BN10"/>
    <mergeCell ref="U2:U3"/>
    <mergeCell ref="W2:X3"/>
    <mergeCell ref="Z2:AA3"/>
    <mergeCell ref="AB2:AB3"/>
    <mergeCell ref="B2:C3"/>
    <mergeCell ref="E2:F3"/>
    <mergeCell ref="G2:G3"/>
    <mergeCell ref="I2:J3"/>
    <mergeCell ref="L2:M3"/>
    <mergeCell ref="N2:N3"/>
    <mergeCell ref="BF2:BG3"/>
    <mergeCell ref="BI2:BJ3"/>
    <mergeCell ref="BK2:BK3"/>
    <mergeCell ref="B5:B6"/>
    <mergeCell ref="C5:C6"/>
    <mergeCell ref="I5:I6"/>
    <mergeCell ref="J5:J6"/>
    <mergeCell ref="P5:P6"/>
    <mergeCell ref="Q5:Q6"/>
    <mergeCell ref="W5:W6"/>
    <mergeCell ref="AR2:AS3"/>
    <mergeCell ref="AU2:AV3"/>
    <mergeCell ref="AW2:AW3"/>
    <mergeCell ref="AY2:AZ3"/>
    <mergeCell ref="BB2:BC3"/>
    <mergeCell ref="BD2:BD3"/>
    <mergeCell ref="AD2:AE3"/>
    <mergeCell ref="AG2:AH3"/>
    <mergeCell ref="AI2:AI3"/>
    <mergeCell ref="AK2:AL3"/>
    <mergeCell ref="AN2:AO3"/>
    <mergeCell ref="AP2:AP3"/>
    <mergeCell ref="P2:Q3"/>
    <mergeCell ref="S2:T3"/>
    <mergeCell ref="AS5:AS6"/>
    <mergeCell ref="AY5:AY6"/>
    <mergeCell ref="AZ5:AZ6"/>
    <mergeCell ref="BF5:BF6"/>
    <mergeCell ref="BG5:BG6"/>
    <mergeCell ref="B7:B8"/>
    <mergeCell ref="C7:C8"/>
    <mergeCell ref="I7:I8"/>
    <mergeCell ref="J7:J8"/>
    <mergeCell ref="P7:P8"/>
    <mergeCell ref="X5:X6"/>
    <mergeCell ref="AD5:AD6"/>
    <mergeCell ref="AE5:AE6"/>
    <mergeCell ref="AK5:AK6"/>
    <mergeCell ref="AL5:AL6"/>
    <mergeCell ref="AR5:AR6"/>
    <mergeCell ref="BG7:BG8"/>
    <mergeCell ref="AL7:AL8"/>
    <mergeCell ref="AR7:AR8"/>
    <mergeCell ref="AS7:AS8"/>
    <mergeCell ref="AY7:AY8"/>
    <mergeCell ref="AZ7:AZ8"/>
    <mergeCell ref="BF7:BF8"/>
    <mergeCell ref="Q7:Q8"/>
    <mergeCell ref="W7:W8"/>
    <mergeCell ref="X7:X8"/>
    <mergeCell ref="AD7:AD8"/>
    <mergeCell ref="AE7:AE8"/>
    <mergeCell ref="AK7:AK8"/>
    <mergeCell ref="AY9:AY10"/>
    <mergeCell ref="AZ9:AZ10"/>
    <mergeCell ref="BF9:BF10"/>
    <mergeCell ref="BG9:BG10"/>
    <mergeCell ref="AL9:AL10"/>
    <mergeCell ref="AR9:AR10"/>
    <mergeCell ref="AS9:AS10"/>
    <mergeCell ref="W9:W10"/>
    <mergeCell ref="X9:X10"/>
    <mergeCell ref="AD9:AD10"/>
    <mergeCell ref="B11:B12"/>
    <mergeCell ref="C11:C12"/>
    <mergeCell ref="I11:I12"/>
    <mergeCell ref="J11:J12"/>
    <mergeCell ref="P11:P12"/>
    <mergeCell ref="Q11:Q12"/>
    <mergeCell ref="W11:W12"/>
    <mergeCell ref="AE9:AE10"/>
    <mergeCell ref="AK9:AK10"/>
    <mergeCell ref="B9:B10"/>
    <mergeCell ref="C9:C10"/>
    <mergeCell ref="I9:I10"/>
    <mergeCell ref="J9:J10"/>
    <mergeCell ref="P9:P10"/>
    <mergeCell ref="Q9:Q10"/>
    <mergeCell ref="AS11:AS12"/>
    <mergeCell ref="AY11:AY12"/>
    <mergeCell ref="AZ11:AZ12"/>
    <mergeCell ref="BF11:BF12"/>
    <mergeCell ref="BG11:BG12"/>
    <mergeCell ref="B13:B14"/>
    <mergeCell ref="C13:C14"/>
    <mergeCell ref="I13:I14"/>
    <mergeCell ref="J13:J14"/>
    <mergeCell ref="P13:P14"/>
    <mergeCell ref="X11:X12"/>
    <mergeCell ref="AD11:AD12"/>
    <mergeCell ref="AE11:AE12"/>
    <mergeCell ref="AK11:AK12"/>
    <mergeCell ref="AL11:AL12"/>
    <mergeCell ref="AR11:AR12"/>
    <mergeCell ref="BG13:BG14"/>
    <mergeCell ref="AL13:AL14"/>
    <mergeCell ref="AR13:AR14"/>
    <mergeCell ref="AS13:AS14"/>
    <mergeCell ref="AY13:AY14"/>
    <mergeCell ref="AZ13:AZ14"/>
    <mergeCell ref="BF13:BF14"/>
    <mergeCell ref="Q13:Q14"/>
    <mergeCell ref="W13:W14"/>
    <mergeCell ref="X13:X14"/>
    <mergeCell ref="AD13:AD14"/>
    <mergeCell ref="B15:B16"/>
    <mergeCell ref="C15:C16"/>
    <mergeCell ref="I15:I16"/>
    <mergeCell ref="J15:J16"/>
    <mergeCell ref="P15:P16"/>
    <mergeCell ref="Q15:Q16"/>
    <mergeCell ref="W15:W16"/>
    <mergeCell ref="X15:X16"/>
    <mergeCell ref="AD15:AD16"/>
    <mergeCell ref="AE13:AE14"/>
    <mergeCell ref="AK13:AK14"/>
    <mergeCell ref="AY15:AY16"/>
    <mergeCell ref="AZ15:AZ16"/>
    <mergeCell ref="BF15:BF16"/>
    <mergeCell ref="BG15:BG16"/>
    <mergeCell ref="B17:B18"/>
    <mergeCell ref="C17:C18"/>
    <mergeCell ref="I17:I18"/>
    <mergeCell ref="J17:J18"/>
    <mergeCell ref="P17:P18"/>
    <mergeCell ref="Q17:Q18"/>
    <mergeCell ref="W17:W18"/>
    <mergeCell ref="AE15:AE16"/>
    <mergeCell ref="AK15:AK16"/>
    <mergeCell ref="AL15:AL16"/>
    <mergeCell ref="AR15:AR16"/>
    <mergeCell ref="AS15:AS16"/>
    <mergeCell ref="AS17:AS18"/>
    <mergeCell ref="AY17:AY18"/>
    <mergeCell ref="AZ17:AZ18"/>
    <mergeCell ref="BF17:BF18"/>
    <mergeCell ref="BG17:BG18"/>
    <mergeCell ref="AL17:AL18"/>
    <mergeCell ref="B21:B22"/>
    <mergeCell ref="C21:C22"/>
    <mergeCell ref="I21:I22"/>
    <mergeCell ref="J21:J22"/>
    <mergeCell ref="P21:P22"/>
    <mergeCell ref="Q21:Q22"/>
    <mergeCell ref="W21:W22"/>
    <mergeCell ref="X21:X22"/>
    <mergeCell ref="BG29:BG30"/>
    <mergeCell ref="BF29:BF30"/>
    <mergeCell ref="AD21:AD22"/>
    <mergeCell ref="BF27:BF28"/>
    <mergeCell ref="BG27:BG28"/>
    <mergeCell ref="BF25:BF26"/>
    <mergeCell ref="BG25:BG26"/>
    <mergeCell ref="BG23:BG24"/>
    <mergeCell ref="BF23:BF24"/>
    <mergeCell ref="BF21:BF22"/>
    <mergeCell ref="BG21:BG22"/>
    <mergeCell ref="AY21:AY22"/>
    <mergeCell ref="AZ21:AZ22"/>
    <mergeCell ref="AY23:AY24"/>
    <mergeCell ref="AZ23:AZ24"/>
    <mergeCell ref="AY25:AY26"/>
    <mergeCell ref="B19:B20"/>
    <mergeCell ref="C19:C20"/>
    <mergeCell ref="I19:I20"/>
    <mergeCell ref="J19:J20"/>
    <mergeCell ref="P19:P20"/>
    <mergeCell ref="X17:X18"/>
    <mergeCell ref="AD17:AD18"/>
    <mergeCell ref="AE17:AE18"/>
    <mergeCell ref="AK17:AK18"/>
    <mergeCell ref="Q19:Q20"/>
    <mergeCell ref="W19:W20"/>
    <mergeCell ref="X19:X20"/>
    <mergeCell ref="AD19:AD20"/>
    <mergeCell ref="AE19:AE20"/>
    <mergeCell ref="AK19:AK20"/>
    <mergeCell ref="AR17:AR18"/>
    <mergeCell ref="BG19:BG20"/>
    <mergeCell ref="AL19:AL20"/>
    <mergeCell ref="AR19:AR20"/>
    <mergeCell ref="AS19:AS20"/>
    <mergeCell ref="AY19:AY20"/>
    <mergeCell ref="AZ19:AZ20"/>
    <mergeCell ref="BF33:BF34"/>
    <mergeCell ref="BG33:BG34"/>
    <mergeCell ref="BF19:BF20"/>
    <mergeCell ref="AZ31:AZ32"/>
    <mergeCell ref="AZ33:AZ34"/>
    <mergeCell ref="AS33:AS34"/>
    <mergeCell ref="AY33:AY34"/>
    <mergeCell ref="BF31:BF32"/>
    <mergeCell ref="BG31:BG32"/>
    <mergeCell ref="AZ25:AZ26"/>
    <mergeCell ref="AS31:AS32"/>
    <mergeCell ref="AY31:AY32"/>
    <mergeCell ref="AL31:AL32"/>
    <mergeCell ref="AR31:AR32"/>
    <mergeCell ref="BG35:BG36"/>
    <mergeCell ref="B23:B24"/>
    <mergeCell ref="C23:C24"/>
    <mergeCell ref="I23:I24"/>
    <mergeCell ref="J23:J24"/>
    <mergeCell ref="P23:P24"/>
    <mergeCell ref="Q23:Q24"/>
    <mergeCell ref="W23:W24"/>
    <mergeCell ref="AE21:AE22"/>
    <mergeCell ref="AK21:AK22"/>
    <mergeCell ref="AL21:AL22"/>
    <mergeCell ref="AR21:AR22"/>
    <mergeCell ref="AS21:AS22"/>
    <mergeCell ref="BF35:BF36"/>
    <mergeCell ref="AS23:AS24"/>
    <mergeCell ref="AS25:AS26"/>
    <mergeCell ref="B29:B30"/>
    <mergeCell ref="C29:C30"/>
    <mergeCell ref="I29:I30"/>
    <mergeCell ref="J29:J30"/>
    <mergeCell ref="P29:P30"/>
    <mergeCell ref="B31:B32"/>
    <mergeCell ref="C31:C32"/>
    <mergeCell ref="I31:I32"/>
    <mergeCell ref="BF37:BF38"/>
    <mergeCell ref="BG37:BG38"/>
    <mergeCell ref="AL23:AL24"/>
    <mergeCell ref="AR23:AR24"/>
    <mergeCell ref="B25:B26"/>
    <mergeCell ref="C25:C26"/>
    <mergeCell ref="I25:I26"/>
    <mergeCell ref="J25:J26"/>
    <mergeCell ref="P25:P26"/>
    <mergeCell ref="X23:X24"/>
    <mergeCell ref="AD23:AD24"/>
    <mergeCell ref="AE23:AE24"/>
    <mergeCell ref="AK23:AK24"/>
    <mergeCell ref="B27:B28"/>
    <mergeCell ref="C27:C28"/>
    <mergeCell ref="I27:I28"/>
    <mergeCell ref="J27:J28"/>
    <mergeCell ref="P27:P28"/>
    <mergeCell ref="Q27:Q28"/>
    <mergeCell ref="W27:W28"/>
    <mergeCell ref="X27:X28"/>
    <mergeCell ref="AD27:AD28"/>
    <mergeCell ref="Q25:Q26"/>
    <mergeCell ref="W25:W26"/>
    <mergeCell ref="X25:X26"/>
    <mergeCell ref="AD25:AD26"/>
    <mergeCell ref="AE25:AE26"/>
    <mergeCell ref="AK25:AK26"/>
    <mergeCell ref="AZ27:AZ28"/>
    <mergeCell ref="Q29:Q30"/>
    <mergeCell ref="W29:W30"/>
    <mergeCell ref="AE27:AE28"/>
    <mergeCell ref="AK27:AK28"/>
    <mergeCell ref="AL27:AL28"/>
    <mergeCell ref="AR27:AR28"/>
    <mergeCell ref="AS27:AS28"/>
    <mergeCell ref="AY27:AY28"/>
    <mergeCell ref="AS29:AS30"/>
    <mergeCell ref="AY29:AY30"/>
    <mergeCell ref="AZ29:AZ30"/>
    <mergeCell ref="AL29:AL30"/>
    <mergeCell ref="AR29:AR30"/>
    <mergeCell ref="AL25:AL26"/>
    <mergeCell ref="AR25:AR26"/>
    <mergeCell ref="X29:X30"/>
    <mergeCell ref="AD29:AD30"/>
    <mergeCell ref="AE29:AE30"/>
    <mergeCell ref="AK29:AK30"/>
    <mergeCell ref="AR35:AR36"/>
    <mergeCell ref="B33:B34"/>
    <mergeCell ref="C33:C34"/>
    <mergeCell ref="I33:I34"/>
    <mergeCell ref="J33:J34"/>
    <mergeCell ref="P33:P34"/>
    <mergeCell ref="Q33:Q34"/>
    <mergeCell ref="W33:W34"/>
    <mergeCell ref="X33:X34"/>
    <mergeCell ref="AD33:AD34"/>
    <mergeCell ref="AE33:AE34"/>
    <mergeCell ref="AK33:AK34"/>
    <mergeCell ref="AL33:AL34"/>
    <mergeCell ref="AR33:AR34"/>
    <mergeCell ref="Q31:Q32"/>
    <mergeCell ref="W31:W32"/>
    <mergeCell ref="X31:X32"/>
    <mergeCell ref="AD31:AD32"/>
    <mergeCell ref="AE31:AE32"/>
    <mergeCell ref="AK31:AK32"/>
    <mergeCell ref="AK35:AK36"/>
    <mergeCell ref="B35:B36"/>
    <mergeCell ref="C35:C36"/>
    <mergeCell ref="I35:I36"/>
    <mergeCell ref="J35:J36"/>
    <mergeCell ref="P35:P36"/>
    <mergeCell ref="Q35:Q36"/>
    <mergeCell ref="W35:W36"/>
    <mergeCell ref="J31:J32"/>
    <mergeCell ref="P31:P32"/>
    <mergeCell ref="AS35:AS36"/>
    <mergeCell ref="AY35:AY36"/>
    <mergeCell ref="AZ35:AZ36"/>
    <mergeCell ref="AL35:AL36"/>
    <mergeCell ref="AE37:AE38"/>
    <mergeCell ref="AK37:AK38"/>
    <mergeCell ref="AZ39:AZ40"/>
    <mergeCell ref="B37:B38"/>
    <mergeCell ref="C37:C38"/>
    <mergeCell ref="I37:I38"/>
    <mergeCell ref="J37:J38"/>
    <mergeCell ref="P37:P38"/>
    <mergeCell ref="AL37:AL38"/>
    <mergeCell ref="AR37:AR38"/>
    <mergeCell ref="AS37:AS38"/>
    <mergeCell ref="AY37:AY38"/>
    <mergeCell ref="AZ37:AZ38"/>
    <mergeCell ref="Q37:Q38"/>
    <mergeCell ref="W37:W38"/>
    <mergeCell ref="X37:X38"/>
    <mergeCell ref="AD37:AD38"/>
    <mergeCell ref="X35:X36"/>
    <mergeCell ref="AD35:AD36"/>
    <mergeCell ref="AE35:AE36"/>
    <mergeCell ref="BF41:BF42"/>
    <mergeCell ref="BG41:BG42"/>
    <mergeCell ref="AL41:AL42"/>
    <mergeCell ref="AR41:AR42"/>
    <mergeCell ref="B39:B40"/>
    <mergeCell ref="C39:C40"/>
    <mergeCell ref="I39:I40"/>
    <mergeCell ref="J39:J40"/>
    <mergeCell ref="P39:P40"/>
    <mergeCell ref="Q39:Q40"/>
    <mergeCell ref="W39:W40"/>
    <mergeCell ref="X39:X40"/>
    <mergeCell ref="AD39:AD40"/>
    <mergeCell ref="AE39:AE40"/>
    <mergeCell ref="AK39:AK40"/>
    <mergeCell ref="AL39:AL40"/>
    <mergeCell ref="AR39:AR40"/>
    <mergeCell ref="AS39:AS40"/>
    <mergeCell ref="AY39:AY40"/>
    <mergeCell ref="AS41:AS42"/>
    <mergeCell ref="AY41:AY42"/>
    <mergeCell ref="AZ41:AZ42"/>
    <mergeCell ref="BF39:BF40"/>
    <mergeCell ref="BG39:BG40"/>
    <mergeCell ref="I43:I44"/>
    <mergeCell ref="J43:J44"/>
    <mergeCell ref="P43:P44"/>
    <mergeCell ref="X41:X42"/>
    <mergeCell ref="AD41:AD42"/>
    <mergeCell ref="AE41:AE42"/>
    <mergeCell ref="AK41:AK42"/>
    <mergeCell ref="B41:B42"/>
    <mergeCell ref="C41:C42"/>
    <mergeCell ref="I41:I42"/>
    <mergeCell ref="J41:J42"/>
    <mergeCell ref="P41:P42"/>
    <mergeCell ref="Q41:Q42"/>
    <mergeCell ref="W41:W42"/>
    <mergeCell ref="BG43:BG44"/>
    <mergeCell ref="B45:B46"/>
    <mergeCell ref="C45:C46"/>
    <mergeCell ref="I45:I46"/>
    <mergeCell ref="J45:J46"/>
    <mergeCell ref="P45:P46"/>
    <mergeCell ref="Q45:Q46"/>
    <mergeCell ref="W45:W46"/>
    <mergeCell ref="X45:X46"/>
    <mergeCell ref="AD45:AD46"/>
    <mergeCell ref="AL43:AL44"/>
    <mergeCell ref="AR43:AR44"/>
    <mergeCell ref="AS43:AS44"/>
    <mergeCell ref="AY43:AY44"/>
    <mergeCell ref="AZ43:AZ44"/>
    <mergeCell ref="BF43:BF44"/>
    <mergeCell ref="Q43:Q44"/>
    <mergeCell ref="W43:W44"/>
    <mergeCell ref="X43:X44"/>
    <mergeCell ref="AD43:AD44"/>
    <mergeCell ref="AE43:AE44"/>
    <mergeCell ref="AK43:AK44"/>
    <mergeCell ref="B43:B44"/>
    <mergeCell ref="C43:C44"/>
    <mergeCell ref="B47:B48"/>
    <mergeCell ref="C47:C48"/>
    <mergeCell ref="I47:I48"/>
    <mergeCell ref="J47:J48"/>
    <mergeCell ref="P47:P48"/>
    <mergeCell ref="Q47:Q48"/>
    <mergeCell ref="W47:W48"/>
    <mergeCell ref="AE45:AE46"/>
    <mergeCell ref="AK45:AK46"/>
    <mergeCell ref="AY47:AY48"/>
    <mergeCell ref="AZ47:AZ48"/>
    <mergeCell ref="BF47:BF48"/>
    <mergeCell ref="BG47:BG48"/>
    <mergeCell ref="X47:X48"/>
    <mergeCell ref="AD47:AD48"/>
    <mergeCell ref="AE47:AE48"/>
    <mergeCell ref="AZ45:AZ46"/>
    <mergeCell ref="BF45:BF46"/>
    <mergeCell ref="BG45:BG46"/>
    <mergeCell ref="AL45:AL46"/>
    <mergeCell ref="AR45:AR46"/>
    <mergeCell ref="AS45:AS46"/>
    <mergeCell ref="AY45:AY46"/>
  </mergeCells>
  <phoneticPr fontId="3"/>
  <conditionalFormatting sqref="BK11:BK14">
    <cfRule type="duplicateValues" dxfId="1" priority="2"/>
  </conditionalFormatting>
  <conditionalFormatting sqref="BK19:BK22">
    <cfRule type="duplicateValues" dxfId="0" priority="1"/>
  </conditionalFormatting>
  <hyperlinks>
    <hyperlink ref="A1" location="menu!A1" display="menu" xr:uid="{00000000-0004-0000-2000-000000000000}"/>
  </hyperlinks>
  <printOptions horizontalCentered="1"/>
  <pageMargins left="0.78740157480314965" right="0.19685039370078741" top="0.74803149606299213" bottom="0.74803149606299213" header="0.31496062992125984" footer="0.31496062992125984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6">
    <tabColor rgb="FFFFFF00"/>
  </sheetPr>
  <dimension ref="A1:AO78"/>
  <sheetViews>
    <sheetView showGridLines="0" showZeros="0" view="pageBreakPreview" zoomScale="115" zoomScaleNormal="100" zoomScaleSheetLayoutView="115" workbookViewId="0">
      <selection activeCell="AY34" sqref="AY34"/>
    </sheetView>
  </sheetViews>
  <sheetFormatPr defaultColWidth="5.625" defaultRowHeight="12.95" customHeight="1" x14ac:dyDescent="0.4"/>
  <cols>
    <col min="1" max="1" width="7.625" style="170" customWidth="1"/>
    <col min="2" max="2" width="3.625" style="170" customWidth="1"/>
    <col min="3" max="5" width="5.625" style="170" customWidth="1"/>
    <col min="6" max="7" width="1.75" style="170" customWidth="1"/>
    <col min="8" max="11" width="0.875" style="170" customWidth="1"/>
    <col min="12" max="13" width="1.75" style="170" customWidth="1"/>
    <col min="14" max="14" width="5.625" style="170" customWidth="1"/>
    <col min="15" max="16" width="1.75" style="170" customWidth="1"/>
    <col min="17" max="20" width="0.875" style="170" customWidth="1"/>
    <col min="21" max="22" width="1.75" style="170" customWidth="1"/>
    <col min="23" max="23" width="5.625" style="170" customWidth="1"/>
    <col min="24" max="25" width="1.75" style="170" customWidth="1"/>
    <col min="26" max="29" width="0.875" style="170" customWidth="1"/>
    <col min="30" max="31" width="1.75" style="170" customWidth="1"/>
    <col min="32" max="32" width="5.625" style="170" customWidth="1"/>
    <col min="33" max="35" width="1.75" style="170" customWidth="1"/>
    <col min="36" max="37" width="0.875" style="170" customWidth="1"/>
    <col min="38" max="39" width="1.75" style="170" customWidth="1"/>
    <col min="40" max="40" width="1.625" style="170" customWidth="1"/>
    <col min="41" max="255" width="5.625" style="170"/>
    <col min="256" max="260" width="5.625" style="170" customWidth="1"/>
    <col min="261" max="268" width="1.75" style="170" customWidth="1"/>
    <col min="269" max="269" width="5.625" style="170" customWidth="1"/>
    <col min="270" max="277" width="1.75" style="170" customWidth="1"/>
    <col min="278" max="278" width="5.625" style="170" customWidth="1"/>
    <col min="279" max="286" width="1.75" style="170" customWidth="1"/>
    <col min="287" max="287" width="5.625" style="170" customWidth="1"/>
    <col min="288" max="295" width="1.75" style="170" customWidth="1"/>
    <col min="296" max="511" width="5.625" style="170"/>
    <col min="512" max="516" width="5.625" style="170" customWidth="1"/>
    <col min="517" max="524" width="1.75" style="170" customWidth="1"/>
    <col min="525" max="525" width="5.625" style="170" customWidth="1"/>
    <col min="526" max="533" width="1.75" style="170" customWidth="1"/>
    <col min="534" max="534" width="5.625" style="170" customWidth="1"/>
    <col min="535" max="542" width="1.75" style="170" customWidth="1"/>
    <col min="543" max="543" width="5.625" style="170" customWidth="1"/>
    <col min="544" max="551" width="1.75" style="170" customWidth="1"/>
    <col min="552" max="767" width="5.625" style="170"/>
    <col min="768" max="772" width="5.625" style="170" customWidth="1"/>
    <col min="773" max="780" width="1.75" style="170" customWidth="1"/>
    <col min="781" max="781" width="5.625" style="170" customWidth="1"/>
    <col min="782" max="789" width="1.75" style="170" customWidth="1"/>
    <col min="790" max="790" width="5.625" style="170" customWidth="1"/>
    <col min="791" max="798" width="1.75" style="170" customWidth="1"/>
    <col min="799" max="799" width="5.625" style="170" customWidth="1"/>
    <col min="800" max="807" width="1.75" style="170" customWidth="1"/>
    <col min="808" max="1023" width="5.625" style="170"/>
    <col min="1024" max="1028" width="5.625" style="170" customWidth="1"/>
    <col min="1029" max="1036" width="1.75" style="170" customWidth="1"/>
    <col min="1037" max="1037" width="5.625" style="170" customWidth="1"/>
    <col min="1038" max="1045" width="1.75" style="170" customWidth="1"/>
    <col min="1046" max="1046" width="5.625" style="170" customWidth="1"/>
    <col min="1047" max="1054" width="1.75" style="170" customWidth="1"/>
    <col min="1055" max="1055" width="5.625" style="170" customWidth="1"/>
    <col min="1056" max="1063" width="1.75" style="170" customWidth="1"/>
    <col min="1064" max="1279" width="5.625" style="170"/>
    <col min="1280" max="1284" width="5.625" style="170" customWidth="1"/>
    <col min="1285" max="1292" width="1.75" style="170" customWidth="1"/>
    <col min="1293" max="1293" width="5.625" style="170" customWidth="1"/>
    <col min="1294" max="1301" width="1.75" style="170" customWidth="1"/>
    <col min="1302" max="1302" width="5.625" style="170" customWidth="1"/>
    <col min="1303" max="1310" width="1.75" style="170" customWidth="1"/>
    <col min="1311" max="1311" width="5.625" style="170" customWidth="1"/>
    <col min="1312" max="1319" width="1.75" style="170" customWidth="1"/>
    <col min="1320" max="1535" width="5.625" style="170"/>
    <col min="1536" max="1540" width="5.625" style="170" customWidth="1"/>
    <col min="1541" max="1548" width="1.75" style="170" customWidth="1"/>
    <col min="1549" max="1549" width="5.625" style="170" customWidth="1"/>
    <col min="1550" max="1557" width="1.75" style="170" customWidth="1"/>
    <col min="1558" max="1558" width="5.625" style="170" customWidth="1"/>
    <col min="1559" max="1566" width="1.75" style="170" customWidth="1"/>
    <col min="1567" max="1567" width="5.625" style="170" customWidth="1"/>
    <col min="1568" max="1575" width="1.75" style="170" customWidth="1"/>
    <col min="1576" max="1791" width="5.625" style="170"/>
    <col min="1792" max="1796" width="5.625" style="170" customWidth="1"/>
    <col min="1797" max="1804" width="1.75" style="170" customWidth="1"/>
    <col min="1805" max="1805" width="5.625" style="170" customWidth="1"/>
    <col min="1806" max="1813" width="1.75" style="170" customWidth="1"/>
    <col min="1814" max="1814" width="5.625" style="170" customWidth="1"/>
    <col min="1815" max="1822" width="1.75" style="170" customWidth="1"/>
    <col min="1823" max="1823" width="5.625" style="170" customWidth="1"/>
    <col min="1824" max="1831" width="1.75" style="170" customWidth="1"/>
    <col min="1832" max="2047" width="5.625" style="170"/>
    <col min="2048" max="2052" width="5.625" style="170" customWidth="1"/>
    <col min="2053" max="2060" width="1.75" style="170" customWidth="1"/>
    <col min="2061" max="2061" width="5.625" style="170" customWidth="1"/>
    <col min="2062" max="2069" width="1.75" style="170" customWidth="1"/>
    <col min="2070" max="2070" width="5.625" style="170" customWidth="1"/>
    <col min="2071" max="2078" width="1.75" style="170" customWidth="1"/>
    <col min="2079" max="2079" width="5.625" style="170" customWidth="1"/>
    <col min="2080" max="2087" width="1.75" style="170" customWidth="1"/>
    <col min="2088" max="2303" width="5.625" style="170"/>
    <col min="2304" max="2308" width="5.625" style="170" customWidth="1"/>
    <col min="2309" max="2316" width="1.75" style="170" customWidth="1"/>
    <col min="2317" max="2317" width="5.625" style="170" customWidth="1"/>
    <col min="2318" max="2325" width="1.75" style="170" customWidth="1"/>
    <col min="2326" max="2326" width="5.625" style="170" customWidth="1"/>
    <col min="2327" max="2334" width="1.75" style="170" customWidth="1"/>
    <col min="2335" max="2335" width="5.625" style="170" customWidth="1"/>
    <col min="2336" max="2343" width="1.75" style="170" customWidth="1"/>
    <col min="2344" max="2559" width="5.625" style="170"/>
    <col min="2560" max="2564" width="5.625" style="170" customWidth="1"/>
    <col min="2565" max="2572" width="1.75" style="170" customWidth="1"/>
    <col min="2573" max="2573" width="5.625" style="170" customWidth="1"/>
    <col min="2574" max="2581" width="1.75" style="170" customWidth="1"/>
    <col min="2582" max="2582" width="5.625" style="170" customWidth="1"/>
    <col min="2583" max="2590" width="1.75" style="170" customWidth="1"/>
    <col min="2591" max="2591" width="5.625" style="170" customWidth="1"/>
    <col min="2592" max="2599" width="1.75" style="170" customWidth="1"/>
    <col min="2600" max="2815" width="5.625" style="170"/>
    <col min="2816" max="2820" width="5.625" style="170" customWidth="1"/>
    <col min="2821" max="2828" width="1.75" style="170" customWidth="1"/>
    <col min="2829" max="2829" width="5.625" style="170" customWidth="1"/>
    <col min="2830" max="2837" width="1.75" style="170" customWidth="1"/>
    <col min="2838" max="2838" width="5.625" style="170" customWidth="1"/>
    <col min="2839" max="2846" width="1.75" style="170" customWidth="1"/>
    <col min="2847" max="2847" width="5.625" style="170" customWidth="1"/>
    <col min="2848" max="2855" width="1.75" style="170" customWidth="1"/>
    <col min="2856" max="3071" width="5.625" style="170"/>
    <col min="3072" max="3076" width="5.625" style="170" customWidth="1"/>
    <col min="3077" max="3084" width="1.75" style="170" customWidth="1"/>
    <col min="3085" max="3085" width="5.625" style="170" customWidth="1"/>
    <col min="3086" max="3093" width="1.75" style="170" customWidth="1"/>
    <col min="3094" max="3094" width="5.625" style="170" customWidth="1"/>
    <col min="3095" max="3102" width="1.75" style="170" customWidth="1"/>
    <col min="3103" max="3103" width="5.625" style="170" customWidth="1"/>
    <col min="3104" max="3111" width="1.75" style="170" customWidth="1"/>
    <col min="3112" max="3327" width="5.625" style="170"/>
    <col min="3328" max="3332" width="5.625" style="170" customWidth="1"/>
    <col min="3333" max="3340" width="1.75" style="170" customWidth="1"/>
    <col min="3341" max="3341" width="5.625" style="170" customWidth="1"/>
    <col min="3342" max="3349" width="1.75" style="170" customWidth="1"/>
    <col min="3350" max="3350" width="5.625" style="170" customWidth="1"/>
    <col min="3351" max="3358" width="1.75" style="170" customWidth="1"/>
    <col min="3359" max="3359" width="5.625" style="170" customWidth="1"/>
    <col min="3360" max="3367" width="1.75" style="170" customWidth="1"/>
    <col min="3368" max="3583" width="5.625" style="170"/>
    <col min="3584" max="3588" width="5.625" style="170" customWidth="1"/>
    <col min="3589" max="3596" width="1.75" style="170" customWidth="1"/>
    <col min="3597" max="3597" width="5.625" style="170" customWidth="1"/>
    <col min="3598" max="3605" width="1.75" style="170" customWidth="1"/>
    <col min="3606" max="3606" width="5.625" style="170" customWidth="1"/>
    <col min="3607" max="3614" width="1.75" style="170" customWidth="1"/>
    <col min="3615" max="3615" width="5.625" style="170" customWidth="1"/>
    <col min="3616" max="3623" width="1.75" style="170" customWidth="1"/>
    <col min="3624" max="3839" width="5.625" style="170"/>
    <col min="3840" max="3844" width="5.625" style="170" customWidth="1"/>
    <col min="3845" max="3852" width="1.75" style="170" customWidth="1"/>
    <col min="3853" max="3853" width="5.625" style="170" customWidth="1"/>
    <col min="3854" max="3861" width="1.75" style="170" customWidth="1"/>
    <col min="3862" max="3862" width="5.625" style="170" customWidth="1"/>
    <col min="3863" max="3870" width="1.75" style="170" customWidth="1"/>
    <col min="3871" max="3871" width="5.625" style="170" customWidth="1"/>
    <col min="3872" max="3879" width="1.75" style="170" customWidth="1"/>
    <col min="3880" max="4095" width="5.625" style="170"/>
    <col min="4096" max="4100" width="5.625" style="170" customWidth="1"/>
    <col min="4101" max="4108" width="1.75" style="170" customWidth="1"/>
    <col min="4109" max="4109" width="5.625" style="170" customWidth="1"/>
    <col min="4110" max="4117" width="1.75" style="170" customWidth="1"/>
    <col min="4118" max="4118" width="5.625" style="170" customWidth="1"/>
    <col min="4119" max="4126" width="1.75" style="170" customWidth="1"/>
    <col min="4127" max="4127" width="5.625" style="170" customWidth="1"/>
    <col min="4128" max="4135" width="1.75" style="170" customWidth="1"/>
    <col min="4136" max="4351" width="5.625" style="170"/>
    <col min="4352" max="4356" width="5.625" style="170" customWidth="1"/>
    <col min="4357" max="4364" width="1.75" style="170" customWidth="1"/>
    <col min="4365" max="4365" width="5.625" style="170" customWidth="1"/>
    <col min="4366" max="4373" width="1.75" style="170" customWidth="1"/>
    <col min="4374" max="4374" width="5.625" style="170" customWidth="1"/>
    <col min="4375" max="4382" width="1.75" style="170" customWidth="1"/>
    <col min="4383" max="4383" width="5.625" style="170" customWidth="1"/>
    <col min="4384" max="4391" width="1.75" style="170" customWidth="1"/>
    <col min="4392" max="4607" width="5.625" style="170"/>
    <col min="4608" max="4612" width="5.625" style="170" customWidth="1"/>
    <col min="4613" max="4620" width="1.75" style="170" customWidth="1"/>
    <col min="4621" max="4621" width="5.625" style="170" customWidth="1"/>
    <col min="4622" max="4629" width="1.75" style="170" customWidth="1"/>
    <col min="4630" max="4630" width="5.625" style="170" customWidth="1"/>
    <col min="4631" max="4638" width="1.75" style="170" customWidth="1"/>
    <col min="4639" max="4639" width="5.625" style="170" customWidth="1"/>
    <col min="4640" max="4647" width="1.75" style="170" customWidth="1"/>
    <col min="4648" max="4863" width="5.625" style="170"/>
    <col min="4864" max="4868" width="5.625" style="170" customWidth="1"/>
    <col min="4869" max="4876" width="1.75" style="170" customWidth="1"/>
    <col min="4877" max="4877" width="5.625" style="170" customWidth="1"/>
    <col min="4878" max="4885" width="1.75" style="170" customWidth="1"/>
    <col min="4886" max="4886" width="5.625" style="170" customWidth="1"/>
    <col min="4887" max="4894" width="1.75" style="170" customWidth="1"/>
    <col min="4895" max="4895" width="5.625" style="170" customWidth="1"/>
    <col min="4896" max="4903" width="1.75" style="170" customWidth="1"/>
    <col min="4904" max="5119" width="5.625" style="170"/>
    <col min="5120" max="5124" width="5.625" style="170" customWidth="1"/>
    <col min="5125" max="5132" width="1.75" style="170" customWidth="1"/>
    <col min="5133" max="5133" width="5.625" style="170" customWidth="1"/>
    <col min="5134" max="5141" width="1.75" style="170" customWidth="1"/>
    <col min="5142" max="5142" width="5.625" style="170" customWidth="1"/>
    <col min="5143" max="5150" width="1.75" style="170" customWidth="1"/>
    <col min="5151" max="5151" width="5.625" style="170" customWidth="1"/>
    <col min="5152" max="5159" width="1.75" style="170" customWidth="1"/>
    <col min="5160" max="5375" width="5.625" style="170"/>
    <col min="5376" max="5380" width="5.625" style="170" customWidth="1"/>
    <col min="5381" max="5388" width="1.75" style="170" customWidth="1"/>
    <col min="5389" max="5389" width="5.625" style="170" customWidth="1"/>
    <col min="5390" max="5397" width="1.75" style="170" customWidth="1"/>
    <col min="5398" max="5398" width="5.625" style="170" customWidth="1"/>
    <col min="5399" max="5406" width="1.75" style="170" customWidth="1"/>
    <col min="5407" max="5407" width="5.625" style="170" customWidth="1"/>
    <col min="5408" max="5415" width="1.75" style="170" customWidth="1"/>
    <col min="5416" max="5631" width="5.625" style="170"/>
    <col min="5632" max="5636" width="5.625" style="170" customWidth="1"/>
    <col min="5637" max="5644" width="1.75" style="170" customWidth="1"/>
    <col min="5645" max="5645" width="5.625" style="170" customWidth="1"/>
    <col min="5646" max="5653" width="1.75" style="170" customWidth="1"/>
    <col min="5654" max="5654" width="5.625" style="170" customWidth="1"/>
    <col min="5655" max="5662" width="1.75" style="170" customWidth="1"/>
    <col min="5663" max="5663" width="5.625" style="170" customWidth="1"/>
    <col min="5664" max="5671" width="1.75" style="170" customWidth="1"/>
    <col min="5672" max="5887" width="5.625" style="170"/>
    <col min="5888" max="5892" width="5.625" style="170" customWidth="1"/>
    <col min="5893" max="5900" width="1.75" style="170" customWidth="1"/>
    <col min="5901" max="5901" width="5.625" style="170" customWidth="1"/>
    <col min="5902" max="5909" width="1.75" style="170" customWidth="1"/>
    <col min="5910" max="5910" width="5.625" style="170" customWidth="1"/>
    <col min="5911" max="5918" width="1.75" style="170" customWidth="1"/>
    <col min="5919" max="5919" width="5.625" style="170" customWidth="1"/>
    <col min="5920" max="5927" width="1.75" style="170" customWidth="1"/>
    <col min="5928" max="6143" width="5.625" style="170"/>
    <col min="6144" max="6148" width="5.625" style="170" customWidth="1"/>
    <col min="6149" max="6156" width="1.75" style="170" customWidth="1"/>
    <col min="6157" max="6157" width="5.625" style="170" customWidth="1"/>
    <col min="6158" max="6165" width="1.75" style="170" customWidth="1"/>
    <col min="6166" max="6166" width="5.625" style="170" customWidth="1"/>
    <col min="6167" max="6174" width="1.75" style="170" customWidth="1"/>
    <col min="6175" max="6175" width="5.625" style="170" customWidth="1"/>
    <col min="6176" max="6183" width="1.75" style="170" customWidth="1"/>
    <col min="6184" max="6399" width="5.625" style="170"/>
    <col min="6400" max="6404" width="5.625" style="170" customWidth="1"/>
    <col min="6405" max="6412" width="1.75" style="170" customWidth="1"/>
    <col min="6413" max="6413" width="5.625" style="170" customWidth="1"/>
    <col min="6414" max="6421" width="1.75" style="170" customWidth="1"/>
    <col min="6422" max="6422" width="5.625" style="170" customWidth="1"/>
    <col min="6423" max="6430" width="1.75" style="170" customWidth="1"/>
    <col min="6431" max="6431" width="5.625" style="170" customWidth="1"/>
    <col min="6432" max="6439" width="1.75" style="170" customWidth="1"/>
    <col min="6440" max="6655" width="5.625" style="170"/>
    <col min="6656" max="6660" width="5.625" style="170" customWidth="1"/>
    <col min="6661" max="6668" width="1.75" style="170" customWidth="1"/>
    <col min="6669" max="6669" width="5.625" style="170" customWidth="1"/>
    <col min="6670" max="6677" width="1.75" style="170" customWidth="1"/>
    <col min="6678" max="6678" width="5.625" style="170" customWidth="1"/>
    <col min="6679" max="6686" width="1.75" style="170" customWidth="1"/>
    <col min="6687" max="6687" width="5.625" style="170" customWidth="1"/>
    <col min="6688" max="6695" width="1.75" style="170" customWidth="1"/>
    <col min="6696" max="6911" width="5.625" style="170"/>
    <col min="6912" max="6916" width="5.625" style="170" customWidth="1"/>
    <col min="6917" max="6924" width="1.75" style="170" customWidth="1"/>
    <col min="6925" max="6925" width="5.625" style="170" customWidth="1"/>
    <col min="6926" max="6933" width="1.75" style="170" customWidth="1"/>
    <col min="6934" max="6934" width="5.625" style="170" customWidth="1"/>
    <col min="6935" max="6942" width="1.75" style="170" customWidth="1"/>
    <col min="6943" max="6943" width="5.625" style="170" customWidth="1"/>
    <col min="6944" max="6951" width="1.75" style="170" customWidth="1"/>
    <col min="6952" max="7167" width="5.625" style="170"/>
    <col min="7168" max="7172" width="5.625" style="170" customWidth="1"/>
    <col min="7173" max="7180" width="1.75" style="170" customWidth="1"/>
    <col min="7181" max="7181" width="5.625" style="170" customWidth="1"/>
    <col min="7182" max="7189" width="1.75" style="170" customWidth="1"/>
    <col min="7190" max="7190" width="5.625" style="170" customWidth="1"/>
    <col min="7191" max="7198" width="1.75" style="170" customWidth="1"/>
    <col min="7199" max="7199" width="5.625" style="170" customWidth="1"/>
    <col min="7200" max="7207" width="1.75" style="170" customWidth="1"/>
    <col min="7208" max="7423" width="5.625" style="170"/>
    <col min="7424" max="7428" width="5.625" style="170" customWidth="1"/>
    <col min="7429" max="7436" width="1.75" style="170" customWidth="1"/>
    <col min="7437" max="7437" width="5.625" style="170" customWidth="1"/>
    <col min="7438" max="7445" width="1.75" style="170" customWidth="1"/>
    <col min="7446" max="7446" width="5.625" style="170" customWidth="1"/>
    <col min="7447" max="7454" width="1.75" style="170" customWidth="1"/>
    <col min="7455" max="7455" width="5.625" style="170" customWidth="1"/>
    <col min="7456" max="7463" width="1.75" style="170" customWidth="1"/>
    <col min="7464" max="7679" width="5.625" style="170"/>
    <col min="7680" max="7684" width="5.625" style="170" customWidth="1"/>
    <col min="7685" max="7692" width="1.75" style="170" customWidth="1"/>
    <col min="7693" max="7693" width="5.625" style="170" customWidth="1"/>
    <col min="7694" max="7701" width="1.75" style="170" customWidth="1"/>
    <col min="7702" max="7702" width="5.625" style="170" customWidth="1"/>
    <col min="7703" max="7710" width="1.75" style="170" customWidth="1"/>
    <col min="7711" max="7711" width="5.625" style="170" customWidth="1"/>
    <col min="7712" max="7719" width="1.75" style="170" customWidth="1"/>
    <col min="7720" max="7935" width="5.625" style="170"/>
    <col min="7936" max="7940" width="5.625" style="170" customWidth="1"/>
    <col min="7941" max="7948" width="1.75" style="170" customWidth="1"/>
    <col min="7949" max="7949" width="5.625" style="170" customWidth="1"/>
    <col min="7950" max="7957" width="1.75" style="170" customWidth="1"/>
    <col min="7958" max="7958" width="5.625" style="170" customWidth="1"/>
    <col min="7959" max="7966" width="1.75" style="170" customWidth="1"/>
    <col min="7967" max="7967" width="5.625" style="170" customWidth="1"/>
    <col min="7968" max="7975" width="1.75" style="170" customWidth="1"/>
    <col min="7976" max="8191" width="5.625" style="170"/>
    <col min="8192" max="8196" width="5.625" style="170" customWidth="1"/>
    <col min="8197" max="8204" width="1.75" style="170" customWidth="1"/>
    <col min="8205" max="8205" width="5.625" style="170" customWidth="1"/>
    <col min="8206" max="8213" width="1.75" style="170" customWidth="1"/>
    <col min="8214" max="8214" width="5.625" style="170" customWidth="1"/>
    <col min="8215" max="8222" width="1.75" style="170" customWidth="1"/>
    <col min="8223" max="8223" width="5.625" style="170" customWidth="1"/>
    <col min="8224" max="8231" width="1.75" style="170" customWidth="1"/>
    <col min="8232" max="8447" width="5.625" style="170"/>
    <col min="8448" max="8452" width="5.625" style="170" customWidth="1"/>
    <col min="8453" max="8460" width="1.75" style="170" customWidth="1"/>
    <col min="8461" max="8461" width="5.625" style="170" customWidth="1"/>
    <col min="8462" max="8469" width="1.75" style="170" customWidth="1"/>
    <col min="8470" max="8470" width="5.625" style="170" customWidth="1"/>
    <col min="8471" max="8478" width="1.75" style="170" customWidth="1"/>
    <col min="8479" max="8479" width="5.625" style="170" customWidth="1"/>
    <col min="8480" max="8487" width="1.75" style="170" customWidth="1"/>
    <col min="8488" max="8703" width="5.625" style="170"/>
    <col min="8704" max="8708" width="5.625" style="170" customWidth="1"/>
    <col min="8709" max="8716" width="1.75" style="170" customWidth="1"/>
    <col min="8717" max="8717" width="5.625" style="170" customWidth="1"/>
    <col min="8718" max="8725" width="1.75" style="170" customWidth="1"/>
    <col min="8726" max="8726" width="5.625" style="170" customWidth="1"/>
    <col min="8727" max="8734" width="1.75" style="170" customWidth="1"/>
    <col min="8735" max="8735" width="5.625" style="170" customWidth="1"/>
    <col min="8736" max="8743" width="1.75" style="170" customWidth="1"/>
    <col min="8744" max="8959" width="5.625" style="170"/>
    <col min="8960" max="8964" width="5.625" style="170" customWidth="1"/>
    <col min="8965" max="8972" width="1.75" style="170" customWidth="1"/>
    <col min="8973" max="8973" width="5.625" style="170" customWidth="1"/>
    <col min="8974" max="8981" width="1.75" style="170" customWidth="1"/>
    <col min="8982" max="8982" width="5.625" style="170" customWidth="1"/>
    <col min="8983" max="8990" width="1.75" style="170" customWidth="1"/>
    <col min="8991" max="8991" width="5.625" style="170" customWidth="1"/>
    <col min="8992" max="8999" width="1.75" style="170" customWidth="1"/>
    <col min="9000" max="9215" width="5.625" style="170"/>
    <col min="9216" max="9220" width="5.625" style="170" customWidth="1"/>
    <col min="9221" max="9228" width="1.75" style="170" customWidth="1"/>
    <col min="9229" max="9229" width="5.625" style="170" customWidth="1"/>
    <col min="9230" max="9237" width="1.75" style="170" customWidth="1"/>
    <col min="9238" max="9238" width="5.625" style="170" customWidth="1"/>
    <col min="9239" max="9246" width="1.75" style="170" customWidth="1"/>
    <col min="9247" max="9247" width="5.625" style="170" customWidth="1"/>
    <col min="9248" max="9255" width="1.75" style="170" customWidth="1"/>
    <col min="9256" max="9471" width="5.625" style="170"/>
    <col min="9472" max="9476" width="5.625" style="170" customWidth="1"/>
    <col min="9477" max="9484" width="1.75" style="170" customWidth="1"/>
    <col min="9485" max="9485" width="5.625" style="170" customWidth="1"/>
    <col min="9486" max="9493" width="1.75" style="170" customWidth="1"/>
    <col min="9494" max="9494" width="5.625" style="170" customWidth="1"/>
    <col min="9495" max="9502" width="1.75" style="170" customWidth="1"/>
    <col min="9503" max="9503" width="5.625" style="170" customWidth="1"/>
    <col min="9504" max="9511" width="1.75" style="170" customWidth="1"/>
    <col min="9512" max="9727" width="5.625" style="170"/>
    <col min="9728" max="9732" width="5.625" style="170" customWidth="1"/>
    <col min="9733" max="9740" width="1.75" style="170" customWidth="1"/>
    <col min="9741" max="9741" width="5.625" style="170" customWidth="1"/>
    <col min="9742" max="9749" width="1.75" style="170" customWidth="1"/>
    <col min="9750" max="9750" width="5.625" style="170" customWidth="1"/>
    <col min="9751" max="9758" width="1.75" style="170" customWidth="1"/>
    <col min="9759" max="9759" width="5.625" style="170" customWidth="1"/>
    <col min="9760" max="9767" width="1.75" style="170" customWidth="1"/>
    <col min="9768" max="9983" width="5.625" style="170"/>
    <col min="9984" max="9988" width="5.625" style="170" customWidth="1"/>
    <col min="9989" max="9996" width="1.75" style="170" customWidth="1"/>
    <col min="9997" max="9997" width="5.625" style="170" customWidth="1"/>
    <col min="9998" max="10005" width="1.75" style="170" customWidth="1"/>
    <col min="10006" max="10006" width="5.625" style="170" customWidth="1"/>
    <col min="10007" max="10014" width="1.75" style="170" customWidth="1"/>
    <col min="10015" max="10015" width="5.625" style="170" customWidth="1"/>
    <col min="10016" max="10023" width="1.75" style="170" customWidth="1"/>
    <col min="10024" max="10239" width="5.625" style="170"/>
    <col min="10240" max="10244" width="5.625" style="170" customWidth="1"/>
    <col min="10245" max="10252" width="1.75" style="170" customWidth="1"/>
    <col min="10253" max="10253" width="5.625" style="170" customWidth="1"/>
    <col min="10254" max="10261" width="1.75" style="170" customWidth="1"/>
    <col min="10262" max="10262" width="5.625" style="170" customWidth="1"/>
    <col min="10263" max="10270" width="1.75" style="170" customWidth="1"/>
    <col min="10271" max="10271" width="5.625" style="170" customWidth="1"/>
    <col min="10272" max="10279" width="1.75" style="170" customWidth="1"/>
    <col min="10280" max="10495" width="5.625" style="170"/>
    <col min="10496" max="10500" width="5.625" style="170" customWidth="1"/>
    <col min="10501" max="10508" width="1.75" style="170" customWidth="1"/>
    <col min="10509" max="10509" width="5.625" style="170" customWidth="1"/>
    <col min="10510" max="10517" width="1.75" style="170" customWidth="1"/>
    <col min="10518" max="10518" width="5.625" style="170" customWidth="1"/>
    <col min="10519" max="10526" width="1.75" style="170" customWidth="1"/>
    <col min="10527" max="10527" width="5.625" style="170" customWidth="1"/>
    <col min="10528" max="10535" width="1.75" style="170" customWidth="1"/>
    <col min="10536" max="10751" width="5.625" style="170"/>
    <col min="10752" max="10756" width="5.625" style="170" customWidth="1"/>
    <col min="10757" max="10764" width="1.75" style="170" customWidth="1"/>
    <col min="10765" max="10765" width="5.625" style="170" customWidth="1"/>
    <col min="10766" max="10773" width="1.75" style="170" customWidth="1"/>
    <col min="10774" max="10774" width="5.625" style="170" customWidth="1"/>
    <col min="10775" max="10782" width="1.75" style="170" customWidth="1"/>
    <col min="10783" max="10783" width="5.625" style="170" customWidth="1"/>
    <col min="10784" max="10791" width="1.75" style="170" customWidth="1"/>
    <col min="10792" max="11007" width="5.625" style="170"/>
    <col min="11008" max="11012" width="5.625" style="170" customWidth="1"/>
    <col min="11013" max="11020" width="1.75" style="170" customWidth="1"/>
    <col min="11021" max="11021" width="5.625" style="170" customWidth="1"/>
    <col min="11022" max="11029" width="1.75" style="170" customWidth="1"/>
    <col min="11030" max="11030" width="5.625" style="170" customWidth="1"/>
    <col min="11031" max="11038" width="1.75" style="170" customWidth="1"/>
    <col min="11039" max="11039" width="5.625" style="170" customWidth="1"/>
    <col min="11040" max="11047" width="1.75" style="170" customWidth="1"/>
    <col min="11048" max="11263" width="5.625" style="170"/>
    <col min="11264" max="11268" width="5.625" style="170" customWidth="1"/>
    <col min="11269" max="11276" width="1.75" style="170" customWidth="1"/>
    <col min="11277" max="11277" width="5.625" style="170" customWidth="1"/>
    <col min="11278" max="11285" width="1.75" style="170" customWidth="1"/>
    <col min="11286" max="11286" width="5.625" style="170" customWidth="1"/>
    <col min="11287" max="11294" width="1.75" style="170" customWidth="1"/>
    <col min="11295" max="11295" width="5.625" style="170" customWidth="1"/>
    <col min="11296" max="11303" width="1.75" style="170" customWidth="1"/>
    <col min="11304" max="11519" width="5.625" style="170"/>
    <col min="11520" max="11524" width="5.625" style="170" customWidth="1"/>
    <col min="11525" max="11532" width="1.75" style="170" customWidth="1"/>
    <col min="11533" max="11533" width="5.625" style="170" customWidth="1"/>
    <col min="11534" max="11541" width="1.75" style="170" customWidth="1"/>
    <col min="11542" max="11542" width="5.625" style="170" customWidth="1"/>
    <col min="11543" max="11550" width="1.75" style="170" customWidth="1"/>
    <col min="11551" max="11551" width="5.625" style="170" customWidth="1"/>
    <col min="11552" max="11559" width="1.75" style="170" customWidth="1"/>
    <col min="11560" max="11775" width="5.625" style="170"/>
    <col min="11776" max="11780" width="5.625" style="170" customWidth="1"/>
    <col min="11781" max="11788" width="1.75" style="170" customWidth="1"/>
    <col min="11789" max="11789" width="5.625" style="170" customWidth="1"/>
    <col min="11790" max="11797" width="1.75" style="170" customWidth="1"/>
    <col min="11798" max="11798" width="5.625" style="170" customWidth="1"/>
    <col min="11799" max="11806" width="1.75" style="170" customWidth="1"/>
    <col min="11807" max="11807" width="5.625" style="170" customWidth="1"/>
    <col min="11808" max="11815" width="1.75" style="170" customWidth="1"/>
    <col min="11816" max="12031" width="5.625" style="170"/>
    <col min="12032" max="12036" width="5.625" style="170" customWidth="1"/>
    <col min="12037" max="12044" width="1.75" style="170" customWidth="1"/>
    <col min="12045" max="12045" width="5.625" style="170" customWidth="1"/>
    <col min="12046" max="12053" width="1.75" style="170" customWidth="1"/>
    <col min="12054" max="12054" width="5.625" style="170" customWidth="1"/>
    <col min="12055" max="12062" width="1.75" style="170" customWidth="1"/>
    <col min="12063" max="12063" width="5.625" style="170" customWidth="1"/>
    <col min="12064" max="12071" width="1.75" style="170" customWidth="1"/>
    <col min="12072" max="12287" width="5.625" style="170"/>
    <col min="12288" max="12292" width="5.625" style="170" customWidth="1"/>
    <col min="12293" max="12300" width="1.75" style="170" customWidth="1"/>
    <col min="12301" max="12301" width="5.625" style="170" customWidth="1"/>
    <col min="12302" max="12309" width="1.75" style="170" customWidth="1"/>
    <col min="12310" max="12310" width="5.625" style="170" customWidth="1"/>
    <col min="12311" max="12318" width="1.75" style="170" customWidth="1"/>
    <col min="12319" max="12319" width="5.625" style="170" customWidth="1"/>
    <col min="12320" max="12327" width="1.75" style="170" customWidth="1"/>
    <col min="12328" max="12543" width="5.625" style="170"/>
    <col min="12544" max="12548" width="5.625" style="170" customWidth="1"/>
    <col min="12549" max="12556" width="1.75" style="170" customWidth="1"/>
    <col min="12557" max="12557" width="5.625" style="170" customWidth="1"/>
    <col min="12558" max="12565" width="1.75" style="170" customWidth="1"/>
    <col min="12566" max="12566" width="5.625" style="170" customWidth="1"/>
    <col min="12567" max="12574" width="1.75" style="170" customWidth="1"/>
    <col min="12575" max="12575" width="5.625" style="170" customWidth="1"/>
    <col min="12576" max="12583" width="1.75" style="170" customWidth="1"/>
    <col min="12584" max="12799" width="5.625" style="170"/>
    <col min="12800" max="12804" width="5.625" style="170" customWidth="1"/>
    <col min="12805" max="12812" width="1.75" style="170" customWidth="1"/>
    <col min="12813" max="12813" width="5.625" style="170" customWidth="1"/>
    <col min="12814" max="12821" width="1.75" style="170" customWidth="1"/>
    <col min="12822" max="12822" width="5.625" style="170" customWidth="1"/>
    <col min="12823" max="12830" width="1.75" style="170" customWidth="1"/>
    <col min="12831" max="12831" width="5.625" style="170" customWidth="1"/>
    <col min="12832" max="12839" width="1.75" style="170" customWidth="1"/>
    <col min="12840" max="13055" width="5.625" style="170"/>
    <col min="13056" max="13060" width="5.625" style="170" customWidth="1"/>
    <col min="13061" max="13068" width="1.75" style="170" customWidth="1"/>
    <col min="13069" max="13069" width="5.625" style="170" customWidth="1"/>
    <col min="13070" max="13077" width="1.75" style="170" customWidth="1"/>
    <col min="13078" max="13078" width="5.625" style="170" customWidth="1"/>
    <col min="13079" max="13086" width="1.75" style="170" customWidth="1"/>
    <col min="13087" max="13087" width="5.625" style="170" customWidth="1"/>
    <col min="13088" max="13095" width="1.75" style="170" customWidth="1"/>
    <col min="13096" max="13311" width="5.625" style="170"/>
    <col min="13312" max="13316" width="5.625" style="170" customWidth="1"/>
    <col min="13317" max="13324" width="1.75" style="170" customWidth="1"/>
    <col min="13325" max="13325" width="5.625" style="170" customWidth="1"/>
    <col min="13326" max="13333" width="1.75" style="170" customWidth="1"/>
    <col min="13334" max="13334" width="5.625" style="170" customWidth="1"/>
    <col min="13335" max="13342" width="1.75" style="170" customWidth="1"/>
    <col min="13343" max="13343" width="5.625" style="170" customWidth="1"/>
    <col min="13344" max="13351" width="1.75" style="170" customWidth="1"/>
    <col min="13352" max="13567" width="5.625" style="170"/>
    <col min="13568" max="13572" width="5.625" style="170" customWidth="1"/>
    <col min="13573" max="13580" width="1.75" style="170" customWidth="1"/>
    <col min="13581" max="13581" width="5.625" style="170" customWidth="1"/>
    <col min="13582" max="13589" width="1.75" style="170" customWidth="1"/>
    <col min="13590" max="13590" width="5.625" style="170" customWidth="1"/>
    <col min="13591" max="13598" width="1.75" style="170" customWidth="1"/>
    <col min="13599" max="13599" width="5.625" style="170" customWidth="1"/>
    <col min="13600" max="13607" width="1.75" style="170" customWidth="1"/>
    <col min="13608" max="13823" width="5.625" style="170"/>
    <col min="13824" max="13828" width="5.625" style="170" customWidth="1"/>
    <col min="13829" max="13836" width="1.75" style="170" customWidth="1"/>
    <col min="13837" max="13837" width="5.625" style="170" customWidth="1"/>
    <col min="13838" max="13845" width="1.75" style="170" customWidth="1"/>
    <col min="13846" max="13846" width="5.625" style="170" customWidth="1"/>
    <col min="13847" max="13854" width="1.75" style="170" customWidth="1"/>
    <col min="13855" max="13855" width="5.625" style="170" customWidth="1"/>
    <col min="13856" max="13863" width="1.75" style="170" customWidth="1"/>
    <col min="13864" max="14079" width="5.625" style="170"/>
    <col min="14080" max="14084" width="5.625" style="170" customWidth="1"/>
    <col min="14085" max="14092" width="1.75" style="170" customWidth="1"/>
    <col min="14093" max="14093" width="5.625" style="170" customWidth="1"/>
    <col min="14094" max="14101" width="1.75" style="170" customWidth="1"/>
    <col min="14102" max="14102" width="5.625" style="170" customWidth="1"/>
    <col min="14103" max="14110" width="1.75" style="170" customWidth="1"/>
    <col min="14111" max="14111" width="5.625" style="170" customWidth="1"/>
    <col min="14112" max="14119" width="1.75" style="170" customWidth="1"/>
    <col min="14120" max="14335" width="5.625" style="170"/>
    <col min="14336" max="14340" width="5.625" style="170" customWidth="1"/>
    <col min="14341" max="14348" width="1.75" style="170" customWidth="1"/>
    <col min="14349" max="14349" width="5.625" style="170" customWidth="1"/>
    <col min="14350" max="14357" width="1.75" style="170" customWidth="1"/>
    <col min="14358" max="14358" width="5.625" style="170" customWidth="1"/>
    <col min="14359" max="14366" width="1.75" style="170" customWidth="1"/>
    <col min="14367" max="14367" width="5.625" style="170" customWidth="1"/>
    <col min="14368" max="14375" width="1.75" style="170" customWidth="1"/>
    <col min="14376" max="14591" width="5.625" style="170"/>
    <col min="14592" max="14596" width="5.625" style="170" customWidth="1"/>
    <col min="14597" max="14604" width="1.75" style="170" customWidth="1"/>
    <col min="14605" max="14605" width="5.625" style="170" customWidth="1"/>
    <col min="14606" max="14613" width="1.75" style="170" customWidth="1"/>
    <col min="14614" max="14614" width="5.625" style="170" customWidth="1"/>
    <col min="14615" max="14622" width="1.75" style="170" customWidth="1"/>
    <col min="14623" max="14623" width="5.625" style="170" customWidth="1"/>
    <col min="14624" max="14631" width="1.75" style="170" customWidth="1"/>
    <col min="14632" max="14847" width="5.625" style="170"/>
    <col min="14848" max="14852" width="5.625" style="170" customWidth="1"/>
    <col min="14853" max="14860" width="1.75" style="170" customWidth="1"/>
    <col min="14861" max="14861" width="5.625" style="170" customWidth="1"/>
    <col min="14862" max="14869" width="1.75" style="170" customWidth="1"/>
    <col min="14870" max="14870" width="5.625" style="170" customWidth="1"/>
    <col min="14871" max="14878" width="1.75" style="170" customWidth="1"/>
    <col min="14879" max="14879" width="5.625" style="170" customWidth="1"/>
    <col min="14880" max="14887" width="1.75" style="170" customWidth="1"/>
    <col min="14888" max="15103" width="5.625" style="170"/>
    <col min="15104" max="15108" width="5.625" style="170" customWidth="1"/>
    <col min="15109" max="15116" width="1.75" style="170" customWidth="1"/>
    <col min="15117" max="15117" width="5.625" style="170" customWidth="1"/>
    <col min="15118" max="15125" width="1.75" style="170" customWidth="1"/>
    <col min="15126" max="15126" width="5.625" style="170" customWidth="1"/>
    <col min="15127" max="15134" width="1.75" style="170" customWidth="1"/>
    <col min="15135" max="15135" width="5.625" style="170" customWidth="1"/>
    <col min="15136" max="15143" width="1.75" style="170" customWidth="1"/>
    <col min="15144" max="15359" width="5.625" style="170"/>
    <col min="15360" max="15364" width="5.625" style="170" customWidth="1"/>
    <col min="15365" max="15372" width="1.75" style="170" customWidth="1"/>
    <col min="15373" max="15373" width="5.625" style="170" customWidth="1"/>
    <col min="15374" max="15381" width="1.75" style="170" customWidth="1"/>
    <col min="15382" max="15382" width="5.625" style="170" customWidth="1"/>
    <col min="15383" max="15390" width="1.75" style="170" customWidth="1"/>
    <col min="15391" max="15391" width="5.625" style="170" customWidth="1"/>
    <col min="15392" max="15399" width="1.75" style="170" customWidth="1"/>
    <col min="15400" max="15615" width="5.625" style="170"/>
    <col min="15616" max="15620" width="5.625" style="170" customWidth="1"/>
    <col min="15621" max="15628" width="1.75" style="170" customWidth="1"/>
    <col min="15629" max="15629" width="5.625" style="170" customWidth="1"/>
    <col min="15630" max="15637" width="1.75" style="170" customWidth="1"/>
    <col min="15638" max="15638" width="5.625" style="170" customWidth="1"/>
    <col min="15639" max="15646" width="1.75" style="170" customWidth="1"/>
    <col min="15647" max="15647" width="5.625" style="170" customWidth="1"/>
    <col min="15648" max="15655" width="1.75" style="170" customWidth="1"/>
    <col min="15656" max="15871" width="5.625" style="170"/>
    <col min="15872" max="15876" width="5.625" style="170" customWidth="1"/>
    <col min="15877" max="15884" width="1.75" style="170" customWidth="1"/>
    <col min="15885" max="15885" width="5.625" style="170" customWidth="1"/>
    <col min="15886" max="15893" width="1.75" style="170" customWidth="1"/>
    <col min="15894" max="15894" width="5.625" style="170" customWidth="1"/>
    <col min="15895" max="15902" width="1.75" style="170" customWidth="1"/>
    <col min="15903" max="15903" width="5.625" style="170" customWidth="1"/>
    <col min="15904" max="15911" width="1.75" style="170" customWidth="1"/>
    <col min="15912" max="16127" width="5.625" style="170"/>
    <col min="16128" max="16132" width="5.625" style="170" customWidth="1"/>
    <col min="16133" max="16140" width="1.75" style="170" customWidth="1"/>
    <col min="16141" max="16141" width="5.625" style="170" customWidth="1"/>
    <col min="16142" max="16149" width="1.75" style="170" customWidth="1"/>
    <col min="16150" max="16150" width="5.625" style="170" customWidth="1"/>
    <col min="16151" max="16158" width="1.75" style="170" customWidth="1"/>
    <col min="16159" max="16159" width="5.625" style="170" customWidth="1"/>
    <col min="16160" max="16167" width="1.75" style="170" customWidth="1"/>
    <col min="16168" max="16384" width="5.625" style="170"/>
  </cols>
  <sheetData>
    <row r="1" spans="1:41" ht="12.95" customHeight="1" x14ac:dyDescent="0.4">
      <c r="A1" s="283" t="s">
        <v>378</v>
      </c>
    </row>
    <row r="2" spans="1:41" ht="12.95" customHeight="1" x14ac:dyDescent="0.4">
      <c r="B2" s="618" t="s">
        <v>354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618"/>
      <c r="AN2" s="618"/>
      <c r="AO2" s="251"/>
    </row>
    <row r="3" spans="1:41" ht="12.95" customHeight="1" x14ac:dyDescent="0.4"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  <c r="AC3" s="618"/>
      <c r="AD3" s="618"/>
      <c r="AE3" s="618"/>
      <c r="AF3" s="618"/>
      <c r="AG3" s="618"/>
      <c r="AH3" s="618"/>
      <c r="AI3" s="618"/>
      <c r="AJ3" s="618"/>
      <c r="AK3" s="618"/>
      <c r="AL3" s="618"/>
      <c r="AM3" s="618"/>
      <c r="AN3" s="618"/>
      <c r="AO3" s="251"/>
    </row>
    <row r="5" spans="1:41" ht="12.95" customHeight="1" x14ac:dyDescent="0.4">
      <c r="G5" s="178" t="s">
        <v>303</v>
      </c>
      <c r="P5" s="178" t="s">
        <v>304</v>
      </c>
      <c r="AJ5" s="265"/>
      <c r="AK5" s="265"/>
      <c r="AL5" s="265"/>
      <c r="AM5" s="265"/>
    </row>
    <row r="6" spans="1:41" ht="12.95" customHeight="1" x14ac:dyDescent="0.4">
      <c r="AJ6" s="265"/>
      <c r="AK6" s="265"/>
      <c r="AL6" s="265"/>
      <c r="AM6" s="265"/>
    </row>
    <row r="7" spans="1:41" ht="12.95" customHeight="1" x14ac:dyDescent="0.4">
      <c r="J7" s="218"/>
      <c r="S7" s="218"/>
    </row>
    <row r="8" spans="1:41" ht="12.95" customHeight="1" x14ac:dyDescent="0.4">
      <c r="F8" s="171"/>
      <c r="G8" s="172" t="s">
        <v>344</v>
      </c>
      <c r="H8" s="173"/>
      <c r="I8" s="214"/>
      <c r="J8" s="219"/>
      <c r="K8" s="174"/>
      <c r="M8" s="175"/>
      <c r="N8" s="175"/>
      <c r="O8" s="175"/>
      <c r="P8" s="175"/>
      <c r="Q8" s="176"/>
      <c r="R8" s="176"/>
      <c r="S8" s="223"/>
      <c r="T8" s="176"/>
      <c r="U8" s="175"/>
      <c r="V8" s="177" t="s">
        <v>305</v>
      </c>
      <c r="AG8" s="177"/>
    </row>
    <row r="9" spans="1:41" ht="12.95" customHeight="1" x14ac:dyDescent="0.4">
      <c r="I9" s="215"/>
      <c r="J9" s="220"/>
      <c r="L9" s="178"/>
      <c r="O9" s="171"/>
      <c r="P9" s="172" t="s">
        <v>345</v>
      </c>
      <c r="Q9" s="173"/>
      <c r="R9" s="214"/>
      <c r="S9" s="219"/>
      <c r="T9" s="174"/>
      <c r="U9" s="178"/>
    </row>
    <row r="10" spans="1:41" ht="12.95" customHeight="1" x14ac:dyDescent="0.4">
      <c r="I10" s="215"/>
      <c r="J10" s="220"/>
      <c r="R10" s="215"/>
      <c r="S10" s="220"/>
      <c r="AD10" s="177"/>
    </row>
    <row r="11" spans="1:41" ht="12.95" customHeight="1" x14ac:dyDescent="0.4">
      <c r="D11" s="171"/>
      <c r="E11" s="179" t="s">
        <v>306</v>
      </c>
      <c r="F11" s="180"/>
      <c r="G11" s="180"/>
      <c r="H11" s="180"/>
      <c r="I11" s="215"/>
      <c r="J11" s="220"/>
      <c r="M11" s="171"/>
      <c r="N11" s="179" t="s">
        <v>306</v>
      </c>
      <c r="O11" s="180"/>
      <c r="P11" s="180"/>
      <c r="Q11" s="180"/>
      <c r="R11" s="215"/>
      <c r="S11" s="220"/>
      <c r="AF11" s="181"/>
    </row>
    <row r="12" spans="1:41" ht="12.95" customHeight="1" x14ac:dyDescent="0.4">
      <c r="E12" s="587" t="s">
        <v>628</v>
      </c>
      <c r="F12" s="587"/>
      <c r="G12" s="587"/>
      <c r="H12" s="588"/>
      <c r="I12" s="216"/>
      <c r="J12" s="221"/>
      <c r="K12" s="182"/>
      <c r="L12" s="182"/>
      <c r="M12" s="182"/>
      <c r="N12" s="587" t="s">
        <v>627</v>
      </c>
      <c r="O12" s="587"/>
      <c r="P12" s="587"/>
      <c r="Q12" s="588"/>
      <c r="R12" s="215"/>
      <c r="S12" s="220"/>
      <c r="AF12" s="183"/>
      <c r="AH12" s="183"/>
      <c r="AI12" s="183"/>
    </row>
    <row r="13" spans="1:41" ht="12.95" customHeight="1" x14ac:dyDescent="0.4">
      <c r="E13" s="255">
        <v>3.7</v>
      </c>
      <c r="F13" s="254" t="s">
        <v>343</v>
      </c>
      <c r="G13" s="252"/>
      <c r="H13" s="252"/>
      <c r="I13" s="215"/>
      <c r="J13" s="220"/>
      <c r="N13" s="263">
        <f>E13-0.4</f>
        <v>3.3000000000000003</v>
      </c>
      <c r="O13" s="254" t="s">
        <v>343</v>
      </c>
      <c r="P13" s="252"/>
      <c r="Q13" s="252"/>
      <c r="R13" s="215"/>
      <c r="S13" s="220"/>
      <c r="W13" s="185"/>
      <c r="AF13" s="186"/>
      <c r="AH13" s="184"/>
      <c r="AI13" s="184"/>
    </row>
    <row r="14" spans="1:41" ht="12.95" customHeight="1" x14ac:dyDescent="0.4">
      <c r="E14" s="256"/>
      <c r="F14" s="178"/>
      <c r="G14" s="178"/>
      <c r="H14" s="178"/>
      <c r="I14" s="215"/>
      <c r="J14" s="220"/>
      <c r="N14" s="256"/>
      <c r="O14" s="178"/>
      <c r="P14" s="178"/>
      <c r="Q14" s="178"/>
      <c r="R14" s="215"/>
      <c r="S14" s="220"/>
    </row>
    <row r="15" spans="1:41" ht="12.95" customHeight="1" x14ac:dyDescent="0.4">
      <c r="I15" s="215"/>
      <c r="J15" s="221"/>
      <c r="K15" s="182"/>
      <c r="L15" s="182"/>
      <c r="M15" s="182"/>
      <c r="R15" s="215"/>
      <c r="S15" s="220"/>
    </row>
    <row r="16" spans="1:41" ht="12.95" customHeight="1" x14ac:dyDescent="0.4">
      <c r="E16" s="179" t="s">
        <v>307</v>
      </c>
      <c r="F16" s="180"/>
      <c r="G16" s="180"/>
      <c r="H16" s="180"/>
      <c r="I16" s="216"/>
      <c r="J16" s="221"/>
      <c r="K16" s="182"/>
      <c r="L16" s="182"/>
      <c r="M16" s="182"/>
      <c r="N16" s="179" t="s">
        <v>307</v>
      </c>
      <c r="O16" s="180"/>
      <c r="P16" s="180"/>
      <c r="Q16" s="180"/>
      <c r="R16" s="216"/>
      <c r="S16" s="221"/>
    </row>
    <row r="17" spans="2:38" ht="12.95" customHeight="1" x14ac:dyDescent="0.4">
      <c r="E17" s="589" t="s">
        <v>630</v>
      </c>
      <c r="F17" s="590"/>
      <c r="G17" s="590"/>
      <c r="H17" s="591"/>
      <c r="I17" s="215"/>
      <c r="J17" s="220"/>
      <c r="N17" s="589" t="s">
        <v>629</v>
      </c>
      <c r="O17" s="590"/>
      <c r="P17" s="590"/>
      <c r="Q17" s="591"/>
      <c r="R17" s="215"/>
      <c r="S17" s="220"/>
    </row>
    <row r="18" spans="2:38" ht="12.95" customHeight="1" x14ac:dyDescent="0.4">
      <c r="E18" s="257">
        <f>E13</f>
        <v>3.7</v>
      </c>
      <c r="F18" s="254" t="s">
        <v>343</v>
      </c>
      <c r="G18" s="178"/>
      <c r="H18" s="178"/>
      <c r="I18" s="215"/>
      <c r="J18" s="220"/>
      <c r="N18" s="264">
        <f>N13</f>
        <v>3.3000000000000003</v>
      </c>
      <c r="O18" s="254" t="s">
        <v>343</v>
      </c>
      <c r="P18" s="178"/>
      <c r="Q18" s="178"/>
      <c r="R18" s="215"/>
      <c r="S18" s="220"/>
    </row>
    <row r="19" spans="2:38" ht="12.95" customHeight="1" x14ac:dyDescent="0.4">
      <c r="E19" s="256"/>
      <c r="F19" s="178"/>
      <c r="G19" s="178"/>
      <c r="H19" s="178"/>
      <c r="I19" s="215"/>
      <c r="J19" s="220"/>
      <c r="N19" s="256"/>
      <c r="O19" s="178"/>
      <c r="P19" s="178"/>
      <c r="Q19" s="178"/>
      <c r="R19" s="215"/>
      <c r="S19" s="220"/>
    </row>
    <row r="20" spans="2:38" ht="12.95" customHeight="1" x14ac:dyDescent="0.4">
      <c r="I20" s="215"/>
      <c r="J20" s="222"/>
      <c r="R20" s="217"/>
      <c r="S20" s="222"/>
      <c r="AL20" s="178"/>
    </row>
    <row r="21" spans="2:38" ht="12.95" customHeight="1" x14ac:dyDescent="0.4">
      <c r="F21" s="592" t="s">
        <v>308</v>
      </c>
      <c r="G21" s="593"/>
      <c r="H21" s="593"/>
      <c r="I21" s="593"/>
      <c r="J21" s="593"/>
      <c r="K21" s="593"/>
      <c r="L21" s="593"/>
      <c r="M21" s="594"/>
      <c r="N21" s="187"/>
      <c r="O21" s="592" t="s">
        <v>308</v>
      </c>
      <c r="P21" s="593"/>
      <c r="Q21" s="593"/>
      <c r="R21" s="593"/>
      <c r="S21" s="593"/>
      <c r="T21" s="593"/>
      <c r="U21" s="593"/>
      <c r="V21" s="594"/>
    </row>
    <row r="22" spans="2:38" ht="12.95" customHeight="1" x14ac:dyDescent="0.4">
      <c r="F22" s="595" t="s">
        <v>309</v>
      </c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7"/>
      <c r="X22" s="178" t="s">
        <v>306</v>
      </c>
    </row>
    <row r="23" spans="2:38" ht="12.95" customHeight="1" x14ac:dyDescent="0.4">
      <c r="F23" s="598" t="s">
        <v>310</v>
      </c>
      <c r="G23" s="599"/>
      <c r="H23" s="599"/>
      <c r="I23" s="599"/>
      <c r="J23" s="599"/>
      <c r="K23" s="599"/>
      <c r="L23" s="599"/>
      <c r="M23" s="600"/>
      <c r="N23" s="188"/>
      <c r="O23" s="598" t="s">
        <v>310</v>
      </c>
      <c r="P23" s="599"/>
      <c r="Q23" s="599"/>
      <c r="R23" s="599"/>
      <c r="S23" s="599"/>
      <c r="T23" s="599"/>
      <c r="U23" s="599"/>
      <c r="V23" s="600"/>
      <c r="X23" s="178" t="s">
        <v>311</v>
      </c>
    </row>
    <row r="24" spans="2:38" ht="12.95" customHeight="1" x14ac:dyDescent="0.4">
      <c r="I24" s="215"/>
      <c r="J24" s="226"/>
      <c r="R24" s="215"/>
      <c r="S24" s="226"/>
      <c r="X24" s="178" t="s">
        <v>312</v>
      </c>
    </row>
    <row r="25" spans="2:38" ht="12.95" customHeight="1" x14ac:dyDescent="0.4">
      <c r="E25" s="179" t="s">
        <v>306</v>
      </c>
      <c r="F25" s="180"/>
      <c r="G25" s="180"/>
      <c r="H25" s="180"/>
      <c r="I25" s="215"/>
      <c r="J25" s="227"/>
      <c r="N25" s="179" t="s">
        <v>306</v>
      </c>
      <c r="O25" s="180"/>
      <c r="P25" s="180"/>
      <c r="Q25" s="180"/>
      <c r="R25" s="215"/>
      <c r="S25" s="227"/>
      <c r="W25" s="181"/>
      <c r="X25" s="170" t="s">
        <v>313</v>
      </c>
    </row>
    <row r="26" spans="2:38" ht="12.95" customHeight="1" x14ac:dyDescent="0.4">
      <c r="E26" s="589" t="str">
        <f>E12</f>
        <v>VVR(SV)5.5-3C</v>
      </c>
      <c r="F26" s="589"/>
      <c r="G26" s="589"/>
      <c r="H26" s="601"/>
      <c r="I26" s="216"/>
      <c r="J26" s="228"/>
      <c r="K26" s="182"/>
      <c r="L26" s="182"/>
      <c r="M26" s="182"/>
      <c r="N26" s="589" t="str">
        <f>N12</f>
        <v>VVR(SV)5.5-3C</v>
      </c>
      <c r="O26" s="589"/>
      <c r="P26" s="589"/>
      <c r="Q26" s="601"/>
      <c r="R26" s="215"/>
      <c r="S26" s="227"/>
      <c r="W26" s="189"/>
      <c r="X26" s="178" t="s">
        <v>346</v>
      </c>
      <c r="Y26" s="189"/>
      <c r="Z26" s="189"/>
      <c r="AG26" s="189"/>
      <c r="AH26" s="189"/>
      <c r="AI26" s="189"/>
    </row>
    <row r="27" spans="2:38" ht="12.95" customHeight="1" x14ac:dyDescent="0.4">
      <c r="E27" s="258">
        <v>1.85</v>
      </c>
      <c r="F27" s="254" t="s">
        <v>343</v>
      </c>
      <c r="G27" s="252"/>
      <c r="H27" s="252"/>
      <c r="I27" s="215"/>
      <c r="J27" s="227"/>
      <c r="N27" s="261">
        <f>E27</f>
        <v>1.85</v>
      </c>
      <c r="O27" s="254" t="s">
        <v>343</v>
      </c>
      <c r="P27" s="252"/>
      <c r="Q27" s="252"/>
      <c r="R27" s="215"/>
      <c r="S27" s="227"/>
      <c r="W27" s="190"/>
      <c r="X27" s="178" t="s">
        <v>314</v>
      </c>
      <c r="AG27" s="182"/>
      <c r="AH27" s="182"/>
      <c r="AI27" s="182"/>
    </row>
    <row r="28" spans="2:38" ht="12.95" customHeight="1" x14ac:dyDescent="0.4">
      <c r="E28" s="259"/>
      <c r="I28" s="215"/>
      <c r="J28" s="227"/>
      <c r="N28" s="259"/>
      <c r="O28" s="178"/>
      <c r="P28" s="178"/>
      <c r="Q28" s="178"/>
      <c r="R28" s="215"/>
      <c r="S28" s="227"/>
      <c r="W28" s="191"/>
      <c r="X28" s="178" t="s">
        <v>315</v>
      </c>
      <c r="AG28" s="182"/>
      <c r="AH28" s="182"/>
      <c r="AI28" s="182"/>
    </row>
    <row r="29" spans="2:38" ht="12.95" customHeight="1" x14ac:dyDescent="0.4">
      <c r="I29" s="215"/>
      <c r="J29" s="227"/>
      <c r="R29" s="215"/>
      <c r="S29" s="227"/>
      <c r="X29" s="178" t="s">
        <v>316</v>
      </c>
      <c r="AG29" s="182"/>
      <c r="AH29" s="182"/>
      <c r="AI29" s="182"/>
    </row>
    <row r="30" spans="2:38" ht="12.95" customHeight="1" x14ac:dyDescent="0.4">
      <c r="E30" s="179" t="s">
        <v>307</v>
      </c>
      <c r="F30" s="180"/>
      <c r="G30" s="180"/>
      <c r="H30" s="180"/>
      <c r="I30" s="224"/>
      <c r="J30" s="228"/>
      <c r="K30" s="182"/>
      <c r="L30" s="182"/>
      <c r="M30" s="182"/>
      <c r="N30" s="179" t="s">
        <v>307</v>
      </c>
      <c r="O30" s="180"/>
      <c r="P30" s="180"/>
      <c r="Q30" s="180"/>
      <c r="R30" s="225"/>
      <c r="S30" s="227"/>
      <c r="W30" s="181"/>
      <c r="X30" s="178" t="s">
        <v>317</v>
      </c>
      <c r="AG30" s="189"/>
      <c r="AH30" s="189"/>
      <c r="AI30" s="189"/>
    </row>
    <row r="31" spans="2:38" ht="12.95" customHeight="1" x14ac:dyDescent="0.4">
      <c r="E31" s="589" t="str">
        <f>E17</f>
        <v>VVR5.5-2C</v>
      </c>
      <c r="F31" s="590"/>
      <c r="G31" s="590"/>
      <c r="H31" s="591"/>
      <c r="I31" s="215"/>
      <c r="J31" s="227"/>
      <c r="N31" s="589" t="str">
        <f>N17</f>
        <v>VVR5.5-2C</v>
      </c>
      <c r="O31" s="590"/>
      <c r="P31" s="590"/>
      <c r="Q31" s="591"/>
      <c r="R31" s="215"/>
      <c r="S31" s="227"/>
      <c r="W31" s="189"/>
      <c r="X31" s="178" t="s">
        <v>318</v>
      </c>
      <c r="Y31" s="189"/>
      <c r="Z31" s="189"/>
      <c r="AG31" s="182"/>
      <c r="AH31" s="182"/>
      <c r="AI31" s="182"/>
    </row>
    <row r="32" spans="2:38" ht="12.95" customHeight="1" x14ac:dyDescent="0.4">
      <c r="B32" s="192"/>
      <c r="C32" s="192"/>
      <c r="D32" s="192"/>
      <c r="E32" s="260">
        <f>E27</f>
        <v>1.85</v>
      </c>
      <c r="F32" s="254" t="s">
        <v>343</v>
      </c>
      <c r="G32" s="178"/>
      <c r="H32" s="178"/>
      <c r="I32" s="215"/>
      <c r="J32" s="227"/>
      <c r="N32" s="262">
        <f>N27</f>
        <v>1.85</v>
      </c>
      <c r="O32" s="254" t="s">
        <v>343</v>
      </c>
      <c r="P32" s="178"/>
      <c r="Q32" s="178"/>
      <c r="R32" s="215"/>
      <c r="S32" s="227"/>
      <c r="W32" s="193"/>
      <c r="X32" s="178" t="s">
        <v>319</v>
      </c>
      <c r="AG32" s="182"/>
      <c r="AH32" s="182"/>
      <c r="AI32" s="182"/>
    </row>
    <row r="33" spans="2:40" ht="12.95" customHeight="1" x14ac:dyDescent="0.4">
      <c r="B33" s="192"/>
      <c r="C33" s="192"/>
      <c r="D33" s="192"/>
      <c r="E33" s="259"/>
      <c r="F33" s="178"/>
      <c r="G33" s="178"/>
      <c r="H33" s="178"/>
      <c r="I33" s="215"/>
      <c r="J33" s="227"/>
      <c r="N33" s="259"/>
      <c r="O33" s="178"/>
      <c r="P33" s="178"/>
      <c r="Q33" s="178"/>
      <c r="R33" s="215"/>
      <c r="S33" s="227"/>
      <c r="W33" s="191"/>
      <c r="AG33" s="182"/>
      <c r="AH33" s="182"/>
      <c r="AI33" s="182"/>
    </row>
    <row r="34" spans="2:40" ht="12.95" customHeight="1" x14ac:dyDescent="0.4">
      <c r="E34" s="194"/>
      <c r="I34" s="215"/>
      <c r="J34" s="227"/>
      <c r="R34" s="215"/>
      <c r="S34" s="227"/>
    </row>
    <row r="35" spans="2:40" ht="22.5" customHeight="1" x14ac:dyDescent="0.4">
      <c r="E35" s="619" t="s">
        <v>353</v>
      </c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1"/>
    </row>
    <row r="36" spans="2:40" ht="12.95" customHeight="1" x14ac:dyDescent="0.4">
      <c r="B36" s="622" t="s">
        <v>357</v>
      </c>
      <c r="C36" s="622"/>
      <c r="D36" s="623"/>
      <c r="E36" s="234"/>
      <c r="F36" s="235"/>
      <c r="G36" s="235"/>
      <c r="H36" s="241"/>
      <c r="I36" s="241" t="s">
        <v>286</v>
      </c>
      <c r="J36" s="235"/>
      <c r="K36" s="241"/>
      <c r="L36" s="235"/>
      <c r="M36" s="235"/>
      <c r="N36" s="235"/>
      <c r="O36" s="235"/>
      <c r="P36" s="235"/>
      <c r="Q36" s="241"/>
      <c r="R36" s="241" t="s">
        <v>286</v>
      </c>
      <c r="S36" s="235"/>
      <c r="T36" s="241"/>
      <c r="U36" s="235"/>
      <c r="V36" s="235"/>
      <c r="W36" s="235"/>
      <c r="X36" s="235"/>
      <c r="Y36" s="235"/>
      <c r="Z36" s="241"/>
      <c r="AA36" s="241" t="s">
        <v>286</v>
      </c>
      <c r="AB36" s="235"/>
      <c r="AC36" s="241"/>
      <c r="AD36" s="235"/>
      <c r="AE36" s="235"/>
      <c r="AF36" s="235"/>
      <c r="AG36" s="235"/>
      <c r="AH36" s="235"/>
      <c r="AI36" s="235"/>
      <c r="AJ36" s="235"/>
      <c r="AK36" s="235"/>
      <c r="AL36" s="235"/>
      <c r="AM36" s="236"/>
    </row>
    <row r="37" spans="2:40" ht="6" customHeight="1" thickBot="1" x14ac:dyDescent="0.45">
      <c r="B37" s="624"/>
      <c r="C37" s="624"/>
      <c r="D37" s="625"/>
      <c r="E37" s="266"/>
      <c r="F37" s="267"/>
      <c r="G37" s="267"/>
      <c r="H37" s="268"/>
      <c r="I37" s="269"/>
      <c r="J37" s="269"/>
      <c r="K37" s="270"/>
      <c r="L37" s="267"/>
      <c r="M37" s="267"/>
      <c r="N37" s="267"/>
      <c r="O37" s="267"/>
      <c r="P37" s="267"/>
      <c r="Q37" s="268"/>
      <c r="R37" s="269"/>
      <c r="S37" s="269"/>
      <c r="T37" s="270"/>
      <c r="U37" s="267"/>
      <c r="V37" s="267"/>
      <c r="W37" s="267"/>
      <c r="X37" s="267"/>
      <c r="Y37" s="267"/>
      <c r="Z37" s="268"/>
      <c r="AA37" s="269"/>
      <c r="AB37" s="269"/>
      <c r="AC37" s="270"/>
      <c r="AD37" s="267"/>
      <c r="AE37" s="267"/>
      <c r="AF37" s="267"/>
      <c r="AG37" s="267"/>
      <c r="AH37" s="267"/>
      <c r="AI37" s="267"/>
      <c r="AJ37" s="267"/>
      <c r="AK37" s="267"/>
      <c r="AL37" s="267"/>
      <c r="AM37" s="271"/>
      <c r="AN37" s="195"/>
    </row>
    <row r="38" spans="2:40" ht="12.95" customHeight="1" x14ac:dyDescent="0.4">
      <c r="E38" s="272"/>
      <c r="F38" s="272"/>
      <c r="G38" s="272"/>
      <c r="H38" s="272"/>
      <c r="I38" s="273"/>
      <c r="J38" s="274"/>
      <c r="K38" s="272"/>
      <c r="L38" s="272"/>
      <c r="M38" s="272"/>
      <c r="N38" s="272"/>
      <c r="O38" s="272"/>
      <c r="P38" s="272"/>
      <c r="Q38" s="272"/>
      <c r="R38" s="273"/>
      <c r="S38" s="274"/>
      <c r="T38" s="272"/>
      <c r="U38" s="272"/>
      <c r="V38" s="272"/>
      <c r="W38" s="272"/>
      <c r="X38" s="272"/>
      <c r="Y38" s="272"/>
      <c r="Z38" s="272"/>
      <c r="AA38" s="273"/>
      <c r="AB38" s="274"/>
      <c r="AC38" s="272"/>
      <c r="AD38" s="272"/>
      <c r="AE38" s="272"/>
      <c r="AF38" s="272"/>
      <c r="AG38" s="272"/>
      <c r="AH38" s="272"/>
      <c r="AI38" s="272"/>
      <c r="AJ38" s="273"/>
      <c r="AK38" s="274"/>
      <c r="AL38" s="272"/>
      <c r="AM38" s="272"/>
      <c r="AN38" s="272"/>
    </row>
    <row r="39" spans="2:40" ht="12.95" customHeight="1" x14ac:dyDescent="0.4">
      <c r="I39" s="215"/>
      <c r="J39" s="227"/>
      <c r="R39" s="215"/>
      <c r="S39" s="227"/>
      <c r="AA39" s="215"/>
      <c r="AB39" s="227"/>
      <c r="AJ39" s="215"/>
      <c r="AK39" s="227"/>
    </row>
    <row r="40" spans="2:40" ht="12.95" customHeight="1" x14ac:dyDescent="0.4">
      <c r="E40" s="179" t="s">
        <v>306</v>
      </c>
      <c r="F40" s="180"/>
      <c r="G40" s="180"/>
      <c r="H40" s="180"/>
      <c r="I40" s="215"/>
      <c r="J40" s="227"/>
      <c r="N40" s="179" t="s">
        <v>306</v>
      </c>
      <c r="O40" s="180"/>
      <c r="P40" s="180"/>
      <c r="Q40" s="180"/>
      <c r="R40" s="215"/>
      <c r="S40" s="227"/>
      <c r="W40" s="179" t="s">
        <v>306</v>
      </c>
      <c r="X40" s="180"/>
      <c r="Y40" s="180"/>
      <c r="Z40" s="180"/>
      <c r="AA40" s="215"/>
      <c r="AB40" s="227"/>
      <c r="AF40" s="179" t="s">
        <v>306</v>
      </c>
      <c r="AG40" s="180"/>
      <c r="AH40" s="180"/>
      <c r="AI40" s="180"/>
      <c r="AJ40" s="215"/>
      <c r="AK40" s="227"/>
    </row>
    <row r="41" spans="2:40" ht="12.95" customHeight="1" x14ac:dyDescent="0.4">
      <c r="B41" s="622" t="s">
        <v>355</v>
      </c>
      <c r="C41" s="622"/>
      <c r="D41" s="622"/>
      <c r="E41" s="589" t="s">
        <v>320</v>
      </c>
      <c r="F41" s="589"/>
      <c r="G41" s="589"/>
      <c r="H41" s="601"/>
      <c r="I41" s="216"/>
      <c r="J41" s="228"/>
      <c r="K41" s="182"/>
      <c r="L41" s="182"/>
      <c r="M41" s="182"/>
      <c r="N41" s="589" t="str">
        <f>E41</f>
        <v>FEP50</v>
      </c>
      <c r="O41" s="589"/>
      <c r="P41" s="589"/>
      <c r="Q41" s="601"/>
      <c r="R41" s="216"/>
      <c r="S41" s="228"/>
      <c r="T41" s="182"/>
      <c r="U41" s="182"/>
      <c r="V41" s="182"/>
      <c r="W41" s="589" t="s">
        <v>321</v>
      </c>
      <c r="X41" s="589"/>
      <c r="Y41" s="589"/>
      <c r="Z41" s="601"/>
      <c r="AA41" s="215"/>
      <c r="AB41" s="227"/>
      <c r="AF41" s="589" t="s">
        <v>546</v>
      </c>
      <c r="AG41" s="589"/>
      <c r="AH41" s="589"/>
      <c r="AI41" s="601"/>
      <c r="AJ41" s="216"/>
      <c r="AK41" s="228"/>
      <c r="AL41" s="182"/>
      <c r="AM41" s="182"/>
    </row>
    <row r="42" spans="2:40" ht="12.95" customHeight="1" x14ac:dyDescent="0.4">
      <c r="B42" s="622"/>
      <c r="C42" s="622"/>
      <c r="D42" s="622"/>
      <c r="E42" s="257">
        <v>1</v>
      </c>
      <c r="F42" s="254" t="s">
        <v>343</v>
      </c>
      <c r="G42" s="252"/>
      <c r="H42" s="252"/>
      <c r="I42" s="215"/>
      <c r="J42" s="227"/>
      <c r="N42" s="264">
        <f>E42</f>
        <v>1</v>
      </c>
      <c r="O42" s="254" t="s">
        <v>343</v>
      </c>
      <c r="P42" s="178"/>
      <c r="Q42" s="178"/>
      <c r="R42" s="215"/>
      <c r="S42" s="227"/>
      <c r="W42" s="264">
        <f>E42</f>
        <v>1</v>
      </c>
      <c r="X42" s="254" t="s">
        <v>343</v>
      </c>
      <c r="Y42" s="178"/>
      <c r="Z42" s="178"/>
      <c r="AA42" s="215"/>
      <c r="AB42" s="227"/>
      <c r="AF42" s="264">
        <f>E42</f>
        <v>1</v>
      </c>
      <c r="AG42" s="254" t="s">
        <v>343</v>
      </c>
      <c r="AH42" s="253"/>
      <c r="AI42" s="253"/>
      <c r="AJ42" s="216"/>
      <c r="AK42" s="228"/>
      <c r="AL42" s="182"/>
      <c r="AM42" s="182"/>
    </row>
    <row r="43" spans="2:40" ht="12.95" customHeight="1" x14ac:dyDescent="0.4">
      <c r="C43" s="265"/>
      <c r="D43" s="265"/>
      <c r="E43" s="256"/>
      <c r="I43" s="215"/>
      <c r="J43" s="227"/>
      <c r="N43" s="256"/>
      <c r="O43" s="178"/>
      <c r="P43" s="178"/>
      <c r="Q43" s="178"/>
      <c r="R43" s="215"/>
      <c r="S43" s="227"/>
      <c r="W43" s="256"/>
      <c r="X43" s="178"/>
      <c r="Y43" s="178"/>
      <c r="Z43" s="178"/>
      <c r="AA43" s="215"/>
      <c r="AB43" s="227"/>
      <c r="AF43" s="256"/>
      <c r="AG43" s="178"/>
      <c r="AH43" s="178"/>
      <c r="AI43" s="178"/>
      <c r="AJ43" s="215"/>
      <c r="AK43" s="227"/>
    </row>
    <row r="44" spans="2:40" ht="12.95" customHeight="1" thickBot="1" x14ac:dyDescent="0.45">
      <c r="B44" s="626"/>
      <c r="C44" s="626"/>
      <c r="D44" s="626"/>
      <c r="E44" s="195"/>
      <c r="F44" s="195"/>
      <c r="G44" s="195"/>
      <c r="H44" s="195"/>
      <c r="I44" s="229"/>
      <c r="J44" s="230"/>
      <c r="K44" s="195"/>
      <c r="L44" s="195"/>
      <c r="M44" s="195"/>
      <c r="N44" s="195"/>
      <c r="O44" s="195"/>
      <c r="P44" s="195"/>
      <c r="Q44" s="195"/>
      <c r="R44" s="229"/>
      <c r="S44" s="230"/>
      <c r="T44" s="195"/>
      <c r="U44" s="195"/>
      <c r="V44" s="195"/>
      <c r="W44" s="195"/>
      <c r="X44" s="195"/>
      <c r="Y44" s="195"/>
      <c r="Z44" s="195"/>
      <c r="AA44" s="229"/>
      <c r="AB44" s="230"/>
      <c r="AC44" s="195"/>
      <c r="AD44" s="195"/>
      <c r="AE44" s="195"/>
      <c r="AF44" s="196"/>
      <c r="AG44" s="196"/>
      <c r="AH44" s="196"/>
      <c r="AI44" s="196"/>
      <c r="AJ44" s="243"/>
      <c r="AK44" s="245"/>
      <c r="AL44" s="196"/>
      <c r="AM44" s="196"/>
      <c r="AN44" s="196"/>
    </row>
    <row r="45" spans="2:40" ht="12.95" customHeight="1" x14ac:dyDescent="0.4">
      <c r="B45" s="622"/>
      <c r="C45" s="622"/>
      <c r="D45" s="622"/>
      <c r="I45" s="215"/>
      <c r="J45" s="227"/>
      <c r="R45" s="215"/>
      <c r="S45" s="227"/>
      <c r="AA45" s="215"/>
      <c r="AB45" s="227"/>
      <c r="AF45" s="191"/>
      <c r="AJ45" s="215"/>
      <c r="AK45" s="227"/>
    </row>
    <row r="46" spans="2:40" ht="12.95" customHeight="1" x14ac:dyDescent="0.4">
      <c r="E46" s="179" t="s">
        <v>306</v>
      </c>
      <c r="F46" s="180"/>
      <c r="G46" s="180"/>
      <c r="H46" s="180"/>
      <c r="I46" s="215"/>
      <c r="J46" s="227"/>
      <c r="N46" s="179" t="s">
        <v>306</v>
      </c>
      <c r="O46" s="180"/>
      <c r="P46" s="180"/>
      <c r="Q46" s="180"/>
      <c r="R46" s="215"/>
      <c r="S46" s="227"/>
      <c r="W46" s="179" t="s">
        <v>306</v>
      </c>
      <c r="X46" s="180"/>
      <c r="Y46" s="180"/>
      <c r="Z46" s="180"/>
      <c r="AA46" s="215"/>
      <c r="AB46" s="227"/>
      <c r="AF46" s="179" t="s">
        <v>306</v>
      </c>
      <c r="AG46" s="180"/>
      <c r="AH46" s="180"/>
      <c r="AI46" s="180"/>
      <c r="AJ46" s="215"/>
      <c r="AK46" s="227"/>
    </row>
    <row r="47" spans="2:40" ht="12.95" customHeight="1" x14ac:dyDescent="0.4">
      <c r="B47" s="622" t="s">
        <v>356</v>
      </c>
      <c r="C47" s="622"/>
      <c r="D47" s="622"/>
      <c r="E47" s="589" t="str">
        <f>E41</f>
        <v>FEP50</v>
      </c>
      <c r="F47" s="589"/>
      <c r="G47" s="589"/>
      <c r="H47" s="601"/>
      <c r="I47" s="215"/>
      <c r="J47" s="227"/>
      <c r="N47" s="253" t="str">
        <f>N41</f>
        <v>FEP50</v>
      </c>
      <c r="O47" s="182"/>
      <c r="P47" s="182"/>
      <c r="Q47" s="182"/>
      <c r="R47" s="215"/>
      <c r="S47" s="227"/>
      <c r="W47" s="589" t="str">
        <f>W41</f>
        <v>FEP50</v>
      </c>
      <c r="X47" s="589"/>
      <c r="Y47" s="589"/>
      <c r="Z47" s="601"/>
      <c r="AA47" s="215"/>
      <c r="AB47" s="227"/>
      <c r="AF47" s="589" t="str">
        <f>AF41</f>
        <v>PF22</v>
      </c>
      <c r="AG47" s="589"/>
      <c r="AH47" s="589"/>
      <c r="AI47" s="601"/>
      <c r="AJ47" s="216"/>
      <c r="AK47" s="228"/>
      <c r="AL47" s="182"/>
      <c r="AM47" s="182"/>
    </row>
    <row r="48" spans="2:40" ht="12.95" customHeight="1" x14ac:dyDescent="0.4">
      <c r="B48" s="622"/>
      <c r="C48" s="622"/>
      <c r="D48" s="622"/>
      <c r="E48" s="257">
        <v>9.6</v>
      </c>
      <c r="F48" s="254" t="s">
        <v>343</v>
      </c>
      <c r="G48" s="252"/>
      <c r="H48" s="252"/>
      <c r="I48" s="215"/>
      <c r="J48" s="227"/>
      <c r="N48" s="264">
        <f>E48</f>
        <v>9.6</v>
      </c>
      <c r="O48" s="254" t="s">
        <v>343</v>
      </c>
      <c r="P48" s="182"/>
      <c r="Q48" s="182"/>
      <c r="R48" s="215"/>
      <c r="S48" s="227"/>
      <c r="W48" s="264">
        <f>E48</f>
        <v>9.6</v>
      </c>
      <c r="X48" s="254" t="s">
        <v>343</v>
      </c>
      <c r="Y48" s="178"/>
      <c r="Z48" s="178"/>
      <c r="AA48" s="215"/>
      <c r="AB48" s="227"/>
      <c r="AF48" s="257">
        <v>1</v>
      </c>
      <c r="AG48" s="254" t="s">
        <v>343</v>
      </c>
      <c r="AH48" s="253"/>
      <c r="AI48" s="253"/>
      <c r="AJ48" s="216"/>
      <c r="AK48" s="228"/>
      <c r="AL48" s="182"/>
      <c r="AM48" s="182"/>
    </row>
    <row r="49" spans="2:39" ht="12.95" customHeight="1" x14ac:dyDescent="0.4">
      <c r="D49" s="197"/>
      <c r="E49" s="256"/>
      <c r="F49" s="252"/>
      <c r="G49" s="252"/>
      <c r="H49" s="252"/>
      <c r="I49" s="215"/>
      <c r="J49" s="227"/>
      <c r="N49" s="256"/>
      <c r="O49" s="182"/>
      <c r="P49" s="182"/>
      <c r="Q49" s="182"/>
      <c r="R49" s="215"/>
      <c r="S49" s="227"/>
      <c r="W49" s="256"/>
      <c r="X49" s="178"/>
      <c r="Y49" s="178"/>
      <c r="Z49" s="178"/>
      <c r="AA49" s="215"/>
      <c r="AB49" s="227"/>
      <c r="AF49" s="256"/>
      <c r="AG49" s="178"/>
      <c r="AH49" s="178"/>
      <c r="AI49" s="178"/>
      <c r="AJ49" s="215"/>
      <c r="AK49" s="227"/>
    </row>
    <row r="50" spans="2:39" ht="12.95" customHeight="1" x14ac:dyDescent="0.4">
      <c r="D50" s="197"/>
      <c r="E50" s="191"/>
      <c r="F50" s="184"/>
      <c r="G50" s="184"/>
      <c r="H50" s="184"/>
      <c r="I50" s="215"/>
      <c r="J50" s="227"/>
      <c r="N50" s="191"/>
      <c r="O50" s="182"/>
      <c r="P50" s="182"/>
      <c r="Q50" s="182"/>
      <c r="R50" s="215"/>
      <c r="S50" s="227"/>
      <c r="W50" s="191"/>
      <c r="AA50" s="215"/>
      <c r="AB50" s="227"/>
      <c r="AJ50" s="215"/>
      <c r="AK50" s="227"/>
    </row>
    <row r="51" spans="2:39" ht="12.95" customHeight="1" x14ac:dyDescent="0.4">
      <c r="E51" s="179" t="s">
        <v>307</v>
      </c>
      <c r="F51" s="180"/>
      <c r="G51" s="180"/>
      <c r="H51" s="180"/>
      <c r="I51" s="225"/>
      <c r="J51" s="227"/>
      <c r="N51" s="179" t="s">
        <v>307</v>
      </c>
      <c r="O51" s="180"/>
      <c r="P51" s="180"/>
      <c r="Q51" s="180"/>
      <c r="R51" s="225"/>
      <c r="S51" s="227"/>
      <c r="W51" s="179" t="s">
        <v>307</v>
      </c>
      <c r="X51" s="180"/>
      <c r="Y51" s="180"/>
      <c r="Z51" s="180"/>
      <c r="AA51" s="225"/>
      <c r="AB51" s="227"/>
      <c r="AF51" s="198" t="s">
        <v>307</v>
      </c>
      <c r="AG51" s="199"/>
      <c r="AH51" s="199"/>
      <c r="AI51" s="199"/>
      <c r="AJ51" s="224"/>
      <c r="AK51" s="228"/>
      <c r="AL51" s="182"/>
      <c r="AM51" s="182"/>
    </row>
    <row r="52" spans="2:39" ht="12.95" customHeight="1" x14ac:dyDescent="0.4">
      <c r="D52" s="171" t="s">
        <v>322</v>
      </c>
      <c r="E52" s="589" t="s">
        <v>323</v>
      </c>
      <c r="F52" s="589"/>
      <c r="G52" s="589"/>
      <c r="H52" s="601"/>
      <c r="I52" s="215"/>
      <c r="J52" s="228"/>
      <c r="K52" s="182"/>
      <c r="L52" s="182"/>
      <c r="M52" s="182"/>
      <c r="N52" s="608" t="str">
        <f>E52</f>
        <v>VCT1.25-4C</v>
      </c>
      <c r="O52" s="608"/>
      <c r="P52" s="608"/>
      <c r="Q52" s="609"/>
      <c r="R52" s="215"/>
      <c r="S52" s="228"/>
      <c r="T52" s="182"/>
      <c r="U52" s="182"/>
      <c r="V52" s="182"/>
      <c r="W52" s="610"/>
      <c r="X52" s="610"/>
      <c r="Y52" s="610"/>
      <c r="Z52" s="611"/>
      <c r="AA52" s="215"/>
      <c r="AB52" s="227"/>
      <c r="AF52" s="589" t="s">
        <v>324</v>
      </c>
      <c r="AG52" s="589"/>
      <c r="AH52" s="589"/>
      <c r="AI52" s="601"/>
      <c r="AJ52" s="216"/>
      <c r="AK52" s="228"/>
      <c r="AL52" s="182"/>
      <c r="AM52" s="182"/>
    </row>
    <row r="53" spans="2:39" ht="12.95" customHeight="1" x14ac:dyDescent="0.4">
      <c r="D53" s="171" t="s">
        <v>325</v>
      </c>
      <c r="E53" s="253"/>
      <c r="F53" s="253"/>
      <c r="G53" s="253"/>
      <c r="H53" s="253"/>
      <c r="I53" s="215"/>
      <c r="J53" s="227"/>
      <c r="M53" s="171"/>
      <c r="N53" s="178">
        <f>E53</f>
        <v>0</v>
      </c>
      <c r="O53" s="252"/>
      <c r="P53" s="252"/>
      <c r="Q53" s="252"/>
      <c r="R53" s="215"/>
      <c r="S53" s="228"/>
      <c r="T53" s="182"/>
      <c r="U53" s="182"/>
      <c r="V53" s="200"/>
      <c r="W53" s="253"/>
      <c r="X53" s="252"/>
      <c r="Y53" s="252"/>
      <c r="Z53" s="252"/>
      <c r="AA53" s="215"/>
      <c r="AB53" s="227"/>
      <c r="AF53" s="257">
        <v>1.5</v>
      </c>
      <c r="AG53" s="254" t="s">
        <v>343</v>
      </c>
      <c r="AH53" s="253"/>
      <c r="AI53" s="253"/>
      <c r="AJ53" s="244"/>
      <c r="AK53" s="246"/>
      <c r="AL53" s="182"/>
      <c r="AM53" s="182"/>
    </row>
    <row r="54" spans="2:39" ht="12.95" customHeight="1" x14ac:dyDescent="0.4">
      <c r="D54" s="171" t="s">
        <v>327</v>
      </c>
      <c r="E54" s="253"/>
      <c r="F54" s="253"/>
      <c r="G54" s="253"/>
      <c r="H54" s="253"/>
      <c r="I54" s="215"/>
      <c r="J54" s="227"/>
      <c r="M54" s="171"/>
      <c r="N54" s="178">
        <f>E54</f>
        <v>0</v>
      </c>
      <c r="O54" s="252"/>
      <c r="P54" s="252"/>
      <c r="Q54" s="252"/>
      <c r="R54" s="215"/>
      <c r="S54" s="228"/>
      <c r="T54" s="182"/>
      <c r="U54" s="182"/>
      <c r="V54" s="200"/>
      <c r="W54" s="253" t="s">
        <v>326</v>
      </c>
      <c r="X54" s="252"/>
      <c r="Y54" s="252"/>
      <c r="Z54" s="252"/>
      <c r="AA54" s="215"/>
      <c r="AB54" s="227"/>
      <c r="AF54" s="256"/>
      <c r="AG54" s="178"/>
      <c r="AH54" s="178"/>
      <c r="AI54" s="178"/>
      <c r="AJ54" s="171"/>
      <c r="AK54" s="247"/>
    </row>
    <row r="55" spans="2:39" ht="12.95" customHeight="1" x14ac:dyDescent="0.4">
      <c r="D55" s="171" t="s">
        <v>328</v>
      </c>
      <c r="E55" s="257">
        <f>E48</f>
        <v>9.6</v>
      </c>
      <c r="F55" s="254" t="s">
        <v>343</v>
      </c>
      <c r="G55" s="178"/>
      <c r="H55" s="178"/>
      <c r="I55" s="215"/>
      <c r="J55" s="227"/>
      <c r="N55" s="257">
        <f>E55</f>
        <v>9.6</v>
      </c>
      <c r="O55" s="254" t="s">
        <v>343</v>
      </c>
      <c r="P55" s="178"/>
      <c r="Q55" s="178"/>
      <c r="R55" s="215"/>
      <c r="S55" s="227"/>
      <c r="W55" s="257">
        <f>E55</f>
        <v>9.6</v>
      </c>
      <c r="X55" s="254" t="s">
        <v>343</v>
      </c>
      <c r="Y55" s="178"/>
      <c r="Z55" s="178"/>
      <c r="AA55" s="215"/>
      <c r="AB55" s="227"/>
      <c r="AF55" s="191"/>
      <c r="AJ55" s="172" t="s">
        <v>359</v>
      </c>
      <c r="AK55" s="201"/>
    </row>
    <row r="56" spans="2:39" ht="12.95" customHeight="1" x14ac:dyDescent="0.4">
      <c r="D56" s="171"/>
      <c r="E56" s="256"/>
      <c r="F56" s="178"/>
      <c r="G56" s="178"/>
      <c r="H56" s="178"/>
      <c r="I56" s="215"/>
      <c r="J56" s="227"/>
      <c r="M56" s="171"/>
      <c r="N56" s="256"/>
      <c r="O56" s="178"/>
      <c r="P56" s="178"/>
      <c r="Q56" s="178"/>
      <c r="R56" s="215"/>
      <c r="S56" s="227"/>
      <c r="W56" s="256"/>
      <c r="X56" s="178"/>
      <c r="Y56" s="178"/>
      <c r="Z56" s="178"/>
      <c r="AA56" s="215"/>
      <c r="AB56" s="227"/>
      <c r="AJ56" s="172" t="s">
        <v>360</v>
      </c>
      <c r="AK56" s="201"/>
    </row>
    <row r="57" spans="2:39" ht="12.95" customHeight="1" x14ac:dyDescent="0.4">
      <c r="D57" s="171" t="s">
        <v>329</v>
      </c>
      <c r="E57" s="257">
        <v>2.87</v>
      </c>
      <c r="F57" s="254" t="s">
        <v>343</v>
      </c>
      <c r="G57" s="178"/>
      <c r="H57" s="178"/>
      <c r="I57" s="215"/>
      <c r="J57" s="227"/>
      <c r="M57" s="171"/>
      <c r="N57" s="257">
        <f>E57</f>
        <v>2.87</v>
      </c>
      <c r="O57" s="254" t="s">
        <v>343</v>
      </c>
      <c r="P57" s="178"/>
      <c r="Q57" s="178"/>
      <c r="R57" s="215"/>
      <c r="S57" s="227"/>
      <c r="W57" s="257">
        <f>E57</f>
        <v>2.87</v>
      </c>
      <c r="X57" s="254" t="s">
        <v>343</v>
      </c>
      <c r="Y57" s="178"/>
      <c r="Z57" s="178"/>
      <c r="AA57" s="215"/>
      <c r="AB57" s="227"/>
      <c r="AJ57" s="172" t="s">
        <v>361</v>
      </c>
      <c r="AK57" s="201"/>
    </row>
    <row r="58" spans="2:39" ht="12.95" customHeight="1" x14ac:dyDescent="0.4">
      <c r="D58" s="171"/>
      <c r="E58" s="256"/>
      <c r="F58" s="178"/>
      <c r="G58" s="178"/>
      <c r="H58" s="178"/>
      <c r="I58" s="215"/>
      <c r="J58" s="227"/>
      <c r="M58" s="171"/>
      <c r="N58" s="256"/>
      <c r="O58" s="178"/>
      <c r="P58" s="178"/>
      <c r="Q58" s="178"/>
      <c r="R58" s="215"/>
      <c r="S58" s="227"/>
      <c r="W58" s="256"/>
      <c r="X58" s="178"/>
      <c r="Y58" s="178"/>
      <c r="Z58" s="178"/>
      <c r="AA58" s="215"/>
      <c r="AB58" s="227"/>
    </row>
    <row r="59" spans="2:39" ht="12.95" customHeight="1" x14ac:dyDescent="0.4">
      <c r="D59" s="171" t="s">
        <v>330</v>
      </c>
      <c r="E59" s="257">
        <v>3</v>
      </c>
      <c r="F59" s="254" t="s">
        <v>343</v>
      </c>
      <c r="G59" s="252"/>
      <c r="H59" s="252"/>
      <c r="I59" s="215"/>
      <c r="J59" s="227"/>
      <c r="M59" s="171"/>
      <c r="N59" s="257">
        <f>E59</f>
        <v>3</v>
      </c>
      <c r="O59" s="254" t="s">
        <v>343</v>
      </c>
      <c r="P59" s="252"/>
      <c r="Q59" s="252"/>
      <c r="R59" s="215"/>
      <c r="S59" s="227"/>
      <c r="W59" s="257">
        <f t="shared" ref="W59" si="0">E59</f>
        <v>3</v>
      </c>
      <c r="X59" s="254" t="s">
        <v>343</v>
      </c>
      <c r="Y59" s="252"/>
      <c r="Z59" s="252"/>
      <c r="AA59" s="215"/>
      <c r="AB59" s="227"/>
      <c r="AD59" s="178" t="s">
        <v>331</v>
      </c>
    </row>
    <row r="60" spans="2:39" ht="12.95" customHeight="1" x14ac:dyDescent="0.4">
      <c r="D60" s="171"/>
      <c r="E60" s="256"/>
      <c r="F60" s="178"/>
      <c r="G60" s="178"/>
      <c r="H60" s="178"/>
      <c r="I60" s="215"/>
      <c r="J60" s="227"/>
      <c r="M60" s="171"/>
      <c r="N60" s="256"/>
      <c r="O60" s="178"/>
      <c r="P60" s="178"/>
      <c r="Q60" s="178"/>
      <c r="R60" s="215"/>
      <c r="S60" s="227"/>
      <c r="V60" s="171"/>
      <c r="W60" s="256"/>
      <c r="X60" s="178"/>
      <c r="Y60" s="178"/>
      <c r="Z60" s="178"/>
      <c r="AA60" s="215"/>
      <c r="AB60" s="227"/>
      <c r="AD60" s="178" t="s">
        <v>332</v>
      </c>
    </row>
    <row r="61" spans="2:39" ht="12.95" customHeight="1" x14ac:dyDescent="0.4">
      <c r="D61" s="171" t="s">
        <v>333</v>
      </c>
      <c r="E61" s="257">
        <f>E55+E57+E59</f>
        <v>15.469999999999999</v>
      </c>
      <c r="F61" s="254" t="s">
        <v>343</v>
      </c>
      <c r="G61" s="178"/>
      <c r="H61" s="178"/>
      <c r="I61" s="215"/>
      <c r="J61" s="227"/>
      <c r="M61" s="171"/>
      <c r="N61" s="257">
        <f>N55+N57+N59</f>
        <v>15.469999999999999</v>
      </c>
      <c r="O61" s="254" t="s">
        <v>343</v>
      </c>
      <c r="P61" s="178"/>
      <c r="Q61" s="178"/>
      <c r="R61" s="215"/>
      <c r="S61" s="227"/>
      <c r="V61" s="171"/>
      <c r="W61" s="257">
        <f>W55+W57+W59</f>
        <v>15.469999999999999</v>
      </c>
      <c r="X61" s="254" t="s">
        <v>343</v>
      </c>
      <c r="Y61" s="178"/>
      <c r="Z61" s="178"/>
      <c r="AA61" s="215"/>
      <c r="AB61" s="227"/>
      <c r="AD61" s="178" t="s">
        <v>339</v>
      </c>
    </row>
    <row r="62" spans="2:39" ht="12.95" customHeight="1" x14ac:dyDescent="0.4">
      <c r="D62" s="171"/>
      <c r="E62" s="256"/>
      <c r="F62" s="178"/>
      <c r="G62" s="178"/>
      <c r="H62" s="178"/>
      <c r="I62" s="215"/>
      <c r="J62" s="227"/>
      <c r="M62" s="171"/>
      <c r="N62" s="256"/>
      <c r="O62" s="178"/>
      <c r="P62" s="178"/>
      <c r="Q62" s="178"/>
      <c r="R62" s="215"/>
      <c r="S62" s="227"/>
      <c r="V62" s="171"/>
      <c r="W62" s="256"/>
      <c r="X62" s="178"/>
      <c r="Y62" s="178"/>
      <c r="Z62" s="178"/>
      <c r="AA62" s="215"/>
      <c r="AB62" s="227"/>
      <c r="AD62" s="178" t="s">
        <v>334</v>
      </c>
    </row>
    <row r="63" spans="2:39" ht="12.95" customHeight="1" x14ac:dyDescent="0.4">
      <c r="I63" s="215"/>
      <c r="J63" s="227"/>
      <c r="M63" s="171"/>
      <c r="R63" s="215"/>
      <c r="S63" s="227"/>
      <c r="V63" s="171"/>
      <c r="AA63" s="215"/>
      <c r="AB63" s="227"/>
      <c r="AE63" s="178"/>
    </row>
    <row r="64" spans="2:39" ht="6" customHeight="1" x14ac:dyDescent="0.4">
      <c r="B64" s="612" t="s">
        <v>358</v>
      </c>
      <c r="C64" s="612"/>
      <c r="D64" s="613"/>
      <c r="E64" s="202"/>
      <c r="F64" s="203"/>
      <c r="G64" s="203"/>
      <c r="H64" s="237"/>
      <c r="I64" s="238"/>
      <c r="J64" s="239"/>
      <c r="K64" s="240"/>
      <c r="L64" s="203"/>
      <c r="M64" s="203"/>
      <c r="N64" s="203"/>
      <c r="O64" s="203"/>
      <c r="P64" s="203"/>
      <c r="Q64" s="237"/>
      <c r="R64" s="238"/>
      <c r="S64" s="239"/>
      <c r="T64" s="240"/>
      <c r="U64" s="203"/>
      <c r="V64" s="203"/>
      <c r="W64" s="203"/>
      <c r="X64" s="203"/>
      <c r="Y64" s="203"/>
      <c r="Z64" s="237"/>
      <c r="AA64" s="238"/>
      <c r="AB64" s="239"/>
      <c r="AC64" s="240"/>
      <c r="AD64" s="203"/>
      <c r="AE64" s="203"/>
      <c r="AF64" s="203"/>
      <c r="AG64" s="187"/>
      <c r="AH64" s="187"/>
      <c r="AI64" s="187"/>
      <c r="AJ64" s="187"/>
      <c r="AK64" s="187"/>
      <c r="AL64" s="187"/>
      <c r="AM64" s="233"/>
    </row>
    <row r="65" spans="2:39" ht="12.95" customHeight="1" x14ac:dyDescent="0.4">
      <c r="B65" s="612"/>
      <c r="C65" s="612"/>
      <c r="D65" s="613"/>
      <c r="E65" s="204"/>
      <c r="F65" s="205"/>
      <c r="G65" s="205"/>
      <c r="H65" s="241"/>
      <c r="I65" s="241" t="s">
        <v>340</v>
      </c>
      <c r="J65" s="231"/>
      <c r="K65" s="205"/>
      <c r="L65" s="205"/>
      <c r="M65" s="205"/>
      <c r="N65" s="205"/>
      <c r="O65" s="205"/>
      <c r="P65" s="205"/>
      <c r="Q65" s="241"/>
      <c r="R65" s="241" t="s">
        <v>340</v>
      </c>
      <c r="S65" s="231"/>
      <c r="T65" s="205"/>
      <c r="U65" s="205"/>
      <c r="V65" s="205"/>
      <c r="W65" s="205"/>
      <c r="X65" s="205"/>
      <c r="Y65" s="205"/>
      <c r="Z65" s="241"/>
      <c r="AA65" s="241" t="s">
        <v>340</v>
      </c>
      <c r="AB65" s="231"/>
      <c r="AC65" s="205"/>
      <c r="AD65" s="205"/>
      <c r="AE65" s="205"/>
      <c r="AF65" s="205"/>
      <c r="AG65" s="242"/>
      <c r="AH65" s="242"/>
      <c r="AI65" s="249" t="s">
        <v>341</v>
      </c>
      <c r="AJ65" s="614" t="s">
        <v>631</v>
      </c>
      <c r="AK65" s="614"/>
      <c r="AL65" s="614"/>
      <c r="AM65" s="615"/>
    </row>
    <row r="66" spans="2:39" ht="12.95" customHeight="1" x14ac:dyDescent="0.4">
      <c r="E66" s="204"/>
      <c r="F66" s="205"/>
      <c r="G66" s="205"/>
      <c r="H66" s="205"/>
      <c r="I66" s="205"/>
      <c r="J66" s="232"/>
      <c r="K66" s="212"/>
      <c r="L66" s="205"/>
      <c r="M66" s="205"/>
      <c r="N66" s="205"/>
      <c r="O66" s="205"/>
      <c r="P66" s="205"/>
      <c r="Q66" s="205"/>
      <c r="R66" s="205"/>
      <c r="S66" s="232"/>
      <c r="T66" s="205"/>
      <c r="U66" s="205"/>
      <c r="V66" s="205"/>
      <c r="W66" s="205"/>
      <c r="X66" s="205"/>
      <c r="Y66" s="205"/>
      <c r="Z66" s="205"/>
      <c r="AA66" s="205"/>
      <c r="AB66" s="232"/>
      <c r="AC66" s="205"/>
      <c r="AD66" s="205"/>
      <c r="AE66" s="205"/>
      <c r="AF66" s="205"/>
      <c r="AG66" s="248"/>
      <c r="AH66" s="248"/>
      <c r="AI66" s="250" t="s">
        <v>342</v>
      </c>
      <c r="AJ66" s="616">
        <v>2.2000000000000002</v>
      </c>
      <c r="AK66" s="616"/>
      <c r="AL66" s="616"/>
      <c r="AM66" s="617"/>
    </row>
    <row r="67" spans="2:39" ht="12.95" customHeight="1" x14ac:dyDescent="0.4">
      <c r="E67" s="204"/>
      <c r="F67" s="602" t="s">
        <v>351</v>
      </c>
      <c r="G67" s="603"/>
      <c r="H67" s="603"/>
      <c r="I67" s="603"/>
      <c r="J67" s="603"/>
      <c r="K67" s="603"/>
      <c r="L67" s="603"/>
      <c r="M67" s="604"/>
      <c r="N67" s="205"/>
      <c r="O67" s="602" t="s">
        <v>352</v>
      </c>
      <c r="P67" s="603"/>
      <c r="Q67" s="603"/>
      <c r="R67" s="603"/>
      <c r="S67" s="603"/>
      <c r="T67" s="603"/>
      <c r="U67" s="603"/>
      <c r="V67" s="604"/>
      <c r="W67" s="206"/>
      <c r="X67" s="602" t="s">
        <v>350</v>
      </c>
      <c r="Y67" s="603"/>
      <c r="Z67" s="603"/>
      <c r="AA67" s="603"/>
      <c r="AB67" s="603"/>
      <c r="AC67" s="603"/>
      <c r="AD67" s="603"/>
      <c r="AE67" s="604"/>
      <c r="AF67" s="207"/>
    </row>
    <row r="68" spans="2:39" ht="12.95" customHeight="1" x14ac:dyDescent="0.4">
      <c r="E68" s="204"/>
      <c r="F68" s="605"/>
      <c r="G68" s="606"/>
      <c r="H68" s="606"/>
      <c r="I68" s="606"/>
      <c r="J68" s="606"/>
      <c r="K68" s="606"/>
      <c r="L68" s="606"/>
      <c r="M68" s="607"/>
      <c r="N68" s="205"/>
      <c r="O68" s="605"/>
      <c r="P68" s="606"/>
      <c r="Q68" s="606"/>
      <c r="R68" s="606"/>
      <c r="S68" s="606"/>
      <c r="T68" s="606"/>
      <c r="U68" s="606"/>
      <c r="V68" s="607"/>
      <c r="W68" s="206"/>
      <c r="X68" s="605"/>
      <c r="Y68" s="606"/>
      <c r="Z68" s="606"/>
      <c r="AA68" s="606"/>
      <c r="AB68" s="606"/>
      <c r="AC68" s="606"/>
      <c r="AD68" s="606"/>
      <c r="AE68" s="607"/>
      <c r="AF68" s="207"/>
    </row>
    <row r="69" spans="2:39" ht="12.95" customHeight="1" x14ac:dyDescent="0.4">
      <c r="E69" s="208" t="s">
        <v>335</v>
      </c>
      <c r="F69" s="209"/>
      <c r="G69" s="205"/>
      <c r="H69" s="206"/>
      <c r="I69" s="206"/>
      <c r="J69" s="206"/>
      <c r="K69" s="206"/>
      <c r="L69" s="206"/>
      <c r="M69" s="206"/>
      <c r="N69" s="210" t="s">
        <v>335</v>
      </c>
      <c r="O69" s="206"/>
      <c r="P69" s="206"/>
      <c r="Q69" s="206"/>
      <c r="R69" s="206"/>
      <c r="S69" s="206"/>
      <c r="T69" s="206"/>
      <c r="U69" s="206"/>
      <c r="V69" s="206"/>
      <c r="W69" s="210" t="s">
        <v>347</v>
      </c>
      <c r="X69" s="206"/>
      <c r="Y69" s="206"/>
      <c r="Z69" s="206"/>
      <c r="AA69" s="206"/>
      <c r="AB69" s="206"/>
      <c r="AC69" s="206"/>
      <c r="AD69" s="206"/>
      <c r="AE69" s="206"/>
      <c r="AF69" s="207"/>
    </row>
    <row r="70" spans="2:39" ht="12.95" customHeight="1" x14ac:dyDescent="0.4">
      <c r="E70" s="208" t="s">
        <v>336</v>
      </c>
      <c r="F70" s="209"/>
      <c r="G70" s="205"/>
      <c r="H70" s="206"/>
      <c r="I70" s="206"/>
      <c r="J70" s="206"/>
      <c r="K70" s="206"/>
      <c r="L70" s="206"/>
      <c r="M70" s="206"/>
      <c r="N70" s="210" t="s">
        <v>336</v>
      </c>
      <c r="O70" s="206"/>
      <c r="P70" s="206"/>
      <c r="Q70" s="206"/>
      <c r="R70" s="206"/>
      <c r="S70" s="206"/>
      <c r="T70" s="206"/>
      <c r="U70" s="206"/>
      <c r="V70" s="206"/>
      <c r="W70" s="210" t="s">
        <v>348</v>
      </c>
      <c r="X70" s="206"/>
      <c r="Y70" s="206"/>
      <c r="Z70" s="206"/>
      <c r="AA70" s="206"/>
      <c r="AB70" s="206"/>
      <c r="AC70" s="206"/>
      <c r="AD70" s="206"/>
      <c r="AE70" s="206"/>
      <c r="AF70" s="207"/>
    </row>
    <row r="71" spans="2:39" ht="12.95" customHeight="1" x14ac:dyDescent="0.4">
      <c r="E71" s="208" t="s">
        <v>337</v>
      </c>
      <c r="F71" s="209"/>
      <c r="G71" s="205"/>
      <c r="H71" s="206"/>
      <c r="I71" s="206"/>
      <c r="J71" s="206"/>
      <c r="K71" s="206"/>
      <c r="L71" s="206"/>
      <c r="M71" s="206"/>
      <c r="N71" s="210" t="s">
        <v>337</v>
      </c>
      <c r="O71" s="206"/>
      <c r="P71" s="206"/>
      <c r="Q71" s="206"/>
      <c r="R71" s="206"/>
      <c r="S71" s="206"/>
      <c r="T71" s="206"/>
      <c r="U71" s="206"/>
      <c r="V71" s="206"/>
      <c r="W71" s="210" t="s">
        <v>349</v>
      </c>
      <c r="X71" s="206"/>
      <c r="Y71" s="206"/>
      <c r="Z71" s="206"/>
      <c r="AA71" s="206"/>
      <c r="AB71" s="206"/>
      <c r="AC71" s="206"/>
      <c r="AD71" s="206"/>
      <c r="AE71" s="206"/>
      <c r="AF71" s="207"/>
    </row>
    <row r="72" spans="2:39" ht="12.95" customHeight="1" x14ac:dyDescent="0.4">
      <c r="E72" s="208" t="s">
        <v>338</v>
      </c>
      <c r="F72" s="209"/>
      <c r="G72" s="205"/>
      <c r="H72" s="206"/>
      <c r="I72" s="206"/>
      <c r="J72" s="206"/>
      <c r="K72" s="206"/>
      <c r="L72" s="206"/>
      <c r="M72" s="206"/>
      <c r="N72" s="210" t="s">
        <v>338</v>
      </c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7"/>
    </row>
    <row r="73" spans="2:39" ht="12.95" customHeight="1" x14ac:dyDescent="0.4">
      <c r="E73" s="211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3"/>
    </row>
    <row r="78" spans="2:39" ht="12.95" customHeight="1" x14ac:dyDescent="0.4">
      <c r="E78" s="178"/>
    </row>
  </sheetData>
  <mergeCells count="37">
    <mergeCell ref="B64:D65"/>
    <mergeCell ref="AJ65:AM65"/>
    <mergeCell ref="AJ66:AM66"/>
    <mergeCell ref="B2:AN3"/>
    <mergeCell ref="E35:AM35"/>
    <mergeCell ref="B36:D37"/>
    <mergeCell ref="B47:D48"/>
    <mergeCell ref="AF47:AI47"/>
    <mergeCell ref="AF52:AI52"/>
    <mergeCell ref="B41:D42"/>
    <mergeCell ref="E41:H41"/>
    <mergeCell ref="N41:Q41"/>
    <mergeCell ref="W41:Z41"/>
    <mergeCell ref="AF41:AI41"/>
    <mergeCell ref="B45:D45"/>
    <mergeCell ref="B44:D44"/>
    <mergeCell ref="F67:M68"/>
    <mergeCell ref="O67:V68"/>
    <mergeCell ref="X67:AE68"/>
    <mergeCell ref="E47:H47"/>
    <mergeCell ref="W47:Z47"/>
    <mergeCell ref="E52:H52"/>
    <mergeCell ref="N52:Q52"/>
    <mergeCell ref="W52:Z52"/>
    <mergeCell ref="E12:H12"/>
    <mergeCell ref="N12:Q12"/>
    <mergeCell ref="E31:H31"/>
    <mergeCell ref="N31:Q31"/>
    <mergeCell ref="E17:H17"/>
    <mergeCell ref="N17:Q17"/>
    <mergeCell ref="F21:M21"/>
    <mergeCell ref="O21:V21"/>
    <mergeCell ref="F22:V22"/>
    <mergeCell ref="F23:M23"/>
    <mergeCell ref="O23:V23"/>
    <mergeCell ref="E26:H26"/>
    <mergeCell ref="N26:Q26"/>
  </mergeCells>
  <phoneticPr fontId="3"/>
  <hyperlinks>
    <hyperlink ref="A1" location="menu!A1" display="menu" xr:uid="{00000000-0004-0000-2100-000000000000}"/>
  </hyperlinks>
  <printOptions horizontalCentered="1" verticalCentered="1"/>
  <pageMargins left="0.59055118110236227" right="0.59055118110236227" top="0.39370078740157483" bottom="0.39370078740157483" header="0" footer="0"/>
  <pageSetup paperSize="9" scale="8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23</vt:i4>
      </vt:variant>
    </vt:vector>
  </HeadingPairs>
  <TitlesOfParts>
    <vt:vector size="41" baseType="lpstr">
      <vt:lpstr>表紙</vt:lpstr>
      <vt:lpstr>設計概要</vt:lpstr>
      <vt:lpstr>本工事費内訳書 </vt:lpstr>
      <vt:lpstr>補単内訳書1 </vt:lpstr>
      <vt:lpstr>施行経費内訳（合算1）</vt:lpstr>
      <vt:lpstr>表紙(機械)補助</vt:lpstr>
      <vt:lpstr>概要(機械)補助</vt:lpstr>
      <vt:lpstr>内訳(機械)補助</vt:lpstr>
      <vt:lpstr>明細(機械)補助</vt:lpstr>
      <vt:lpstr>集計(機械)補助</vt:lpstr>
      <vt:lpstr>数量(機械)補助</vt:lpstr>
      <vt:lpstr>表紙(電気)補助</vt:lpstr>
      <vt:lpstr>概要(電気)補助</vt:lpstr>
      <vt:lpstr>内訳(電気)補助</vt:lpstr>
      <vt:lpstr>明細(電気)補助</vt:lpstr>
      <vt:lpstr>集計(電気)補助</vt:lpstr>
      <vt:lpstr>数量1(電気)補助</vt:lpstr>
      <vt:lpstr>数量2-1(電気)補助</vt:lpstr>
      <vt:lpstr>'概要(機械)補助'!Print_Area</vt:lpstr>
      <vt:lpstr>'概要(電気)補助'!Print_Area</vt:lpstr>
      <vt:lpstr>'施行経費内訳（合算1）'!Print_Area</vt:lpstr>
      <vt:lpstr>'集計(機械)補助'!Print_Area</vt:lpstr>
      <vt:lpstr>'集計(電気)補助'!Print_Area</vt:lpstr>
      <vt:lpstr>'数量(機械)補助'!Print_Area</vt:lpstr>
      <vt:lpstr>'数量1(電気)補助'!Print_Area</vt:lpstr>
      <vt:lpstr>'数量2-1(電気)補助'!Print_Area</vt:lpstr>
      <vt:lpstr>設計概要!Print_Area</vt:lpstr>
      <vt:lpstr>'内訳(機械)補助'!Print_Area</vt:lpstr>
      <vt:lpstr>'内訳(電気)補助'!Print_Area</vt:lpstr>
      <vt:lpstr>表紙!Print_Area</vt:lpstr>
      <vt:lpstr>'表紙(機械)補助'!Print_Area</vt:lpstr>
      <vt:lpstr>'表紙(電気)補助'!Print_Area</vt:lpstr>
      <vt:lpstr>'補単内訳書1 '!Print_Area</vt:lpstr>
      <vt:lpstr>'本工事費内訳書 '!Print_Area</vt:lpstr>
      <vt:lpstr>'明細(機械)補助'!Print_Area</vt:lpstr>
      <vt:lpstr>'明細(電気)補助'!Print_Area</vt:lpstr>
      <vt:lpstr>'概要(機械)補助'!Print_Titles</vt:lpstr>
      <vt:lpstr>'概要(電気)補助'!Print_Titles</vt:lpstr>
      <vt:lpstr>設計概要!Print_Titles</vt:lpstr>
      <vt:lpstr>'内訳(機械)補助'!Print_Titles</vt:lpstr>
      <vt:lpstr>'内訳(電気)補助'!Print_Titles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P83082</cp:lastModifiedBy>
  <cp:lastPrinted>2025-09-16T02:55:20Z</cp:lastPrinted>
  <dcterms:created xsi:type="dcterms:W3CDTF">2020-09-08T00:42:09Z</dcterms:created>
  <dcterms:modified xsi:type="dcterms:W3CDTF">2025-09-16T06:32:47Z</dcterms:modified>
</cp:coreProperties>
</file>