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2948\Downloads\"/>
    </mc:Choice>
  </mc:AlternateContent>
  <xr:revisionPtr revIDLastSave="0" documentId="13_ncr:1_{9E9953F5-4F96-491C-AF0F-F25431D60FF1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表紙" sheetId="8" r:id="rId1"/>
    <sheet name="設計概要" sheetId="49" r:id="rId2"/>
    <sheet name="本工事費内訳書" sheetId="14" r:id="rId3"/>
    <sheet name="表紙(機械)" sheetId="9" r:id="rId4"/>
    <sheet name="内訳(機械)補助" sheetId="47" r:id="rId5"/>
    <sheet name="明細(機械)" sheetId="17" r:id="rId6"/>
    <sheet name="集計(機械)" sheetId="18" r:id="rId7"/>
    <sheet name="数量(機械)" sheetId="19" r:id="rId8"/>
    <sheet name="表紙(電気)" sheetId="10" r:id="rId9"/>
    <sheet name="内訳(電気)補助" sheetId="48" r:id="rId10"/>
    <sheet name="明細(電気)" sheetId="22" r:id="rId11"/>
    <sheet name="集計(電気)" sheetId="23" r:id="rId12"/>
    <sheet name="数量1(電気)" sheetId="24" r:id="rId13"/>
    <sheet name="数量2-2(撤去)" sheetId="43" r:id="rId14"/>
    <sheet name="数量2-2(据付)" sheetId="4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123" localSheetId="1" hidden="1">#REF!</definedName>
    <definedName name="_123" localSheetId="4" hidden="1">#REF!</definedName>
    <definedName name="_123" localSheetId="9" hidden="1">#REF!</definedName>
    <definedName name="_123" hidden="1">#REF!</definedName>
    <definedName name="_Fill" localSheetId="1" hidden="1">#REF!</definedName>
    <definedName name="_Fill" hidden="1">#REF!</definedName>
    <definedName name="_xlnm._FilterDatabase" localSheetId="11" hidden="1">'集計(電気)'!$CV$2:$DI$43</definedName>
    <definedName name="_Key1" localSheetId="1" hidden="1">#REF!</definedName>
    <definedName name="_Key1" localSheetId="4" hidden="1">#REF!</definedName>
    <definedName name="_Key1" localSheetId="9" hidden="1">#REF!</definedName>
    <definedName name="_Key1" hidden="1">#REF!</definedName>
    <definedName name="_Order1" hidden="1">255</definedName>
    <definedName name="_Order2" hidden="1">255</definedName>
    <definedName name="_Sort" localSheetId="1" hidden="1">#REF!</definedName>
    <definedName name="_Sort" localSheetId="4" hidden="1">#REF!</definedName>
    <definedName name="_Sort" localSheetId="9" hidden="1">#REF!</definedName>
    <definedName name="_Sort" hidden="1">#REF!</definedName>
    <definedName name="Cv97SheetGousei" localSheetId="1" hidden="1">#REF!</definedName>
    <definedName name="Cv97SheetGousei" localSheetId="4" hidden="1">#REF!</definedName>
    <definedName name="Cv97SheetGousei" localSheetId="9" hidden="1">#REF!</definedName>
    <definedName name="Cv97SheetGousei" hidden="1">#REF!</definedName>
    <definedName name="_xlnm.Print_Area" localSheetId="6">'集計(機械)'!$B$2:$H$48,'集計(機械)'!$J$2:$R$48,'集計(機械)'!$T$2:$AB$48</definedName>
    <definedName name="_xlnm.Print_Area" localSheetId="11">'集計(電気)'!$B$2:$H$48,'集計(電気)'!$J$2:$W$48,'集計(電気)'!$Y$2:$AL$48,'集計(電気)'!$AN$2:$BA$48,'集計(電気)'!$BC$2:$BP$48,'集計(電気)'!$BR$2:$CE$48,'集計(電気)'!$CG$2:$CT$48,'集計(電気)'!$CV$2:$DI$48</definedName>
    <definedName name="_xlnm.Print_Area" localSheetId="7">'数量(機械)'!$B$2:$G$48,'数量(機械)'!$I$2:$N$48,'数量(機械)'!$P$2:$U$48</definedName>
    <definedName name="_xlnm.Print_Area" localSheetId="12">'数量1(電気)'!$B$2:$G$48,'数量1(電気)'!$I$2:$N$48,'数量1(電気)'!$P$2:$U$48,'数量1(電気)'!$W$2:$AB$48,'数量1(電気)'!$AD$2:$AI$48,'数量1(電気)'!$AK$2:$AP$48,'数量1(電気)'!$AR$2:$AW$48</definedName>
    <definedName name="_xlnm.Print_Area" localSheetId="14">'数量2-2(据付)'!$B$3:$AW$78</definedName>
    <definedName name="_xlnm.Print_Area" localSheetId="13">'数量2-2(撤去)'!$B$3:$AW$78</definedName>
    <definedName name="_xlnm.Print_Area" localSheetId="1">設計概要!$B$2:$AW$78</definedName>
    <definedName name="_xlnm.Print_Area" localSheetId="4">'内訳(機械)補助'!$B$2:$J$99</definedName>
    <definedName name="_xlnm.Print_Area" localSheetId="9">'内訳(電気)補助'!$B$2:$J$105</definedName>
    <definedName name="_xlnm.Print_Area" localSheetId="0">表紙!$B$2:$I$40</definedName>
    <definedName name="_xlnm.Print_Area" localSheetId="3">'表紙(機械)'!$B$2:$I$40</definedName>
    <definedName name="_xlnm.Print_Area" localSheetId="8">'表紙(電気)'!$B$2:$I$40</definedName>
    <definedName name="_xlnm.Print_Area" localSheetId="2">本工事費内訳書!$B$2:$J$27</definedName>
    <definedName name="_xlnm.Print_Area" localSheetId="5">'明細(機械)'!$B$2:$H$48,'明細(機械)'!$J$2:$P$48,'明細(機械)'!$R$2:$X$48,'明細(機械)'!$Z$2:$AF$48,'明細(機械)'!$AH$2:$AN$48,'明細(機械)'!$AP$2:$AV$48</definedName>
    <definedName name="_xlnm.Print_Area" localSheetId="10">'明細(電気)'!$B$2:$H$48,'明細(電気)'!$J$2:$P$48,'明細(電気)'!$R$2:$X$48,'明細(電気)'!$Z$2:$AF$48,'明細(電気)'!$AH$2:$AN$48,'明細(電気)'!$AP$2:$AV$48,'明細(電気)'!$AX$2:$BD$48,'明細(電気)'!$BF$2:$BL$48,'明細(電気)'!$BN$2:$BT$48</definedName>
    <definedName name="_xlnm.Print_Titles" localSheetId="1">設計概要!$2:$3</definedName>
    <definedName name="_xlnm.Print_Titles" localSheetId="4">'内訳(機械)補助'!$2:$5</definedName>
    <definedName name="_xlnm.Print_Titles" localSheetId="9">'内訳(電気)補助'!$2:$5</definedName>
    <definedName name="wrn.業務委託設計書印刷." localSheetId="1" hidden="1">{"起工設計書Ｐ１",#N/A,FALSE,"Sheet1";"起工設計書Ｐ２",#N/A,FALSE,"Sheet2"}</definedName>
    <definedName name="wrn.業務委託設計書印刷." localSheetId="4" hidden="1">{"起工設計書Ｐ１",#N/A,FALSE,"Sheet1";"起工設計書Ｐ２",#N/A,FALSE,"Sheet2"}</definedName>
    <definedName name="wrn.業務委託設計書印刷." localSheetId="9" hidden="1">{"起工設計書Ｐ１",#N/A,FALSE,"Sheet1";"起工設計書Ｐ２",#N/A,FALSE,"Sheet2"}</definedName>
    <definedName name="wrn.業務委託設計書印刷." hidden="1">{"起工設計書Ｐ１",#N/A,FALSE,"Sheet1";"起工設計書Ｐ２",#N/A,FALSE,"Sheet2"}</definedName>
    <definedName name="wrn.代価表印刷." localSheetId="1" hidden="1">{"代価表",#N/A,FALSE,"Sheet1";"作業能力",#N/A,FALSE,"Sheet3"}</definedName>
    <definedName name="wrn.代価表印刷." localSheetId="4" hidden="1">{"代価表",#N/A,FALSE,"Sheet1";"作業能力",#N/A,FALSE,"Sheet3"}</definedName>
    <definedName name="wrn.代価表印刷." localSheetId="9" hidden="1">{"代価表",#N/A,FALSE,"Sheet1";"作業能力",#N/A,FALSE,"Sheet3"}</definedName>
    <definedName name="wrn.代価表印刷." hidden="1">{"代価表",#N/A,FALSE,"Sheet1";"作業能力",#N/A,FALSE,"Sheet3"}</definedName>
    <definedName name="wrn.代価表印刷２." localSheetId="1" hidden="1">{"代価表２",#N/A,FALSE,"代価表"}</definedName>
    <definedName name="wrn.代価表印刷２." localSheetId="4" hidden="1">{"代価表２",#N/A,FALSE,"代価表"}</definedName>
    <definedName name="wrn.代価表印刷２." localSheetId="9" hidden="1">{"代価表２",#N/A,FALSE,"代価表"}</definedName>
    <definedName name="wrn.代価表印刷２." hidden="1">{"代価表２",#N/A,FALSE,"代価表"}</definedName>
    <definedName name="wrn.内訳表印刷." localSheetId="1" hidden="1">{"内訳表",#N/A,FALSE,"内訳表";"外業日数",#N/A,FALSE,"外業日数";"単価算出調書",#N/A,FALSE,"単価算出調書"}</definedName>
    <definedName name="wrn.内訳表印刷." localSheetId="4" hidden="1">{"内訳表",#N/A,FALSE,"内訳表";"外業日数",#N/A,FALSE,"外業日数";"単価算出調書",#N/A,FALSE,"単価算出調書"}</definedName>
    <definedName name="wrn.内訳表印刷." localSheetId="9" hidden="1">{"内訳表",#N/A,FALSE,"内訳表";"外業日数",#N/A,FALSE,"外業日数";"単価算出調書",#N/A,FALSE,"単価算出調書"}</definedName>
    <definedName name="wrn.内訳表印刷." hidden="1">{"内訳表",#N/A,FALSE,"内訳表";"外業日数",#N/A,FALSE,"外業日数";"単価算出調書",#N/A,FALSE,"単価算出調書"}</definedName>
    <definedName name="マンホール" localSheetId="1">[1]data!$O$3:$O$7</definedName>
    <definedName name="マンホール" localSheetId="4">[1]data!$O$3:$O$7</definedName>
    <definedName name="マンホール" localSheetId="9">[1]data!$O$3:$O$7</definedName>
    <definedName name="マンホール">[2]data!$O$3:$O$7</definedName>
    <definedName name="管主" localSheetId="1">[3]data!$A$3:$A$19</definedName>
    <definedName name="管主" localSheetId="4">[3]data!$A$3:$A$19</definedName>
    <definedName name="管主" localSheetId="9">[3]data!$A$3:$A$19</definedName>
    <definedName name="管主">[4]data!$A$3:$A$19</definedName>
    <definedName name="管種" localSheetId="1">[1]data!$A$3:$A$19</definedName>
    <definedName name="管種" localSheetId="4">[1]data!$A$3:$A$19</definedName>
    <definedName name="管種" localSheetId="9">[1]data!$A$3:$A$19</definedName>
    <definedName name="管種">[2]data!$A$3:$A$19</definedName>
    <definedName name="管種2" localSheetId="1">[5]data②!$A$3:$A$13</definedName>
    <definedName name="管種2" localSheetId="4">[5]data②!$A$3:$A$13</definedName>
    <definedName name="管種2" localSheetId="9">[5]data②!$A$3:$A$13</definedName>
    <definedName name="管種2">[6]data②!$A$3:$A$13</definedName>
    <definedName name="管種3" localSheetId="1">[5]data③!$A$3:$A$11</definedName>
    <definedName name="管種3" localSheetId="4">[5]data③!$A$3:$A$11</definedName>
    <definedName name="管種3" localSheetId="9">[5]data③!$A$3:$A$11</definedName>
    <definedName name="管種3">[6]data③!$A$3:$A$11</definedName>
    <definedName name="基軸ｱﾝｸﾙﾓｰﾙﾐﾆφ250" localSheetId="1" hidden="1">{"起工設計書Ｐ１",#N/A,FALSE,"Sheet1";"起工設計書Ｐ２",#N/A,FALSE,"Sheet2"}</definedName>
    <definedName name="基軸ｱﾝｸﾙﾓｰﾙﾐﾆφ250" localSheetId="4" hidden="1">{"起工設計書Ｐ１",#N/A,FALSE,"Sheet1";"起工設計書Ｐ２",#N/A,FALSE,"Sheet2"}</definedName>
    <definedName name="基軸ｱﾝｸﾙﾓｰﾙﾐﾆφ250" localSheetId="9" hidden="1">{"起工設計書Ｐ１",#N/A,FALSE,"Sheet1";"起工設計書Ｐ２",#N/A,FALSE,"Sheet2"}</definedName>
    <definedName name="基軸ｱﾝｸﾙﾓｰﾙﾐﾆφ250" hidden="1">{"起工設計書Ｐ１",#N/A,FALSE,"Sheet1";"起工設計書Ｐ２",#N/A,FALSE,"Sheet2"}</definedName>
    <definedName name="掘削" localSheetId="1">[3]data!$AG$3:$AG$8</definedName>
    <definedName name="掘削" localSheetId="4">[3]data!$AG$3:$AG$8</definedName>
    <definedName name="掘削" localSheetId="9">[3]data!$AG$3:$AG$8</definedName>
    <definedName name="掘削">[4]data!$AG$3:$AG$8</definedName>
    <definedName name="掘削機械" localSheetId="1">[1]data!$AG$3:$AG$8</definedName>
    <definedName name="掘削機械" localSheetId="4">[1]data!$AG$3:$AG$8</definedName>
    <definedName name="掘削機械" localSheetId="9">[1]data!$AG$3:$AG$8</definedName>
    <definedName name="掘削機械">[2]data!$AG$3:$AG$8</definedName>
    <definedName name="鋼矢板損料" localSheetId="1" hidden="1">#REF!</definedName>
    <definedName name="鋼矢板損料" localSheetId="4" hidden="1">#REF!</definedName>
    <definedName name="鋼矢板損料" localSheetId="9" hidden="1">#REF!</definedName>
    <definedName name="鋼矢板損料" hidden="1">#REF!</definedName>
    <definedName name="財源内訳" localSheetId="1" hidden="1">{"起工設計書Ｐ１",#N/A,FALSE,"Sheet1";"起工設計書Ｐ２",#N/A,FALSE,"Sheet2"}</definedName>
    <definedName name="財源内訳" localSheetId="4" hidden="1">{"起工設計書Ｐ１",#N/A,FALSE,"Sheet1";"起工設計書Ｐ２",#N/A,FALSE,"Sheet2"}</definedName>
    <definedName name="財源内訳" localSheetId="9" hidden="1">{"起工設計書Ｐ１",#N/A,FALSE,"Sheet1";"起工設計書Ｐ２",#N/A,FALSE,"Sheet2"}</definedName>
    <definedName name="財源内訳" hidden="1">{"起工設計書Ｐ１",#N/A,FALSE,"Sheet1";"起工設計書Ｐ２",#N/A,FALSE,"Sheet2"}</definedName>
    <definedName name="推進工法" localSheetId="1">[7]data!$AA$3:$AA$4</definedName>
    <definedName name="推進工法" localSheetId="4">[7]data!$AA$3:$AA$4</definedName>
    <definedName name="推進工法" localSheetId="9">[7]data!$AA$3:$AA$4</definedName>
    <definedName name="推進工法">[8]data!$AA$3:$AA$4</definedName>
    <definedName name="代価" localSheetId="1" hidden="1">{"代価表",#N/A,FALSE,"Sheet1";"作業能力",#N/A,FALSE,"Sheet3"}</definedName>
    <definedName name="代価" localSheetId="4" hidden="1">{"代価表",#N/A,FALSE,"Sheet1";"作業能力",#N/A,FALSE,"Sheet3"}</definedName>
    <definedName name="代価" localSheetId="9" hidden="1">{"代価表",#N/A,FALSE,"Sheet1";"作業能力",#N/A,FALSE,"Sheet3"}</definedName>
    <definedName name="代価" hidden="1">{"代価表",#N/A,FALSE,"Sheet1";"作業能力",#N/A,FALSE,"Sheet3"}</definedName>
    <definedName name="代価1" localSheetId="1" hidden="1">{"代価表",#N/A,FALSE,"Sheet1";"作業能力",#N/A,FALSE,"Sheet3"}</definedName>
    <definedName name="代価1" localSheetId="4" hidden="1">{"代価表",#N/A,FALSE,"Sheet1";"作業能力",#N/A,FALSE,"Sheet3"}</definedName>
    <definedName name="代価1" localSheetId="9" hidden="1">{"代価表",#N/A,FALSE,"Sheet1";"作業能力",#N/A,FALSE,"Sheet3"}</definedName>
    <definedName name="代価1" hidden="1">{"代価表",#N/A,FALSE,"Sheet1";"作業能力",#N/A,FALSE,"Sheet3"}</definedName>
    <definedName name="代価表１" localSheetId="1" hidden="1">{"代価表２",#N/A,FALSE,"代価表"}</definedName>
    <definedName name="代価表１" localSheetId="4" hidden="1">{"代価表２",#N/A,FALSE,"代価表"}</definedName>
    <definedName name="代価表１" localSheetId="9" hidden="1">{"代価表２",#N/A,FALSE,"代価表"}</definedName>
    <definedName name="代価表１" hidden="1">{"代価表２",#N/A,FALSE,"代価表"}</definedName>
    <definedName name="中野" localSheetId="1" hidden="1">{"代価表",#N/A,FALSE,"Sheet1";"作業能力",#N/A,FALSE,"Sheet3"}</definedName>
    <definedName name="中野" localSheetId="4" hidden="1">{"代価表",#N/A,FALSE,"Sheet1";"作業能力",#N/A,FALSE,"Sheet3"}</definedName>
    <definedName name="中野" localSheetId="9" hidden="1">{"代価表",#N/A,FALSE,"Sheet1";"作業能力",#N/A,FALSE,"Sheet3"}</definedName>
    <definedName name="中野" hidden="1">{"代価表",#N/A,FALSE,"Sheet1";"作業能力",#N/A,FALSE,"Sheet3"}</definedName>
    <definedName name="中野１" localSheetId="1" hidden="1">{"内訳表",#N/A,FALSE,"内訳表";"外業日数",#N/A,FALSE,"外業日数";"単価算出調書",#N/A,FALSE,"単価算出調書"}</definedName>
    <definedName name="中野１" localSheetId="4" hidden="1">{"内訳表",#N/A,FALSE,"内訳表";"外業日数",#N/A,FALSE,"外業日数";"単価算出調書",#N/A,FALSE,"単価算出調書"}</definedName>
    <definedName name="中野１" localSheetId="9" hidden="1">{"内訳表",#N/A,FALSE,"内訳表";"外業日数",#N/A,FALSE,"外業日数";"単価算出調書",#N/A,FALSE,"単価算出調書"}</definedName>
    <definedName name="中野１" hidden="1">{"内訳表",#N/A,FALSE,"内訳表";"外業日数",#N/A,FALSE,"外業日数";"単価算出調書",#N/A,FALSE,"単価算出調書"}</definedName>
    <definedName name="変更内訳" localSheetId="1" hidden="1">{"起工設計書Ｐ１",#N/A,FALSE,"Sheet1";"起工設計書Ｐ２",#N/A,FALSE,"Sheet2"}</definedName>
    <definedName name="変更内訳" localSheetId="4" hidden="1">{"起工設計書Ｐ１",#N/A,FALSE,"Sheet1";"起工設計書Ｐ２",#N/A,FALSE,"Sheet2"}</definedName>
    <definedName name="変更内訳" localSheetId="9" hidden="1">{"起工設計書Ｐ１",#N/A,FALSE,"Sheet1";"起工設計書Ｐ２",#N/A,FALSE,"Sheet2"}</definedName>
    <definedName name="変更内訳" hidden="1">{"起工設計書Ｐ１",#N/A,FALSE,"Sheet1";"起工設計書Ｐ２",#N/A,FALSE,"Sheet2"}</definedName>
    <definedName name="舗装" localSheetId="1">[1]data!$AC$3:$AC$19</definedName>
    <definedName name="舗装" localSheetId="4">[1]data!$AC$3:$AC$19</definedName>
    <definedName name="舗装" localSheetId="9">[1]data!$AC$3:$AC$19</definedName>
    <definedName name="舗装">[2]data!$AC$3:$AC$19</definedName>
    <definedName name="本舗装" localSheetId="1">[9]data!$J$3:$J$12</definedName>
    <definedName name="本舗装" localSheetId="4">[9]data!$J$3:$J$12</definedName>
    <definedName name="本舗装" localSheetId="9">[9]data!$J$3:$J$12</definedName>
    <definedName name="本舗装">[10]data!$J$3:$J$12</definedName>
    <definedName name="薬液注入工法" localSheetId="1">[7]data!$AC$3:$AC$7</definedName>
    <definedName name="薬液注入工法" localSheetId="4">[7]data!$AC$3:$AC$7</definedName>
    <definedName name="薬液注入工法" localSheetId="9">[7]data!$AC$3:$AC$7</definedName>
    <definedName name="薬液注入工法">[8]data!$AC$3:$AC$7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48" l="1"/>
  <c r="Q8" i="18"/>
  <c r="AB7" i="22" l="1"/>
  <c r="AB5" i="22"/>
  <c r="CP8" i="23"/>
  <c r="CL8" i="23"/>
  <c r="CR8" i="23" l="1"/>
  <c r="CN8" i="23"/>
  <c r="CL14" i="23"/>
  <c r="CR12" i="23"/>
  <c r="CL12" i="23"/>
  <c r="CR10" i="23"/>
  <c r="CL6" i="23"/>
  <c r="L9" i="22" l="1"/>
  <c r="L7" i="22"/>
  <c r="L5" i="22"/>
  <c r="V6" i="18" l="1"/>
  <c r="AW5" i="24" l="1"/>
  <c r="AU5" i="24" s="1"/>
  <c r="BH5" i="22" s="1"/>
  <c r="I24" i="48" l="1"/>
  <c r="L60" i="48"/>
  <c r="I53" i="48"/>
  <c r="I52" i="48"/>
  <c r="I51" i="48"/>
  <c r="I50" i="48"/>
  <c r="I41" i="48"/>
  <c r="F39" i="48"/>
  <c r="I43" i="48" s="1"/>
  <c r="F35" i="48"/>
  <c r="I35" i="48" s="1"/>
  <c r="I37" i="48" s="1"/>
  <c r="F33" i="48"/>
  <c r="F31" i="48"/>
  <c r="I27" i="48"/>
  <c r="F25" i="48"/>
  <c r="I25" i="48" s="1"/>
  <c r="F23" i="48"/>
  <c r="I23" i="48" s="1"/>
  <c r="H27" i="48" s="1"/>
  <c r="F21" i="48"/>
  <c r="F20" i="48"/>
  <c r="F19" i="48"/>
  <c r="I15" i="48"/>
  <c r="F15" i="48" s="1"/>
  <c r="F13" i="48"/>
  <c r="AU46" i="17"/>
  <c r="AU45" i="17"/>
  <c r="AU44" i="17"/>
  <c r="AU43" i="17"/>
  <c r="AU42" i="17"/>
  <c r="AU41" i="17"/>
  <c r="AU40" i="17"/>
  <c r="AU39" i="17"/>
  <c r="AU38" i="17"/>
  <c r="AU37" i="17"/>
  <c r="AU36" i="17"/>
  <c r="AU35" i="17"/>
  <c r="AU34" i="17"/>
  <c r="AU33" i="17"/>
  <c r="AU32" i="17"/>
  <c r="AU31" i="17"/>
  <c r="AU30" i="17"/>
  <c r="AU29" i="17"/>
  <c r="AU28" i="17"/>
  <c r="AU27" i="17"/>
  <c r="AU26" i="17"/>
  <c r="AU25" i="17"/>
  <c r="AU24" i="17"/>
  <c r="AU23" i="17"/>
  <c r="AU22" i="17"/>
  <c r="AU21" i="17"/>
  <c r="AU20" i="17"/>
  <c r="AU19" i="17"/>
  <c r="AU18" i="17"/>
  <c r="AU17" i="17"/>
  <c r="AU16" i="17"/>
  <c r="AU15" i="17"/>
  <c r="AU14" i="17"/>
  <c r="AU13" i="17"/>
  <c r="AU12" i="17"/>
  <c r="AU11" i="17"/>
  <c r="AU10" i="17"/>
  <c r="AU9" i="17"/>
  <c r="AU8" i="17"/>
  <c r="AU7" i="17"/>
  <c r="AU6" i="17"/>
  <c r="AU48" i="17" s="1"/>
  <c r="AU5" i="17"/>
  <c r="F20" i="47"/>
  <c r="F18" i="47"/>
  <c r="F55" i="47"/>
  <c r="L50" i="47"/>
  <c r="L42" i="47"/>
  <c r="F35" i="47"/>
  <c r="F37" i="47"/>
  <c r="F33" i="47"/>
  <c r="F31" i="47"/>
  <c r="F29" i="47"/>
  <c r="F27" i="47"/>
  <c r="F23" i="47"/>
  <c r="M22" i="47" s="1"/>
  <c r="F21" i="47"/>
  <c r="M20" i="47"/>
  <c r="F19" i="47"/>
  <c r="M18" i="47"/>
  <c r="F15" i="47"/>
  <c r="F13" i="47"/>
  <c r="M12" i="47"/>
  <c r="M14" i="47" s="1"/>
  <c r="G7" i="17"/>
  <c r="AU47" i="17" l="1"/>
  <c r="I29" i="48"/>
  <c r="I61" i="48"/>
  <c r="I63" i="48" s="1"/>
  <c r="M24" i="47"/>
  <c r="F22" i="47"/>
  <c r="F29" i="48" l="1"/>
  <c r="I45" i="48"/>
  <c r="F24" i="47"/>
  <c r="F25" i="47"/>
  <c r="F45" i="48" l="1"/>
  <c r="F39" i="47"/>
  <c r="I49" i="48" l="1"/>
  <c r="I55" i="48" s="1"/>
  <c r="I57" i="48"/>
  <c r="I59" i="48" s="1"/>
  <c r="I65" i="48" l="1"/>
  <c r="I67" i="48" s="1"/>
  <c r="H71" i="48" s="1"/>
  <c r="H73" i="48"/>
  <c r="F73" i="48" l="1"/>
  <c r="I73" i="48" s="1"/>
  <c r="L71" i="48"/>
  <c r="J71" i="48"/>
  <c r="L75" i="48" l="1"/>
  <c r="I77" i="48" l="1"/>
  <c r="L77" i="48" s="1"/>
  <c r="I71" i="48" s="1"/>
  <c r="I75" i="48" s="1"/>
  <c r="J73" i="47" l="1"/>
  <c r="L73" i="47"/>
  <c r="F75" i="47"/>
  <c r="L77" i="47" l="1"/>
  <c r="L79" i="47" l="1"/>
  <c r="N20" i="44" l="1"/>
  <c r="N62" i="44"/>
  <c r="N61" i="44"/>
  <c r="N60" i="44"/>
  <c r="N59" i="44"/>
  <c r="N58" i="44"/>
  <c r="N64" i="44" s="1"/>
  <c r="N57" i="44"/>
  <c r="N63" i="44" s="1"/>
  <c r="N56" i="44"/>
  <c r="N55" i="44"/>
  <c r="N51" i="44"/>
  <c r="N45" i="44"/>
  <c r="N34" i="44"/>
  <c r="E34" i="44"/>
  <c r="E20" i="44"/>
  <c r="AF23" i="43"/>
  <c r="W22" i="43"/>
  <c r="E64" i="44"/>
  <c r="W62" i="44"/>
  <c r="W61" i="44"/>
  <c r="W60" i="44"/>
  <c r="W59" i="44"/>
  <c r="W58" i="44"/>
  <c r="W64" i="44" s="1"/>
  <c r="E58" i="44"/>
  <c r="E63" i="44"/>
  <c r="AF56" i="44"/>
  <c r="AF55" i="44"/>
  <c r="E54" i="44"/>
  <c r="N54" i="44" s="1"/>
  <c r="W51" i="44"/>
  <c r="W50" i="44"/>
  <c r="AF49" i="44"/>
  <c r="W45" i="44"/>
  <c r="W44" i="44"/>
  <c r="N35" i="44"/>
  <c r="E33" i="44"/>
  <c r="N21" i="44"/>
  <c r="W57" i="44" l="1"/>
  <c r="W63" i="44" s="1"/>
  <c r="CX24" i="23"/>
  <c r="CX22" i="23"/>
  <c r="CX20" i="23"/>
  <c r="CX18" i="23"/>
  <c r="CX16" i="23"/>
  <c r="CX14" i="23"/>
  <c r="CX12" i="23"/>
  <c r="CX10" i="23"/>
  <c r="CX8" i="23"/>
  <c r="CX6" i="23"/>
  <c r="AP12" i="23"/>
  <c r="AP10" i="23"/>
  <c r="AP8" i="23"/>
  <c r="AP6" i="23"/>
  <c r="AA14" i="23"/>
  <c r="AA12" i="23"/>
  <c r="AA10" i="23"/>
  <c r="AA8" i="23"/>
  <c r="AA6" i="23"/>
  <c r="M9" i="24"/>
  <c r="M7" i="24"/>
  <c r="M5" i="24"/>
  <c r="T13" i="24"/>
  <c r="T11" i="24"/>
  <c r="T9" i="24"/>
  <c r="T7" i="24"/>
  <c r="T5" i="24"/>
  <c r="W18" i="22"/>
  <c r="T13" i="22"/>
  <c r="T11" i="22"/>
  <c r="T9" i="22"/>
  <c r="T7" i="22"/>
  <c r="T5" i="22"/>
  <c r="W62" i="43" l="1"/>
  <c r="N62" i="43"/>
  <c r="W61" i="43"/>
  <c r="N61" i="43"/>
  <c r="W60" i="43"/>
  <c r="N60" i="43"/>
  <c r="W59" i="43"/>
  <c r="N59" i="43"/>
  <c r="E58" i="43"/>
  <c r="W58" i="43" s="1"/>
  <c r="N57" i="43"/>
  <c r="AF56" i="43"/>
  <c r="N56" i="43"/>
  <c r="AF55" i="43"/>
  <c r="N55" i="43"/>
  <c r="E54" i="43"/>
  <c r="N54" i="43" s="1"/>
  <c r="W51" i="43"/>
  <c r="N51" i="43"/>
  <c r="AF49" i="43"/>
  <c r="E49" i="43"/>
  <c r="W45" i="43"/>
  <c r="N45" i="43"/>
  <c r="W44" i="43"/>
  <c r="N35" i="43"/>
  <c r="N34" i="43"/>
  <c r="E33" i="43"/>
  <c r="N21" i="43"/>
  <c r="E64" i="43" l="1"/>
  <c r="W64" i="43"/>
  <c r="N63" i="43"/>
  <c r="N58" i="43"/>
  <c r="N64" i="43" s="1"/>
  <c r="W57" i="43"/>
  <c r="W63" i="43" s="1"/>
  <c r="E63" i="43"/>
  <c r="Z6" i="18" l="1"/>
  <c r="AA53" i="18"/>
  <c r="AA52" i="18"/>
  <c r="Q52" i="18"/>
  <c r="Q53" i="18"/>
  <c r="W48" i="18"/>
  <c r="G43" i="18"/>
  <c r="G48" i="18" s="1"/>
  <c r="G42" i="18"/>
  <c r="G47" i="18" s="1"/>
  <c r="AA41" i="18"/>
  <c r="Z41" i="18"/>
  <c r="Q41" i="18"/>
  <c r="P41" i="18"/>
  <c r="O41" i="18"/>
  <c r="AA40" i="18"/>
  <c r="Z40" i="18"/>
  <c r="Q40" i="18"/>
  <c r="P40" i="18"/>
  <c r="O40" i="18"/>
  <c r="AA39" i="18"/>
  <c r="Z39" i="18"/>
  <c r="Q39" i="18"/>
  <c r="P39" i="18"/>
  <c r="O39" i="18"/>
  <c r="AA38" i="18"/>
  <c r="Z38" i="18"/>
  <c r="Q38" i="18"/>
  <c r="P38" i="18"/>
  <c r="O38" i="18"/>
  <c r="AA37" i="18"/>
  <c r="Z37" i="18"/>
  <c r="Q37" i="18"/>
  <c r="P37" i="18"/>
  <c r="O37" i="18"/>
  <c r="AA36" i="18"/>
  <c r="Z36" i="18"/>
  <c r="Q36" i="18"/>
  <c r="P36" i="18"/>
  <c r="O36" i="18"/>
  <c r="AA35" i="18"/>
  <c r="Z35" i="18"/>
  <c r="Q35" i="18"/>
  <c r="P35" i="18"/>
  <c r="O35" i="18"/>
  <c r="AA34" i="18"/>
  <c r="Z34" i="18"/>
  <c r="Q34" i="18"/>
  <c r="P34" i="18"/>
  <c r="O34" i="18"/>
  <c r="AA33" i="18"/>
  <c r="Z33" i="18"/>
  <c r="Q33" i="18"/>
  <c r="P33" i="18"/>
  <c r="O33" i="18"/>
  <c r="AA32" i="18"/>
  <c r="Z32" i="18"/>
  <c r="Q32" i="18"/>
  <c r="P32" i="18"/>
  <c r="O32" i="18"/>
  <c r="AA31" i="18"/>
  <c r="Z31" i="18"/>
  <c r="Q31" i="18"/>
  <c r="P31" i="18"/>
  <c r="O31" i="18"/>
  <c r="AA30" i="18"/>
  <c r="Z30" i="18"/>
  <c r="Q30" i="18"/>
  <c r="P30" i="18"/>
  <c r="O30" i="18"/>
  <c r="AA29" i="18"/>
  <c r="Z29" i="18"/>
  <c r="Q29" i="18"/>
  <c r="P29" i="18"/>
  <c r="O29" i="18"/>
  <c r="AA28" i="18"/>
  <c r="Z28" i="18"/>
  <c r="Q28" i="18"/>
  <c r="P28" i="18"/>
  <c r="O28" i="18"/>
  <c r="AA27" i="18"/>
  <c r="Z27" i="18"/>
  <c r="Q27" i="18"/>
  <c r="P27" i="18"/>
  <c r="O27" i="18"/>
  <c r="AA26" i="18"/>
  <c r="Z26" i="18"/>
  <c r="Q26" i="18"/>
  <c r="P26" i="18"/>
  <c r="O26" i="18"/>
  <c r="AA25" i="18"/>
  <c r="Z25" i="18"/>
  <c r="Q25" i="18"/>
  <c r="P25" i="18"/>
  <c r="O25" i="18"/>
  <c r="AA24" i="18"/>
  <c r="Z24" i="18"/>
  <c r="Q24" i="18"/>
  <c r="P24" i="18"/>
  <c r="O24" i="18"/>
  <c r="AA23" i="18"/>
  <c r="Z23" i="18"/>
  <c r="Q23" i="18"/>
  <c r="P23" i="18"/>
  <c r="O23" i="18"/>
  <c r="AA22" i="18"/>
  <c r="Z22" i="18"/>
  <c r="Q22" i="18"/>
  <c r="P22" i="18"/>
  <c r="O22" i="18"/>
  <c r="AA21" i="18"/>
  <c r="Z21" i="18"/>
  <c r="Q21" i="18"/>
  <c r="P21" i="18"/>
  <c r="O21" i="18"/>
  <c r="AA20" i="18"/>
  <c r="Z20" i="18"/>
  <c r="Q20" i="18"/>
  <c r="P20" i="18"/>
  <c r="O20" i="18"/>
  <c r="AA19" i="18"/>
  <c r="Z19" i="18"/>
  <c r="Q19" i="18"/>
  <c r="P19" i="18"/>
  <c r="O19" i="18"/>
  <c r="AA18" i="18"/>
  <c r="Z18" i="18"/>
  <c r="P18" i="18"/>
  <c r="O18" i="18"/>
  <c r="Q18" i="18" s="1"/>
  <c r="AA17" i="18"/>
  <c r="Z17" i="18"/>
  <c r="Q9" i="18"/>
  <c r="P9" i="18"/>
  <c r="O9" i="18"/>
  <c r="AA16" i="18"/>
  <c r="Z16" i="18"/>
  <c r="P8" i="18"/>
  <c r="AA15" i="18"/>
  <c r="Z15" i="18"/>
  <c r="Q17" i="18"/>
  <c r="P17" i="18"/>
  <c r="O17" i="18"/>
  <c r="AA14" i="18"/>
  <c r="Z14" i="18"/>
  <c r="P16" i="18"/>
  <c r="O16" i="18"/>
  <c r="Q16" i="18" s="1"/>
  <c r="AA13" i="18"/>
  <c r="Z13" i="18"/>
  <c r="Q15" i="18"/>
  <c r="P15" i="18"/>
  <c r="O15" i="18"/>
  <c r="AA12" i="18"/>
  <c r="Z12" i="18"/>
  <c r="P14" i="18"/>
  <c r="O14" i="18"/>
  <c r="Q14" i="18" s="1"/>
  <c r="AA11" i="18"/>
  <c r="Z11" i="18"/>
  <c r="Q13" i="18"/>
  <c r="P13" i="18"/>
  <c r="O13" i="18"/>
  <c r="AA10" i="18"/>
  <c r="Z10" i="18"/>
  <c r="P12" i="18"/>
  <c r="O12" i="18"/>
  <c r="Q12" i="18" s="1"/>
  <c r="Q11" i="18"/>
  <c r="P11" i="18"/>
  <c r="O11" i="18"/>
  <c r="P10" i="18"/>
  <c r="O10" i="18"/>
  <c r="Q10" i="18" s="1"/>
  <c r="AA7" i="18"/>
  <c r="Z7" i="18"/>
  <c r="Q7" i="18"/>
  <c r="P7" i="18"/>
  <c r="O7" i="18"/>
  <c r="AA6" i="18"/>
  <c r="Q6" i="18"/>
  <c r="P6" i="18"/>
  <c r="Z43" i="18" l="1"/>
  <c r="U51" i="18" s="1"/>
  <c r="AA43" i="18"/>
  <c r="AA51" i="18" s="1"/>
  <c r="AA55" i="18" s="1"/>
  <c r="AA48" i="18" s="1"/>
  <c r="E11" i="18" s="1"/>
  <c r="Z42" i="18"/>
  <c r="U50" i="18" s="1"/>
  <c r="Y50" i="18" s="1"/>
  <c r="Y54" i="18" s="1"/>
  <c r="Y47" i="18" s="1"/>
  <c r="Q43" i="18"/>
  <c r="Q51" i="18" s="1"/>
  <c r="Q55" i="18" s="1"/>
  <c r="Q48" i="18" s="1"/>
  <c r="E7" i="18" s="1"/>
  <c r="E43" i="18" s="1"/>
  <c r="E48" i="18" s="1"/>
  <c r="P42" i="18"/>
  <c r="K50" i="18" s="1"/>
  <c r="Q42" i="18"/>
  <c r="Q50" i="18" s="1"/>
  <c r="Q54" i="18" s="1"/>
  <c r="Q47" i="18" s="1"/>
  <c r="P43" i="18"/>
  <c r="K51" i="18" s="1"/>
  <c r="AA42" i="18"/>
  <c r="C42" i="18" l="1"/>
  <c r="C47" i="18" s="1"/>
  <c r="M51" i="18"/>
  <c r="N55" i="18" s="1"/>
  <c r="M48" i="18" s="1"/>
  <c r="F7" i="18" s="1"/>
  <c r="F43" i="18" s="1"/>
  <c r="F48" i="18" s="1"/>
  <c r="O51" i="18"/>
  <c r="O55" i="18" s="1"/>
  <c r="O48" i="18" s="1"/>
  <c r="D7" i="18" s="1"/>
  <c r="D43" i="18" s="1"/>
  <c r="D48" i="18" s="1"/>
  <c r="M50" i="18"/>
  <c r="N54" i="18" s="1"/>
  <c r="O50" i="18"/>
  <c r="O54" i="18" s="1"/>
  <c r="W51" i="18"/>
  <c r="X55" i="18" s="1"/>
  <c r="Y51" i="18"/>
  <c r="Y55" i="18" s="1"/>
  <c r="Y48" i="18" s="1"/>
  <c r="C43" i="18"/>
  <c r="C48" i="18" s="1"/>
  <c r="W50" i="18"/>
  <c r="X54" i="18" l="1"/>
  <c r="F10" i="18" s="1"/>
  <c r="AA50" i="18"/>
  <c r="AA54" i="18" s="1"/>
  <c r="AA47" i="18" s="1"/>
  <c r="E42" i="18" s="1"/>
  <c r="E47" i="18" s="1"/>
  <c r="O47" i="18"/>
  <c r="D42" i="18" s="1"/>
  <c r="D47" i="18" s="1"/>
  <c r="M47" i="18"/>
  <c r="F42" i="18" s="1"/>
  <c r="F47" i="18" s="1"/>
  <c r="B7" i="10"/>
  <c r="B7" i="9"/>
  <c r="B35" i="10"/>
  <c r="B35" i="9"/>
  <c r="B11" i="10"/>
  <c r="B9" i="10"/>
  <c r="B11" i="9"/>
  <c r="B9" i="9"/>
  <c r="CZ48" i="23" l="1"/>
  <c r="CY48" i="23"/>
  <c r="CX48" i="23"/>
  <c r="CK48" i="23"/>
  <c r="CJ48" i="23"/>
  <c r="CI48" i="23"/>
  <c r="BV48" i="23"/>
  <c r="BU48" i="23"/>
  <c r="BT48" i="23"/>
  <c r="BG48" i="23"/>
  <c r="BF48" i="23"/>
  <c r="BE48" i="23"/>
  <c r="AR48" i="23"/>
  <c r="AQ48" i="23"/>
  <c r="AP48" i="23"/>
  <c r="AC48" i="23"/>
  <c r="AB48" i="23"/>
  <c r="AA48" i="23"/>
  <c r="N48" i="23"/>
  <c r="M48" i="23"/>
  <c r="L48" i="23"/>
  <c r="CZ47" i="23"/>
  <c r="CY47" i="23"/>
  <c r="CX47" i="23"/>
  <c r="CK47" i="23"/>
  <c r="CJ47" i="23"/>
  <c r="CI47" i="23"/>
  <c r="BV47" i="23"/>
  <c r="BU47" i="23"/>
  <c r="BT47" i="23"/>
  <c r="BG47" i="23"/>
  <c r="BF47" i="23"/>
  <c r="BE47" i="23"/>
  <c r="AR47" i="23"/>
  <c r="AQ47" i="23"/>
  <c r="AP47" i="23"/>
  <c r="AC47" i="23"/>
  <c r="AB47" i="23"/>
  <c r="AA47" i="23"/>
  <c r="N47" i="23"/>
  <c r="M47" i="23"/>
  <c r="L47" i="23"/>
  <c r="DG43" i="23"/>
  <c r="CZ43" i="23"/>
  <c r="CR43" i="23"/>
  <c r="CK43" i="23"/>
  <c r="CC43" i="23"/>
  <c r="BV43" i="23"/>
  <c r="BN43" i="23"/>
  <c r="BG43" i="23"/>
  <c r="AY43" i="23"/>
  <c r="AR43" i="23"/>
  <c r="AJ43" i="23"/>
  <c r="AC43" i="23"/>
  <c r="U43" i="23"/>
  <c r="N43" i="23"/>
  <c r="G43" i="23"/>
  <c r="G48" i="23" s="1"/>
  <c r="DG42" i="23"/>
  <c r="CZ42" i="23"/>
  <c r="CR42" i="23"/>
  <c r="CK42" i="23"/>
  <c r="CC42" i="23"/>
  <c r="BV42" i="23"/>
  <c r="BN42" i="23"/>
  <c r="BG42" i="23"/>
  <c r="AY42" i="23"/>
  <c r="AR42" i="23"/>
  <c r="AJ42" i="23"/>
  <c r="AC42" i="23"/>
  <c r="U42" i="23"/>
  <c r="N42" i="23"/>
  <c r="G42" i="23"/>
  <c r="G47" i="23" s="1"/>
  <c r="DG41" i="23"/>
  <c r="CZ41" i="23"/>
  <c r="CR41" i="23"/>
  <c r="CK41" i="23"/>
  <c r="CO41" i="23" s="1"/>
  <c r="CC41" i="23"/>
  <c r="BV41" i="23"/>
  <c r="BN41" i="23"/>
  <c r="BG41" i="23"/>
  <c r="AY41" i="23"/>
  <c r="AR41" i="23"/>
  <c r="AJ41" i="23"/>
  <c r="AC41" i="23"/>
  <c r="AG41" i="23" s="1"/>
  <c r="U41" i="23"/>
  <c r="N41" i="23"/>
  <c r="DG40" i="23"/>
  <c r="CZ40" i="23"/>
  <c r="CR40" i="23"/>
  <c r="CK40" i="23"/>
  <c r="CO40" i="23" s="1"/>
  <c r="CC40" i="23"/>
  <c r="BV40" i="23"/>
  <c r="BN40" i="23"/>
  <c r="BG40" i="23"/>
  <c r="AY40" i="23"/>
  <c r="AR40" i="23"/>
  <c r="AJ40" i="23"/>
  <c r="AC40" i="23"/>
  <c r="AG40" i="23" s="1"/>
  <c r="U40" i="23"/>
  <c r="N40" i="23"/>
  <c r="DG39" i="23"/>
  <c r="CZ39" i="23"/>
  <c r="CR39" i="23"/>
  <c r="CK39" i="23"/>
  <c r="CO39" i="23" s="1"/>
  <c r="CC39" i="23"/>
  <c r="BV39" i="23"/>
  <c r="BN39" i="23"/>
  <c r="BG39" i="23"/>
  <c r="AY39" i="23"/>
  <c r="AR39" i="23"/>
  <c r="AJ39" i="23"/>
  <c r="AC39" i="23"/>
  <c r="U39" i="23"/>
  <c r="N39" i="23"/>
  <c r="DG38" i="23"/>
  <c r="CZ38" i="23"/>
  <c r="CR38" i="23"/>
  <c r="CK38" i="23"/>
  <c r="CC38" i="23"/>
  <c r="BV38" i="23"/>
  <c r="BN38" i="23"/>
  <c r="BG38" i="23"/>
  <c r="BM38" i="23" s="1"/>
  <c r="AY38" i="23"/>
  <c r="AR38" i="23"/>
  <c r="AX38" i="23" s="1"/>
  <c r="AJ38" i="23"/>
  <c r="AC38" i="23"/>
  <c r="U38" i="23"/>
  <c r="N38" i="23"/>
  <c r="DG37" i="23"/>
  <c r="CZ37" i="23"/>
  <c r="CR37" i="23"/>
  <c r="CK37" i="23"/>
  <c r="CC37" i="23"/>
  <c r="BV37" i="23"/>
  <c r="BN37" i="23"/>
  <c r="BG37" i="23"/>
  <c r="AY37" i="23"/>
  <c r="AR37" i="23"/>
  <c r="AJ37" i="23"/>
  <c r="AC37" i="23"/>
  <c r="AI37" i="23" s="1"/>
  <c r="U37" i="23"/>
  <c r="N37" i="23"/>
  <c r="DG36" i="23"/>
  <c r="CZ36" i="23"/>
  <c r="CR36" i="23"/>
  <c r="CK36" i="23"/>
  <c r="CC36" i="23"/>
  <c r="BV36" i="23"/>
  <c r="BN36" i="23"/>
  <c r="BG36" i="23"/>
  <c r="AY36" i="23"/>
  <c r="AR36" i="23"/>
  <c r="AJ36" i="23"/>
  <c r="AC36" i="23"/>
  <c r="AI36" i="23" s="1"/>
  <c r="U36" i="23"/>
  <c r="N36" i="23"/>
  <c r="DG35" i="23"/>
  <c r="CZ35" i="23"/>
  <c r="CR35" i="23"/>
  <c r="CK35" i="23"/>
  <c r="CC35" i="23"/>
  <c r="BV35" i="23"/>
  <c r="BN35" i="23"/>
  <c r="BG35" i="23"/>
  <c r="AY35" i="23"/>
  <c r="AR35" i="23"/>
  <c r="AJ35" i="23"/>
  <c r="AC35" i="23"/>
  <c r="AI35" i="23" s="1"/>
  <c r="U35" i="23"/>
  <c r="N35" i="23"/>
  <c r="DG34" i="23"/>
  <c r="CZ34" i="23"/>
  <c r="CR34" i="23"/>
  <c r="CK34" i="23"/>
  <c r="CC34" i="23"/>
  <c r="BV34" i="23"/>
  <c r="BN34" i="23"/>
  <c r="BG34" i="23"/>
  <c r="AY34" i="23"/>
  <c r="AR34" i="23"/>
  <c r="AJ34" i="23"/>
  <c r="AC34" i="23"/>
  <c r="AI34" i="23" s="1"/>
  <c r="U34" i="23"/>
  <c r="N34" i="23"/>
  <c r="DG33" i="23"/>
  <c r="CZ33" i="23"/>
  <c r="CR33" i="23"/>
  <c r="CK33" i="23"/>
  <c r="CQ33" i="23" s="1"/>
  <c r="CC33" i="23"/>
  <c r="BV33" i="23"/>
  <c r="BN33" i="23"/>
  <c r="BG33" i="23"/>
  <c r="AY33" i="23"/>
  <c r="AR33" i="23"/>
  <c r="AJ33" i="23"/>
  <c r="AC33" i="23"/>
  <c r="AI33" i="23" s="1"/>
  <c r="U33" i="23"/>
  <c r="N33" i="23"/>
  <c r="DG32" i="23"/>
  <c r="CZ32" i="23"/>
  <c r="CR32" i="23"/>
  <c r="CK32" i="23"/>
  <c r="CQ32" i="23" s="1"/>
  <c r="CC32" i="23"/>
  <c r="BV32" i="23"/>
  <c r="BN32" i="23"/>
  <c r="BG32" i="23"/>
  <c r="AY32" i="23"/>
  <c r="AR32" i="23"/>
  <c r="AJ32" i="23"/>
  <c r="AC32" i="23"/>
  <c r="AI32" i="23" s="1"/>
  <c r="U32" i="23"/>
  <c r="N32" i="23"/>
  <c r="DG31" i="23"/>
  <c r="CZ31" i="23"/>
  <c r="CR31" i="23"/>
  <c r="CK31" i="23"/>
  <c r="CQ31" i="23" s="1"/>
  <c r="CC31" i="23"/>
  <c r="BV31" i="23"/>
  <c r="BN31" i="23"/>
  <c r="BG31" i="23"/>
  <c r="AY31" i="23"/>
  <c r="AR31" i="23"/>
  <c r="AJ31" i="23"/>
  <c r="AC31" i="23"/>
  <c r="AI31" i="23" s="1"/>
  <c r="U31" i="23"/>
  <c r="N31" i="23"/>
  <c r="DG30" i="23"/>
  <c r="CZ30" i="23"/>
  <c r="CR30" i="23"/>
  <c r="CK30" i="23"/>
  <c r="CQ30" i="23" s="1"/>
  <c r="CC30" i="23"/>
  <c r="BV30" i="23"/>
  <c r="BN30" i="23"/>
  <c r="BG30" i="23"/>
  <c r="BM30" i="23" s="1"/>
  <c r="AY30" i="23"/>
  <c r="AR30" i="23"/>
  <c r="AJ30" i="23"/>
  <c r="AC30" i="23"/>
  <c r="AI30" i="23" s="1"/>
  <c r="U30" i="23"/>
  <c r="N30" i="23"/>
  <c r="DG29" i="23"/>
  <c r="CZ29" i="23"/>
  <c r="CR29" i="23"/>
  <c r="CK29" i="23"/>
  <c r="CQ29" i="23" s="1"/>
  <c r="CC29" i="23"/>
  <c r="BV29" i="23"/>
  <c r="BN29" i="23"/>
  <c r="BG29" i="23"/>
  <c r="BM29" i="23" s="1"/>
  <c r="AY29" i="23"/>
  <c r="AR29" i="23"/>
  <c r="AJ29" i="23"/>
  <c r="AC29" i="23"/>
  <c r="AI29" i="23" s="1"/>
  <c r="U29" i="23"/>
  <c r="N29" i="23"/>
  <c r="DG28" i="23"/>
  <c r="CZ28" i="23"/>
  <c r="CR28" i="23"/>
  <c r="CK28" i="23"/>
  <c r="CQ28" i="23" s="1"/>
  <c r="CC28" i="23"/>
  <c r="BV28" i="23"/>
  <c r="BN28" i="23"/>
  <c r="BG28" i="23"/>
  <c r="BM28" i="23" s="1"/>
  <c r="AY28" i="23"/>
  <c r="AR28" i="23"/>
  <c r="AJ28" i="23"/>
  <c r="AC28" i="23"/>
  <c r="AI28" i="23" s="1"/>
  <c r="U28" i="23"/>
  <c r="N28" i="23"/>
  <c r="DG27" i="23"/>
  <c r="CZ27" i="23"/>
  <c r="CR27" i="23"/>
  <c r="CK27" i="23"/>
  <c r="CQ27" i="23" s="1"/>
  <c r="CC27" i="23"/>
  <c r="BV27" i="23"/>
  <c r="BN27" i="23"/>
  <c r="BG27" i="23"/>
  <c r="BM27" i="23" s="1"/>
  <c r="AY27" i="23"/>
  <c r="AR27" i="23"/>
  <c r="AJ27" i="23"/>
  <c r="AC27" i="23"/>
  <c r="AI27" i="23" s="1"/>
  <c r="U27" i="23"/>
  <c r="N27" i="23"/>
  <c r="DG26" i="23"/>
  <c r="CZ26" i="23"/>
  <c r="CR26" i="23"/>
  <c r="CK26" i="23"/>
  <c r="CQ26" i="23" s="1"/>
  <c r="CC26" i="23"/>
  <c r="BV26" i="23"/>
  <c r="BN26" i="23"/>
  <c r="BG26" i="23"/>
  <c r="BM26" i="23" s="1"/>
  <c r="AY26" i="23"/>
  <c r="AR26" i="23"/>
  <c r="AJ26" i="23"/>
  <c r="AC26" i="23"/>
  <c r="AI26" i="23" s="1"/>
  <c r="U26" i="23"/>
  <c r="N26" i="23"/>
  <c r="DG25" i="23"/>
  <c r="CZ25" i="23"/>
  <c r="CR25" i="23"/>
  <c r="CK25" i="23"/>
  <c r="CC25" i="23"/>
  <c r="BV25" i="23"/>
  <c r="BN25" i="23"/>
  <c r="BG25" i="23"/>
  <c r="AY25" i="23"/>
  <c r="AR25" i="23"/>
  <c r="AT25" i="23" s="1"/>
  <c r="AJ25" i="23"/>
  <c r="AC25" i="23"/>
  <c r="U25" i="23"/>
  <c r="N25" i="23"/>
  <c r="DG24" i="23"/>
  <c r="CR24" i="23"/>
  <c r="CK24" i="23"/>
  <c r="CC24" i="23"/>
  <c r="BV24" i="23"/>
  <c r="BN24" i="23"/>
  <c r="BG24" i="23"/>
  <c r="AY24" i="23"/>
  <c r="AR24" i="23"/>
  <c r="AJ24" i="23"/>
  <c r="AC24" i="23"/>
  <c r="U24" i="23"/>
  <c r="N24" i="23"/>
  <c r="DG23" i="23"/>
  <c r="CR23" i="23"/>
  <c r="CK23" i="23"/>
  <c r="CC23" i="23"/>
  <c r="BV23" i="23"/>
  <c r="BN23" i="23"/>
  <c r="BG23" i="23"/>
  <c r="AY23" i="23"/>
  <c r="AR23" i="23"/>
  <c r="AJ23" i="23"/>
  <c r="AC23" i="23"/>
  <c r="U23" i="23"/>
  <c r="N23" i="23"/>
  <c r="DG22" i="23"/>
  <c r="CR22" i="23"/>
  <c r="CK22" i="23"/>
  <c r="CQ22" i="23" s="1"/>
  <c r="CC22" i="23"/>
  <c r="BV22" i="23"/>
  <c r="BN22" i="23"/>
  <c r="BG22" i="23"/>
  <c r="AY22" i="23"/>
  <c r="AR22" i="23"/>
  <c r="AJ22" i="23"/>
  <c r="AC22" i="23"/>
  <c r="AI22" i="23" s="1"/>
  <c r="U22" i="23"/>
  <c r="N22" i="23"/>
  <c r="DG21" i="23"/>
  <c r="CR21" i="23"/>
  <c r="CK21" i="23"/>
  <c r="CC21" i="23"/>
  <c r="BV21" i="23"/>
  <c r="BN21" i="23"/>
  <c r="BG21" i="23"/>
  <c r="BM21" i="23" s="1"/>
  <c r="AY21" i="23"/>
  <c r="AR21" i="23"/>
  <c r="AJ21" i="23"/>
  <c r="AC21" i="23"/>
  <c r="AI21" i="23" s="1"/>
  <c r="U21" i="23"/>
  <c r="N21" i="23"/>
  <c r="DG20" i="23"/>
  <c r="CR20" i="23"/>
  <c r="CK20" i="23"/>
  <c r="CQ20" i="23" s="1"/>
  <c r="CC20" i="23"/>
  <c r="BV20" i="23"/>
  <c r="BN20" i="23"/>
  <c r="BG20" i="23"/>
  <c r="BM20" i="23" s="1"/>
  <c r="AY20" i="23"/>
  <c r="AR20" i="23"/>
  <c r="AJ20" i="23"/>
  <c r="AC20" i="23"/>
  <c r="AI20" i="23" s="1"/>
  <c r="U20" i="23"/>
  <c r="N20" i="23"/>
  <c r="DG19" i="23"/>
  <c r="CR19" i="23"/>
  <c r="CK19" i="23"/>
  <c r="CC19" i="23"/>
  <c r="BV19" i="23"/>
  <c r="BN19" i="23"/>
  <c r="BG19" i="23"/>
  <c r="AY19" i="23"/>
  <c r="AR19" i="23"/>
  <c r="AJ19" i="23"/>
  <c r="U19" i="23"/>
  <c r="N19" i="23"/>
  <c r="DG18" i="23"/>
  <c r="CR18" i="23"/>
  <c r="CK18" i="23"/>
  <c r="CQ18" i="23" s="1"/>
  <c r="CC18" i="23"/>
  <c r="BV18" i="23"/>
  <c r="BN18" i="23"/>
  <c r="BG18" i="23"/>
  <c r="BM18" i="23" s="1"/>
  <c r="AY18" i="23"/>
  <c r="AR18" i="23"/>
  <c r="AJ18" i="23"/>
  <c r="AI18" i="23"/>
  <c r="U18" i="23"/>
  <c r="N18" i="23"/>
  <c r="DG17" i="23"/>
  <c r="CR17" i="23"/>
  <c r="CK17" i="23"/>
  <c r="CC17" i="23"/>
  <c r="BV17" i="23"/>
  <c r="BN17" i="23"/>
  <c r="BG17" i="23"/>
  <c r="AY17" i="23"/>
  <c r="AR17" i="23"/>
  <c r="AJ17" i="23"/>
  <c r="U17" i="23"/>
  <c r="N17" i="23"/>
  <c r="DG16" i="23"/>
  <c r="CR16" i="23"/>
  <c r="CK16" i="23"/>
  <c r="CQ16" i="23" s="1"/>
  <c r="CC16" i="23"/>
  <c r="BV16" i="23"/>
  <c r="BN16" i="23"/>
  <c r="BG16" i="23"/>
  <c r="BM16" i="23" s="1"/>
  <c r="AY16" i="23"/>
  <c r="AR16" i="23"/>
  <c r="AJ16" i="23"/>
  <c r="AI16" i="23"/>
  <c r="U16" i="23"/>
  <c r="N16" i="23"/>
  <c r="DG15" i="23"/>
  <c r="CR15" i="23"/>
  <c r="CK15" i="23"/>
  <c r="CQ15" i="23" s="1"/>
  <c r="CC15" i="23"/>
  <c r="BV15" i="23"/>
  <c r="BN15" i="23"/>
  <c r="BG15" i="23"/>
  <c r="BM15" i="23" s="1"/>
  <c r="AY15" i="23"/>
  <c r="AR15" i="23"/>
  <c r="AJ15" i="23"/>
  <c r="AC15" i="23"/>
  <c r="U15" i="23"/>
  <c r="N15" i="23"/>
  <c r="DG14" i="23"/>
  <c r="CR14" i="23"/>
  <c r="CK14" i="23"/>
  <c r="CQ14" i="23" s="1"/>
  <c r="CC14" i="23"/>
  <c r="BV14" i="23"/>
  <c r="BN14" i="23"/>
  <c r="BG14" i="23"/>
  <c r="BM14" i="23" s="1"/>
  <c r="AY14" i="23"/>
  <c r="AR14" i="23"/>
  <c r="AJ14" i="23"/>
  <c r="AI14" i="23"/>
  <c r="N14" i="23"/>
  <c r="DG13" i="23"/>
  <c r="CR13" i="23"/>
  <c r="CK13" i="23"/>
  <c r="CQ13" i="23" s="1"/>
  <c r="CC13" i="23"/>
  <c r="BV13" i="23"/>
  <c r="BN13" i="23"/>
  <c r="BG13" i="23"/>
  <c r="BM13" i="23" s="1"/>
  <c r="AY13" i="23"/>
  <c r="AR13" i="23"/>
  <c r="AJ13" i="23"/>
  <c r="AI13" i="23"/>
  <c r="N13" i="23"/>
  <c r="DG12" i="23"/>
  <c r="CK12" i="23"/>
  <c r="CC12" i="23"/>
  <c r="BV12" i="23"/>
  <c r="BX12" i="23" s="1"/>
  <c r="BN12" i="23"/>
  <c r="BG12" i="23"/>
  <c r="AY12" i="23"/>
  <c r="AJ12" i="23"/>
  <c r="N12" i="23"/>
  <c r="DG11" i="23"/>
  <c r="CR11" i="23"/>
  <c r="CK11" i="23"/>
  <c r="CC11" i="23"/>
  <c r="BV11" i="23"/>
  <c r="BN11" i="23"/>
  <c r="BG11" i="23"/>
  <c r="AY11" i="23"/>
  <c r="AJ11" i="23"/>
  <c r="N11" i="23"/>
  <c r="CK10" i="23"/>
  <c r="BV10" i="23"/>
  <c r="BG10" i="23"/>
  <c r="BI10" i="23" s="1"/>
  <c r="AV10" i="23"/>
  <c r="AI10" i="23"/>
  <c r="N10" i="23"/>
  <c r="DG9" i="23"/>
  <c r="CR9" i="23"/>
  <c r="CK9" i="23"/>
  <c r="BN9" i="23"/>
  <c r="BG9" i="23"/>
  <c r="AY9" i="23"/>
  <c r="AJ9" i="23"/>
  <c r="N9" i="23"/>
  <c r="DG8" i="23"/>
  <c r="CK8" i="23"/>
  <c r="BN8" i="23"/>
  <c r="BG8" i="23"/>
  <c r="AY8" i="23"/>
  <c r="AJ8" i="23"/>
  <c r="N8" i="23"/>
  <c r="DG7" i="23"/>
  <c r="CR7" i="23"/>
  <c r="CK7" i="23"/>
  <c r="CC7" i="23"/>
  <c r="BV7" i="23"/>
  <c r="BN7" i="23"/>
  <c r="BG7" i="23"/>
  <c r="AY7" i="23"/>
  <c r="AJ7" i="23"/>
  <c r="AG7" i="23"/>
  <c r="N7" i="23"/>
  <c r="DG6" i="23"/>
  <c r="DF6" i="23"/>
  <c r="CR6" i="23"/>
  <c r="CK6" i="23"/>
  <c r="CO6" i="23" s="1"/>
  <c r="BV6" i="23"/>
  <c r="BN6" i="23"/>
  <c r="BG6" i="23"/>
  <c r="AY6" i="23"/>
  <c r="AJ6" i="23"/>
  <c r="N6" i="23"/>
  <c r="BS46" i="22"/>
  <c r="BK46" i="22"/>
  <c r="BC46" i="22"/>
  <c r="AU46" i="22"/>
  <c r="AM46" i="22"/>
  <c r="AE46" i="22"/>
  <c r="G46" i="22"/>
  <c r="BS45" i="22"/>
  <c r="BK45" i="22"/>
  <c r="BC45" i="22"/>
  <c r="AU45" i="22"/>
  <c r="AM45" i="22"/>
  <c r="AE45" i="22"/>
  <c r="G45" i="22"/>
  <c r="BS44" i="22"/>
  <c r="BK44" i="22"/>
  <c r="BC44" i="22"/>
  <c r="AU44" i="22"/>
  <c r="AM44" i="22"/>
  <c r="AE44" i="22"/>
  <c r="W44" i="22"/>
  <c r="O44" i="22"/>
  <c r="G44" i="22"/>
  <c r="BS43" i="22"/>
  <c r="BK43" i="22"/>
  <c r="BC43" i="22"/>
  <c r="AU43" i="22"/>
  <c r="AM43" i="22"/>
  <c r="AE43" i="22"/>
  <c r="W43" i="22"/>
  <c r="O43" i="22"/>
  <c r="G43" i="22"/>
  <c r="BS42" i="22"/>
  <c r="BK42" i="22"/>
  <c r="BC42" i="22"/>
  <c r="AU42" i="22"/>
  <c r="AM42" i="22"/>
  <c r="AE42" i="22"/>
  <c r="W42" i="22"/>
  <c r="O42" i="22"/>
  <c r="G42" i="22"/>
  <c r="BS41" i="22"/>
  <c r="BK41" i="22"/>
  <c r="BC41" i="22"/>
  <c r="AU41" i="22"/>
  <c r="AM41" i="22"/>
  <c r="AE41" i="22"/>
  <c r="W41" i="22"/>
  <c r="O41" i="22"/>
  <c r="G41" i="22"/>
  <c r="BS40" i="22"/>
  <c r="BK40" i="22"/>
  <c r="BC40" i="22"/>
  <c r="AU40" i="22"/>
  <c r="AM40" i="22"/>
  <c r="AE40" i="22"/>
  <c r="W40" i="22"/>
  <c r="O40" i="22"/>
  <c r="G40" i="22"/>
  <c r="BS39" i="22"/>
  <c r="BK39" i="22"/>
  <c r="BC39" i="22"/>
  <c r="AU39" i="22"/>
  <c r="AM39" i="22"/>
  <c r="AE39" i="22"/>
  <c r="W39" i="22"/>
  <c r="O39" i="22"/>
  <c r="G39" i="22"/>
  <c r="BS38" i="22"/>
  <c r="BK38" i="22"/>
  <c r="BC38" i="22"/>
  <c r="AU38" i="22"/>
  <c r="AM38" i="22"/>
  <c r="AE38" i="22"/>
  <c r="W38" i="22"/>
  <c r="O38" i="22"/>
  <c r="G38" i="22"/>
  <c r="BS37" i="22"/>
  <c r="BK37" i="22"/>
  <c r="BC37" i="22"/>
  <c r="AU37" i="22"/>
  <c r="AM37" i="22"/>
  <c r="AE37" i="22"/>
  <c r="W37" i="22"/>
  <c r="O37" i="22"/>
  <c r="G37" i="22"/>
  <c r="BS36" i="22"/>
  <c r="BK36" i="22"/>
  <c r="BC36" i="22"/>
  <c r="AU36" i="22"/>
  <c r="AM36" i="22"/>
  <c r="AE36" i="22"/>
  <c r="W36" i="22"/>
  <c r="O36" i="22"/>
  <c r="G36" i="22"/>
  <c r="BS35" i="22"/>
  <c r="BK35" i="22"/>
  <c r="BC35" i="22"/>
  <c r="AU35" i="22"/>
  <c r="AM35" i="22"/>
  <c r="AE35" i="22"/>
  <c r="W35" i="22"/>
  <c r="O35" i="22"/>
  <c r="G35" i="22"/>
  <c r="BS34" i="22"/>
  <c r="BK34" i="22"/>
  <c r="BC34" i="22"/>
  <c r="AU34" i="22"/>
  <c r="AM34" i="22"/>
  <c r="AE34" i="22"/>
  <c r="W34" i="22"/>
  <c r="O34" i="22"/>
  <c r="G34" i="22"/>
  <c r="BS33" i="22"/>
  <c r="BK33" i="22"/>
  <c r="BC33" i="22"/>
  <c r="AU33" i="22"/>
  <c r="AM33" i="22"/>
  <c r="AE33" i="22"/>
  <c r="W33" i="22"/>
  <c r="O33" i="22"/>
  <c r="G33" i="22"/>
  <c r="BS32" i="22"/>
  <c r="BK32" i="22"/>
  <c r="BC32" i="22"/>
  <c r="AU32" i="22"/>
  <c r="AM32" i="22"/>
  <c r="AE32" i="22"/>
  <c r="W32" i="22"/>
  <c r="O32" i="22"/>
  <c r="G32" i="22"/>
  <c r="BS31" i="22"/>
  <c r="BK31" i="22"/>
  <c r="BC31" i="22"/>
  <c r="AU31" i="22"/>
  <c r="AM31" i="22"/>
  <c r="AE31" i="22"/>
  <c r="W31" i="22"/>
  <c r="O31" i="22"/>
  <c r="G31" i="22"/>
  <c r="BS30" i="22"/>
  <c r="BK30" i="22"/>
  <c r="BC30" i="22"/>
  <c r="AU30" i="22"/>
  <c r="AM30" i="22"/>
  <c r="AE30" i="22"/>
  <c r="W30" i="22"/>
  <c r="O30" i="22"/>
  <c r="G30" i="22"/>
  <c r="BS29" i="22"/>
  <c r="BK29" i="22"/>
  <c r="BC29" i="22"/>
  <c r="AU29" i="22"/>
  <c r="AM29" i="22"/>
  <c r="AE29" i="22"/>
  <c r="W29" i="22"/>
  <c r="O29" i="22"/>
  <c r="G29" i="22"/>
  <c r="BS28" i="22"/>
  <c r="BK28" i="22"/>
  <c r="BC28" i="22"/>
  <c r="AU28" i="22"/>
  <c r="AM28" i="22"/>
  <c r="AE28" i="22"/>
  <c r="W28" i="22"/>
  <c r="O28" i="22"/>
  <c r="G28" i="22"/>
  <c r="BS27" i="22"/>
  <c r="BK27" i="22"/>
  <c r="BC27" i="22"/>
  <c r="AU27" i="22"/>
  <c r="AM27" i="22"/>
  <c r="AE27" i="22"/>
  <c r="W27" i="22"/>
  <c r="O27" i="22"/>
  <c r="G27" i="22"/>
  <c r="BS26" i="22"/>
  <c r="BK26" i="22"/>
  <c r="BC26" i="22"/>
  <c r="AU26" i="22"/>
  <c r="AM26" i="22"/>
  <c r="AE26" i="22"/>
  <c r="W26" i="22"/>
  <c r="O26" i="22"/>
  <c r="G26" i="22"/>
  <c r="BS25" i="22"/>
  <c r="BK25" i="22"/>
  <c r="BC25" i="22"/>
  <c r="AU25" i="22"/>
  <c r="AM25" i="22"/>
  <c r="AE25" i="22"/>
  <c r="W25" i="22"/>
  <c r="O25" i="22"/>
  <c r="G25" i="22"/>
  <c r="BS24" i="22"/>
  <c r="BK24" i="22"/>
  <c r="BC24" i="22"/>
  <c r="AU24" i="22"/>
  <c r="AM24" i="22"/>
  <c r="AE24" i="22"/>
  <c r="W24" i="22"/>
  <c r="O24" i="22"/>
  <c r="G24" i="22"/>
  <c r="BS23" i="22"/>
  <c r="BK23" i="22"/>
  <c r="BC23" i="22"/>
  <c r="AU23" i="22"/>
  <c r="AM23" i="22"/>
  <c r="AE23" i="22"/>
  <c r="W23" i="22"/>
  <c r="O23" i="22"/>
  <c r="G23" i="22"/>
  <c r="BS22" i="22"/>
  <c r="BK22" i="22"/>
  <c r="BC22" i="22"/>
  <c r="AU22" i="22"/>
  <c r="AM22" i="22"/>
  <c r="AE22" i="22"/>
  <c r="W22" i="22"/>
  <c r="O22" i="22"/>
  <c r="G22" i="22"/>
  <c r="BS21" i="22"/>
  <c r="BK21" i="22"/>
  <c r="BC21" i="22"/>
  <c r="AU21" i="22"/>
  <c r="AM21" i="22"/>
  <c r="AE21" i="22"/>
  <c r="W21" i="22"/>
  <c r="O21" i="22"/>
  <c r="G21" i="22"/>
  <c r="BS20" i="22"/>
  <c r="BK20" i="22"/>
  <c r="BC20" i="22"/>
  <c r="AU20" i="22"/>
  <c r="AM20" i="22"/>
  <c r="AE20" i="22"/>
  <c r="W20" i="22"/>
  <c r="O20" i="22"/>
  <c r="G20" i="22"/>
  <c r="BS19" i="22"/>
  <c r="BK19" i="22"/>
  <c r="BC19" i="22"/>
  <c r="AU19" i="22"/>
  <c r="AM19" i="22"/>
  <c r="AE19" i="22"/>
  <c r="W19" i="22"/>
  <c r="O19" i="22"/>
  <c r="G19" i="22"/>
  <c r="BS18" i="22"/>
  <c r="BK18" i="22"/>
  <c r="BC18" i="22"/>
  <c r="AU18" i="22"/>
  <c r="AM18" i="22"/>
  <c r="AE18" i="22"/>
  <c r="O18" i="22"/>
  <c r="G18" i="22"/>
  <c r="BS17" i="22"/>
  <c r="BK17" i="22"/>
  <c r="BC17" i="22"/>
  <c r="AU17" i="22"/>
  <c r="AM17" i="22"/>
  <c r="AE17" i="22"/>
  <c r="W17" i="22"/>
  <c r="O17" i="22"/>
  <c r="G17" i="22"/>
  <c r="BS16" i="22"/>
  <c r="BK16" i="22"/>
  <c r="BC16" i="22"/>
  <c r="AU16" i="22"/>
  <c r="AM16" i="22"/>
  <c r="AE16" i="22"/>
  <c r="W16" i="22"/>
  <c r="O16" i="22"/>
  <c r="G16" i="22"/>
  <c r="BS15" i="22"/>
  <c r="BK15" i="22"/>
  <c r="BC15" i="22"/>
  <c r="AU15" i="22"/>
  <c r="AM15" i="22"/>
  <c r="AE15" i="22"/>
  <c r="W15" i="22"/>
  <c r="O15" i="22"/>
  <c r="BS14" i="22"/>
  <c r="BK14" i="22"/>
  <c r="BC14" i="22"/>
  <c r="AU14" i="22"/>
  <c r="AM14" i="22"/>
  <c r="AE14" i="22"/>
  <c r="W14" i="22"/>
  <c r="O14" i="22"/>
  <c r="BS13" i="22"/>
  <c r="BK13" i="22"/>
  <c r="BC13" i="22"/>
  <c r="AU13" i="22"/>
  <c r="AM13" i="22"/>
  <c r="AE13" i="22"/>
  <c r="O13" i="22"/>
  <c r="BS12" i="22"/>
  <c r="BK12" i="22"/>
  <c r="BC12" i="22"/>
  <c r="AU12" i="22"/>
  <c r="AM12" i="22"/>
  <c r="AE12" i="22"/>
  <c r="O12" i="22"/>
  <c r="BS11" i="22"/>
  <c r="BC11" i="22"/>
  <c r="AU11" i="22"/>
  <c r="AM11" i="22"/>
  <c r="AE11" i="22"/>
  <c r="O11" i="22"/>
  <c r="BS10" i="22"/>
  <c r="BC10" i="22"/>
  <c r="AU10" i="22"/>
  <c r="AM10" i="22"/>
  <c r="AE10" i="22"/>
  <c r="O10" i="22"/>
  <c r="BS9" i="22"/>
  <c r="BC9" i="22"/>
  <c r="AU9" i="22"/>
  <c r="AM9" i="22"/>
  <c r="AE9" i="22"/>
  <c r="BS8" i="22"/>
  <c r="BC8" i="22"/>
  <c r="AU8" i="22"/>
  <c r="AM8" i="22"/>
  <c r="AE8" i="22"/>
  <c r="BS7" i="22"/>
  <c r="BC7" i="22"/>
  <c r="AU7" i="22"/>
  <c r="BS6" i="22"/>
  <c r="BC6" i="22"/>
  <c r="AU6" i="22"/>
  <c r="AM6" i="22"/>
  <c r="BS5" i="22"/>
  <c r="O5" i="17"/>
  <c r="L6" i="17"/>
  <c r="W5" i="17"/>
  <c r="AM46" i="17"/>
  <c r="AE46" i="17"/>
  <c r="W46" i="17"/>
  <c r="O46" i="17"/>
  <c r="G46" i="17"/>
  <c r="AM45" i="17"/>
  <c r="AE45" i="17"/>
  <c r="W45" i="17"/>
  <c r="O45" i="17"/>
  <c r="G45" i="17"/>
  <c r="AM44" i="17"/>
  <c r="AE44" i="17"/>
  <c r="W44" i="17"/>
  <c r="O44" i="17"/>
  <c r="G44" i="17"/>
  <c r="AM43" i="17"/>
  <c r="AE43" i="17"/>
  <c r="W43" i="17"/>
  <c r="O43" i="17"/>
  <c r="G43" i="17"/>
  <c r="AM42" i="17"/>
  <c r="AE42" i="17"/>
  <c r="W42" i="17"/>
  <c r="O42" i="17"/>
  <c r="G42" i="17"/>
  <c r="AM41" i="17"/>
  <c r="AE41" i="17"/>
  <c r="W41" i="17"/>
  <c r="O41" i="17"/>
  <c r="G41" i="17"/>
  <c r="AM40" i="17"/>
  <c r="AE40" i="17"/>
  <c r="W40" i="17"/>
  <c r="O40" i="17"/>
  <c r="G40" i="17"/>
  <c r="AM39" i="17"/>
  <c r="AE39" i="17"/>
  <c r="W39" i="17"/>
  <c r="O39" i="17"/>
  <c r="G39" i="17"/>
  <c r="AM38" i="17"/>
  <c r="AE38" i="17"/>
  <c r="W38" i="17"/>
  <c r="O38" i="17"/>
  <c r="G38" i="17"/>
  <c r="AM37" i="17"/>
  <c r="AE37" i="17"/>
  <c r="W37" i="17"/>
  <c r="O37" i="17"/>
  <c r="G37" i="17"/>
  <c r="AM36" i="17"/>
  <c r="AE36" i="17"/>
  <c r="W36" i="17"/>
  <c r="O36" i="17"/>
  <c r="G36" i="17"/>
  <c r="AM35" i="17"/>
  <c r="AE35" i="17"/>
  <c r="W35" i="17"/>
  <c r="O35" i="17"/>
  <c r="G35" i="17"/>
  <c r="AM34" i="17"/>
  <c r="AE34" i="17"/>
  <c r="W34" i="17"/>
  <c r="O34" i="17"/>
  <c r="G34" i="17"/>
  <c r="AM33" i="17"/>
  <c r="AE33" i="17"/>
  <c r="W33" i="17"/>
  <c r="O33" i="17"/>
  <c r="G33" i="17"/>
  <c r="AM32" i="17"/>
  <c r="AE32" i="17"/>
  <c r="W32" i="17"/>
  <c r="O32" i="17"/>
  <c r="G32" i="17"/>
  <c r="AM31" i="17"/>
  <c r="AE31" i="17"/>
  <c r="W31" i="17"/>
  <c r="O31" i="17"/>
  <c r="G31" i="17"/>
  <c r="AM30" i="17"/>
  <c r="AE30" i="17"/>
  <c r="W30" i="17"/>
  <c r="O30" i="17"/>
  <c r="G30" i="17"/>
  <c r="AM29" i="17"/>
  <c r="AE29" i="17"/>
  <c r="W29" i="17"/>
  <c r="O29" i="17"/>
  <c r="G29" i="17"/>
  <c r="AM28" i="17"/>
  <c r="AE28" i="17"/>
  <c r="W28" i="17"/>
  <c r="O28" i="17"/>
  <c r="G28" i="17"/>
  <c r="AM27" i="17"/>
  <c r="AE27" i="17"/>
  <c r="W27" i="17"/>
  <c r="O27" i="17"/>
  <c r="G27" i="17"/>
  <c r="AM26" i="17"/>
  <c r="AE26" i="17"/>
  <c r="W26" i="17"/>
  <c r="O26" i="17"/>
  <c r="G26" i="17"/>
  <c r="AM25" i="17"/>
  <c r="AE25" i="17"/>
  <c r="W25" i="17"/>
  <c r="O25" i="17"/>
  <c r="G25" i="17"/>
  <c r="AM24" i="17"/>
  <c r="AE24" i="17"/>
  <c r="W24" i="17"/>
  <c r="O24" i="17"/>
  <c r="G24" i="17"/>
  <c r="AM23" i="17"/>
  <c r="AE23" i="17"/>
  <c r="W23" i="17"/>
  <c r="O23" i="17"/>
  <c r="G23" i="17"/>
  <c r="AM22" i="17"/>
  <c r="AE22" i="17"/>
  <c r="W22" i="17"/>
  <c r="O22" i="17"/>
  <c r="G22" i="17"/>
  <c r="AM21" i="17"/>
  <c r="AE21" i="17"/>
  <c r="W21" i="17"/>
  <c r="O21" i="17"/>
  <c r="G21" i="17"/>
  <c r="AM20" i="17"/>
  <c r="AE20" i="17"/>
  <c r="W20" i="17"/>
  <c r="O20" i="17"/>
  <c r="G20" i="17"/>
  <c r="AM19" i="17"/>
  <c r="AE19" i="17"/>
  <c r="W19" i="17"/>
  <c r="O19" i="17"/>
  <c r="G19" i="17"/>
  <c r="AM18" i="17"/>
  <c r="AE18" i="17"/>
  <c r="W18" i="17"/>
  <c r="O18" i="17"/>
  <c r="G18" i="17"/>
  <c r="AM17" i="17"/>
  <c r="AE17" i="17"/>
  <c r="W17" i="17"/>
  <c r="O17" i="17"/>
  <c r="G17" i="17"/>
  <c r="AM16" i="17"/>
  <c r="AE16" i="17"/>
  <c r="W16" i="17"/>
  <c r="O16" i="17"/>
  <c r="G16" i="17"/>
  <c r="AM15" i="17"/>
  <c r="AE15" i="17"/>
  <c r="W15" i="17"/>
  <c r="O15" i="17"/>
  <c r="G15" i="17"/>
  <c r="AM14" i="17"/>
  <c r="AE14" i="17"/>
  <c r="W14" i="17"/>
  <c r="O14" i="17"/>
  <c r="AM13" i="17"/>
  <c r="AE13" i="17"/>
  <c r="W13" i="17"/>
  <c r="O13" i="17"/>
  <c r="AM12" i="17"/>
  <c r="AE12" i="17"/>
  <c r="W12" i="17"/>
  <c r="O12" i="17"/>
  <c r="AM11" i="17"/>
  <c r="AE11" i="17"/>
  <c r="W11" i="17"/>
  <c r="O11" i="17"/>
  <c r="AM10" i="17"/>
  <c r="AE10" i="17"/>
  <c r="W10" i="17"/>
  <c r="O10" i="17"/>
  <c r="AM9" i="17"/>
  <c r="AE9" i="17"/>
  <c r="W9" i="17"/>
  <c r="AM8" i="17"/>
  <c r="AE8" i="17"/>
  <c r="W8" i="17"/>
  <c r="O8" i="17"/>
  <c r="AM7" i="17"/>
  <c r="AE7" i="17"/>
  <c r="W7" i="17"/>
  <c r="O7" i="17"/>
  <c r="AM6" i="17"/>
  <c r="AE6" i="17"/>
  <c r="W6" i="17"/>
  <c r="T6" i="17"/>
  <c r="O6" i="17"/>
  <c r="G6" i="17"/>
  <c r="AM5" i="17"/>
  <c r="AE5" i="17"/>
  <c r="G5" i="17"/>
  <c r="BC48" i="22" l="1"/>
  <c r="BK48" i="22"/>
  <c r="N45" i="22"/>
  <c r="O45" i="22" s="1"/>
  <c r="V45" i="22"/>
  <c r="AM48" i="22"/>
  <c r="N46" i="22"/>
  <c r="O46" i="22" s="1"/>
  <c r="BZ6" i="23"/>
  <c r="BX6" i="23"/>
  <c r="CD6" i="23"/>
  <c r="BS48" i="22"/>
  <c r="AE47" i="22"/>
  <c r="F22" i="48" s="1"/>
  <c r="AE47" i="17"/>
  <c r="AM48" i="17"/>
  <c r="G48" i="17"/>
  <c r="G48" i="22"/>
  <c r="CD23" i="23"/>
  <c r="CD24" i="23"/>
  <c r="CD25" i="23"/>
  <c r="V39" i="23"/>
  <c r="G47" i="17"/>
  <c r="W47" i="17"/>
  <c r="W48" i="17"/>
  <c r="AE48" i="17"/>
  <c r="G47" i="22"/>
  <c r="F12" i="48" s="1"/>
  <c r="BK47" i="22"/>
  <c r="F38" i="48" s="1"/>
  <c r="I38" i="48" s="1"/>
  <c r="AK6" i="23"/>
  <c r="AI6" i="23"/>
  <c r="AG6" i="23"/>
  <c r="AV6" i="23"/>
  <c r="AX6" i="23"/>
  <c r="BO6" i="23"/>
  <c r="BM6" i="23"/>
  <c r="AZ7" i="23"/>
  <c r="AX7" i="23"/>
  <c r="AV7" i="23"/>
  <c r="BK7" i="23"/>
  <c r="BI7" i="23"/>
  <c r="CD7" i="23"/>
  <c r="CB7" i="23"/>
  <c r="BZ7" i="23"/>
  <c r="BX7" i="23"/>
  <c r="CO7" i="23"/>
  <c r="CQ7" i="23"/>
  <c r="CM7" i="23"/>
  <c r="DH7" i="23"/>
  <c r="DF7" i="23"/>
  <c r="DD7" i="23"/>
  <c r="AI8" i="23"/>
  <c r="AG8" i="23"/>
  <c r="AX8" i="23"/>
  <c r="AV8" i="23"/>
  <c r="BM8" i="23"/>
  <c r="BK8" i="23"/>
  <c r="BI8" i="23"/>
  <c r="CS8" i="23"/>
  <c r="CQ8" i="23"/>
  <c r="CO8" i="23"/>
  <c r="CM8" i="23"/>
  <c r="DF8" i="23"/>
  <c r="AG9" i="23"/>
  <c r="AZ9" i="23"/>
  <c r="AX9" i="23"/>
  <c r="AV9" i="23"/>
  <c r="BK9" i="23"/>
  <c r="BM9" i="23"/>
  <c r="BI9" i="23"/>
  <c r="CO9" i="23"/>
  <c r="CQ9" i="23"/>
  <c r="DH9" i="23"/>
  <c r="DF9" i="23"/>
  <c r="DD9" i="23"/>
  <c r="CD10" i="23"/>
  <c r="CB10" i="23"/>
  <c r="BZ10" i="23"/>
  <c r="BX10" i="23"/>
  <c r="DH10" i="23"/>
  <c r="AI11" i="23"/>
  <c r="AK11" i="23"/>
  <c r="AG11" i="23"/>
  <c r="BM11" i="23"/>
  <c r="BO11" i="23"/>
  <c r="BK11" i="23"/>
  <c r="BI11" i="23"/>
  <c r="CQ11" i="23"/>
  <c r="CS11" i="23"/>
  <c r="CO11" i="23"/>
  <c r="CM11" i="23"/>
  <c r="AK12" i="23"/>
  <c r="AI12" i="23"/>
  <c r="AG12" i="23"/>
  <c r="BO12" i="23"/>
  <c r="BM12" i="23"/>
  <c r="BK12" i="23"/>
  <c r="BI12" i="23"/>
  <c r="CD12" i="23"/>
  <c r="CS12" i="23"/>
  <c r="CQ12" i="23"/>
  <c r="CO12" i="23"/>
  <c r="CM12" i="23"/>
  <c r="AX13" i="23"/>
  <c r="AZ13" i="23"/>
  <c r="AV13" i="23"/>
  <c r="AT13" i="23"/>
  <c r="CB13" i="23"/>
  <c r="CD13" i="23"/>
  <c r="BZ13" i="23"/>
  <c r="BX13" i="23"/>
  <c r="DF13" i="23"/>
  <c r="DH13" i="23"/>
  <c r="DD13" i="23"/>
  <c r="AX14" i="23"/>
  <c r="AZ14" i="23"/>
  <c r="AV14" i="23"/>
  <c r="AT14" i="23"/>
  <c r="CB14" i="23"/>
  <c r="CD14" i="23"/>
  <c r="BZ14" i="23"/>
  <c r="BX14" i="23"/>
  <c r="DF14" i="23"/>
  <c r="DH14" i="23"/>
  <c r="DD14" i="23"/>
  <c r="T15" i="23"/>
  <c r="V15" i="23"/>
  <c r="R15" i="23"/>
  <c r="P15" i="23"/>
  <c r="AX15" i="23"/>
  <c r="AZ15" i="23"/>
  <c r="AV15" i="23"/>
  <c r="AT15" i="23"/>
  <c r="CB15" i="23"/>
  <c r="CD15" i="23"/>
  <c r="BZ15" i="23"/>
  <c r="BX15" i="23"/>
  <c r="DF15" i="23"/>
  <c r="DH15" i="23"/>
  <c r="DD15" i="23"/>
  <c r="T16" i="23"/>
  <c r="V16" i="23"/>
  <c r="R16" i="23"/>
  <c r="P16" i="23"/>
  <c r="AX16" i="23"/>
  <c r="AZ16" i="23"/>
  <c r="AV16" i="23"/>
  <c r="AT16" i="23"/>
  <c r="CB16" i="23"/>
  <c r="CD16" i="23"/>
  <c r="BZ16" i="23"/>
  <c r="BX16" i="23"/>
  <c r="DF16" i="23"/>
  <c r="DH16" i="23"/>
  <c r="DD16" i="23"/>
  <c r="T17" i="23"/>
  <c r="V17" i="23"/>
  <c r="R17" i="23"/>
  <c r="P17" i="23"/>
  <c r="AX17" i="23"/>
  <c r="AZ17" i="23"/>
  <c r="AV17" i="23"/>
  <c r="AT17" i="23"/>
  <c r="CB17" i="23"/>
  <c r="CD17" i="23"/>
  <c r="BZ17" i="23"/>
  <c r="BX17" i="23"/>
  <c r="DF17" i="23"/>
  <c r="DH17" i="23"/>
  <c r="DD17" i="23"/>
  <c r="T18" i="23"/>
  <c r="V18" i="23"/>
  <c r="R18" i="23"/>
  <c r="P18" i="23"/>
  <c r="AX18" i="23"/>
  <c r="AZ18" i="23"/>
  <c r="AV18" i="23"/>
  <c r="AT18" i="23"/>
  <c r="CB18" i="23"/>
  <c r="CD18" i="23"/>
  <c r="BZ18" i="23"/>
  <c r="BX18" i="23"/>
  <c r="DF18" i="23"/>
  <c r="DH18" i="23"/>
  <c r="DD18" i="23"/>
  <c r="T19" i="23"/>
  <c r="V19" i="23"/>
  <c r="R19" i="23"/>
  <c r="P19" i="23"/>
  <c r="AX19" i="23"/>
  <c r="AZ19" i="23"/>
  <c r="AV19" i="23"/>
  <c r="AT19" i="23"/>
  <c r="CB19" i="23"/>
  <c r="CD19" i="23"/>
  <c r="BZ19" i="23"/>
  <c r="BX19" i="23"/>
  <c r="DF19" i="23"/>
  <c r="DH19" i="23"/>
  <c r="DD19" i="23"/>
  <c r="T20" i="23"/>
  <c r="V20" i="23"/>
  <c r="R20" i="23"/>
  <c r="P20" i="23"/>
  <c r="AX20" i="23"/>
  <c r="AZ20" i="23"/>
  <c r="AV20" i="23"/>
  <c r="AT20" i="23"/>
  <c r="CB20" i="23"/>
  <c r="CD20" i="23"/>
  <c r="BZ20" i="23"/>
  <c r="BX20" i="23"/>
  <c r="DF20" i="23"/>
  <c r="DH20" i="23"/>
  <c r="DD20" i="23"/>
  <c r="T21" i="23"/>
  <c r="V21" i="23"/>
  <c r="R21" i="23"/>
  <c r="P21" i="23"/>
  <c r="AX21" i="23"/>
  <c r="AZ21" i="23"/>
  <c r="AV21" i="23"/>
  <c r="AT21" i="23"/>
  <c r="CB21" i="23"/>
  <c r="CD21" i="23"/>
  <c r="BZ21" i="23"/>
  <c r="BX21" i="23"/>
  <c r="DF21" i="23"/>
  <c r="DH21" i="23"/>
  <c r="DD21" i="23"/>
  <c r="T22" i="23"/>
  <c r="V22" i="23"/>
  <c r="R22" i="23"/>
  <c r="P22" i="23"/>
  <c r="AX22" i="23"/>
  <c r="AZ22" i="23"/>
  <c r="AV22" i="23"/>
  <c r="AT22" i="23"/>
  <c r="CB22" i="23"/>
  <c r="CD22" i="23"/>
  <c r="BZ22" i="23"/>
  <c r="BX22" i="23"/>
  <c r="DF22" i="23"/>
  <c r="DH22" i="23"/>
  <c r="DD22" i="23"/>
  <c r="T23" i="23"/>
  <c r="V23" i="23"/>
  <c r="R23" i="23"/>
  <c r="P23" i="23"/>
  <c r="AX23" i="23"/>
  <c r="AZ23" i="23"/>
  <c r="AV23" i="23"/>
  <c r="AT23" i="23"/>
  <c r="CQ23" i="23"/>
  <c r="CO23" i="23"/>
  <c r="DF23" i="23"/>
  <c r="DD23" i="23"/>
  <c r="T24" i="23"/>
  <c r="R24" i="23"/>
  <c r="P24" i="23"/>
  <c r="CQ24" i="23"/>
  <c r="CO24" i="23"/>
  <c r="DF24" i="23"/>
  <c r="DD24" i="23"/>
  <c r="T25" i="23"/>
  <c r="R25" i="23"/>
  <c r="P25" i="23"/>
  <c r="CQ25" i="23"/>
  <c r="CO25" i="23"/>
  <c r="DF25" i="23"/>
  <c r="DH25" i="23"/>
  <c r="DD25" i="23"/>
  <c r="DB25" i="23"/>
  <c r="T26" i="23"/>
  <c r="V26" i="23"/>
  <c r="R26" i="23"/>
  <c r="P26" i="23"/>
  <c r="AX26" i="23"/>
  <c r="AZ26" i="23"/>
  <c r="AV26" i="23"/>
  <c r="AT26" i="23"/>
  <c r="CB26" i="23"/>
  <c r="CD26" i="23"/>
  <c r="BZ26" i="23"/>
  <c r="BX26" i="23"/>
  <c r="DF26" i="23"/>
  <c r="DH26" i="23"/>
  <c r="DD26" i="23"/>
  <c r="DB26" i="23"/>
  <c r="T27" i="23"/>
  <c r="V27" i="23"/>
  <c r="R27" i="23"/>
  <c r="P27" i="23"/>
  <c r="AX27" i="23"/>
  <c r="AZ27" i="23"/>
  <c r="AV27" i="23"/>
  <c r="AT27" i="23"/>
  <c r="CB27" i="23"/>
  <c r="CD27" i="23"/>
  <c r="BZ27" i="23"/>
  <c r="BX27" i="23"/>
  <c r="DF27" i="23"/>
  <c r="DH27" i="23"/>
  <c r="DD27" i="23"/>
  <c r="DB27" i="23"/>
  <c r="T28" i="23"/>
  <c r="V28" i="23"/>
  <c r="R28" i="23"/>
  <c r="P28" i="23"/>
  <c r="AX28" i="23"/>
  <c r="AZ28" i="23"/>
  <c r="AV28" i="23"/>
  <c r="AT28" i="23"/>
  <c r="CB28" i="23"/>
  <c r="CD28" i="23"/>
  <c r="BZ28" i="23"/>
  <c r="BX28" i="23"/>
  <c r="DF28" i="23"/>
  <c r="DH28" i="23"/>
  <c r="DD28" i="23"/>
  <c r="DB28" i="23"/>
  <c r="T29" i="23"/>
  <c r="V29" i="23"/>
  <c r="R29" i="23"/>
  <c r="P29" i="23"/>
  <c r="AX29" i="23"/>
  <c r="AZ29" i="23"/>
  <c r="AV29" i="23"/>
  <c r="AT29" i="23"/>
  <c r="CB29" i="23"/>
  <c r="CD29" i="23"/>
  <c r="BZ29" i="23"/>
  <c r="BX29" i="23"/>
  <c r="DF29" i="23"/>
  <c r="DH29" i="23"/>
  <c r="DD29" i="23"/>
  <c r="DB29" i="23"/>
  <c r="T30" i="23"/>
  <c r="V30" i="23"/>
  <c r="R30" i="23"/>
  <c r="P30" i="23"/>
  <c r="AX30" i="23"/>
  <c r="AZ30" i="23"/>
  <c r="AV30" i="23"/>
  <c r="AT30" i="23"/>
  <c r="CB30" i="23"/>
  <c r="CD30" i="23"/>
  <c r="BZ30" i="23"/>
  <c r="BX30" i="23"/>
  <c r="DF30" i="23"/>
  <c r="DH30" i="23"/>
  <c r="DD30" i="23"/>
  <c r="DB30" i="23"/>
  <c r="V31" i="23"/>
  <c r="T31" i="23"/>
  <c r="R31" i="23"/>
  <c r="P31" i="23"/>
  <c r="AZ31" i="23"/>
  <c r="AX31" i="23"/>
  <c r="AV31" i="23"/>
  <c r="AT31" i="23"/>
  <c r="CD31" i="23"/>
  <c r="CB31" i="23"/>
  <c r="BZ31" i="23"/>
  <c r="BX31" i="23"/>
  <c r="DH31" i="23"/>
  <c r="DF31" i="23"/>
  <c r="DD31" i="23"/>
  <c r="DB31" i="23"/>
  <c r="V32" i="23"/>
  <c r="T32" i="23"/>
  <c r="R32" i="23"/>
  <c r="P32" i="23"/>
  <c r="AZ32" i="23"/>
  <c r="AX32" i="23"/>
  <c r="AV32" i="23"/>
  <c r="AT32" i="23"/>
  <c r="CD32" i="23"/>
  <c r="CB32" i="23"/>
  <c r="BZ32" i="23"/>
  <c r="BX32" i="23"/>
  <c r="DH32" i="23"/>
  <c r="DF32" i="23"/>
  <c r="DD32" i="23"/>
  <c r="DB32" i="23"/>
  <c r="V33" i="23"/>
  <c r="T33" i="23"/>
  <c r="R33" i="23"/>
  <c r="P33" i="23"/>
  <c r="AZ33" i="23"/>
  <c r="AX33" i="23"/>
  <c r="AV33" i="23"/>
  <c r="AT33" i="23"/>
  <c r="CD33" i="23"/>
  <c r="CB33" i="23"/>
  <c r="BZ33" i="23"/>
  <c r="BX33" i="23"/>
  <c r="DH33" i="23"/>
  <c r="DF33" i="23"/>
  <c r="DD33" i="23"/>
  <c r="DB33" i="23"/>
  <c r="V34" i="23"/>
  <c r="T34" i="23"/>
  <c r="R34" i="23"/>
  <c r="P34" i="23"/>
  <c r="AZ34" i="23"/>
  <c r="AX34" i="23"/>
  <c r="AV34" i="23"/>
  <c r="AT34" i="23"/>
  <c r="CD34" i="23"/>
  <c r="CB34" i="23"/>
  <c r="BZ34" i="23"/>
  <c r="BX34" i="23"/>
  <c r="DH34" i="23"/>
  <c r="DF34" i="23"/>
  <c r="DD34" i="23"/>
  <c r="DB34" i="23"/>
  <c r="V35" i="23"/>
  <c r="T35" i="23"/>
  <c r="R35" i="23"/>
  <c r="P35" i="23"/>
  <c r="AZ35" i="23"/>
  <c r="AX35" i="23"/>
  <c r="AV35" i="23"/>
  <c r="AT35" i="23"/>
  <c r="CD35" i="23"/>
  <c r="CB35" i="23"/>
  <c r="BZ35" i="23"/>
  <c r="BX35" i="23"/>
  <c r="DH35" i="23"/>
  <c r="DF35" i="23"/>
  <c r="DD35" i="23"/>
  <c r="DB35" i="23"/>
  <c r="V36" i="23"/>
  <c r="T36" i="23"/>
  <c r="R36" i="23"/>
  <c r="P36" i="23"/>
  <c r="AZ36" i="23"/>
  <c r="AX36" i="23"/>
  <c r="AV36" i="23"/>
  <c r="AT36" i="23"/>
  <c r="CD36" i="23"/>
  <c r="CB36" i="23"/>
  <c r="BZ36" i="23"/>
  <c r="BX36" i="23"/>
  <c r="DH36" i="23"/>
  <c r="DF36" i="23"/>
  <c r="DD36" i="23"/>
  <c r="DB36" i="23"/>
  <c r="V37" i="23"/>
  <c r="T37" i="23"/>
  <c r="R37" i="23"/>
  <c r="P37" i="23"/>
  <c r="AZ37" i="23"/>
  <c r="AX37" i="23"/>
  <c r="AV37" i="23"/>
  <c r="AT37" i="23"/>
  <c r="CD37" i="23"/>
  <c r="CB37" i="23"/>
  <c r="BZ37" i="23"/>
  <c r="BX37" i="23"/>
  <c r="DH37" i="23"/>
  <c r="DF37" i="23"/>
  <c r="DD37" i="23"/>
  <c r="DB37" i="23"/>
  <c r="V38" i="23"/>
  <c r="T38" i="23"/>
  <c r="R38" i="23"/>
  <c r="CB38" i="23"/>
  <c r="BZ38" i="23"/>
  <c r="CQ38" i="23"/>
  <c r="CO38" i="23"/>
  <c r="DF38" i="23"/>
  <c r="DD38" i="23"/>
  <c r="DB38" i="23"/>
  <c r="R42" i="23"/>
  <c r="V42" i="23"/>
  <c r="T42" i="23"/>
  <c r="P42" i="23"/>
  <c r="AK42" i="23"/>
  <c r="AI42" i="23"/>
  <c r="AG42" i="23"/>
  <c r="AE42" i="23"/>
  <c r="AV42" i="23"/>
  <c r="AZ42" i="23"/>
  <c r="AX42" i="23"/>
  <c r="AT42" i="23"/>
  <c r="BO42" i="23"/>
  <c r="BM42" i="23"/>
  <c r="BK42" i="23"/>
  <c r="BI42" i="23"/>
  <c r="BZ42" i="23"/>
  <c r="CD42" i="23"/>
  <c r="CB42" i="23"/>
  <c r="BX42" i="23"/>
  <c r="CS42" i="23"/>
  <c r="CQ42" i="23"/>
  <c r="CO42" i="23"/>
  <c r="CM42" i="23"/>
  <c r="DD42" i="23"/>
  <c r="DH42" i="23"/>
  <c r="DF42" i="23"/>
  <c r="DB42" i="23"/>
  <c r="AK43" i="23"/>
  <c r="AG43" i="23"/>
  <c r="BO43" i="23"/>
  <c r="BK43" i="23"/>
  <c r="CS43" i="23"/>
  <c r="CO43" i="23"/>
  <c r="L10" i="17"/>
  <c r="L7" i="17"/>
  <c r="AM47" i="17"/>
  <c r="O48" i="17"/>
  <c r="O9" i="17"/>
  <c r="O47" i="17" s="1"/>
  <c r="V46" i="22"/>
  <c r="W46" i="22" s="1"/>
  <c r="AU48" i="22"/>
  <c r="CS10" i="23"/>
  <c r="CQ10" i="23"/>
  <c r="AV11" i="23"/>
  <c r="AZ11" i="23"/>
  <c r="BZ11" i="23"/>
  <c r="CD11" i="23"/>
  <c r="BX11" i="23"/>
  <c r="DD11" i="23"/>
  <c r="DH11" i="23"/>
  <c r="AX12" i="23"/>
  <c r="AV12" i="23"/>
  <c r="AG15" i="23"/>
  <c r="AK15" i="23"/>
  <c r="AE15" i="23"/>
  <c r="AG17" i="23"/>
  <c r="AK17" i="23"/>
  <c r="BK17" i="23"/>
  <c r="BO17" i="23"/>
  <c r="BI17" i="23"/>
  <c r="CO17" i="23"/>
  <c r="CS17" i="23"/>
  <c r="CM17" i="23"/>
  <c r="AG19" i="23"/>
  <c r="AK19" i="23"/>
  <c r="BK19" i="23"/>
  <c r="BO19" i="23"/>
  <c r="BI19" i="23"/>
  <c r="CO19" i="23"/>
  <c r="CS19" i="23"/>
  <c r="CM19" i="23"/>
  <c r="CO21" i="23"/>
  <c r="CS21" i="23"/>
  <c r="CM21" i="23"/>
  <c r="BK22" i="23"/>
  <c r="BO22" i="23"/>
  <c r="BI22" i="23"/>
  <c r="AG23" i="23"/>
  <c r="AK23" i="23"/>
  <c r="AE23" i="23"/>
  <c r="BO23" i="23"/>
  <c r="BI23" i="23"/>
  <c r="BM23" i="23"/>
  <c r="BK23" i="23"/>
  <c r="AX24" i="23"/>
  <c r="AV24" i="23"/>
  <c r="BO25" i="23"/>
  <c r="BI25" i="23"/>
  <c r="BM25" i="23"/>
  <c r="BK25" i="23"/>
  <c r="AZ6" i="23"/>
  <c r="BM7" i="23"/>
  <c r="AK8" i="23"/>
  <c r="DD8" i="23"/>
  <c r="AI9" i="23"/>
  <c r="CS9" i="23"/>
  <c r="BK10" i="23"/>
  <c r="CM10" i="23"/>
  <c r="AX11" i="23"/>
  <c r="CB11" i="23"/>
  <c r="DF11" i="23"/>
  <c r="AI15" i="23"/>
  <c r="AI17" i="23"/>
  <c r="BM17" i="23"/>
  <c r="CQ17" i="23"/>
  <c r="AI19" i="23"/>
  <c r="BM19" i="23"/>
  <c r="CQ19" i="23"/>
  <c r="CQ21" i="23"/>
  <c r="BM22" i="23"/>
  <c r="AI23" i="23"/>
  <c r="AK24" i="23"/>
  <c r="AE24" i="23"/>
  <c r="AI24" i="23"/>
  <c r="AT24" i="23"/>
  <c r="AK25" i="23"/>
  <c r="AE25" i="23"/>
  <c r="AI25" i="23"/>
  <c r="BK34" i="23"/>
  <c r="BO34" i="23"/>
  <c r="BI34" i="23"/>
  <c r="BM34" i="23"/>
  <c r="BK36" i="23"/>
  <c r="BO36" i="23"/>
  <c r="BI36" i="23"/>
  <c r="BM36" i="23"/>
  <c r="CD40" i="23"/>
  <c r="BX40" i="23"/>
  <c r="CB40" i="23"/>
  <c r="BZ40" i="23"/>
  <c r="CS6" i="23"/>
  <c r="CM6" i="23"/>
  <c r="DH6" i="23"/>
  <c r="AK7" i="23"/>
  <c r="DF12" i="23"/>
  <c r="DD12" i="23"/>
  <c r="AG13" i="23"/>
  <c r="AK13" i="23"/>
  <c r="BK13" i="23"/>
  <c r="BO13" i="23"/>
  <c r="BI13" i="23"/>
  <c r="CO13" i="23"/>
  <c r="CS13" i="23"/>
  <c r="CM13" i="23"/>
  <c r="BK15" i="23"/>
  <c r="BO15" i="23"/>
  <c r="BI15" i="23"/>
  <c r="CO15" i="23"/>
  <c r="CS15" i="23"/>
  <c r="CM15" i="23"/>
  <c r="AG21" i="23"/>
  <c r="AK21" i="23"/>
  <c r="AE21" i="23"/>
  <c r="BK21" i="23"/>
  <c r="BO21" i="23"/>
  <c r="BI21" i="23"/>
  <c r="AG22" i="23"/>
  <c r="AK22" i="23"/>
  <c r="AE22" i="23"/>
  <c r="CO22" i="23"/>
  <c r="CS22" i="23"/>
  <c r="CM22" i="23"/>
  <c r="BO24" i="23"/>
  <c r="BI24" i="23"/>
  <c r="BM24" i="23"/>
  <c r="BK24" i="23"/>
  <c r="AX25" i="23"/>
  <c r="AV25" i="23"/>
  <c r="BK31" i="23"/>
  <c r="BO31" i="23"/>
  <c r="BI31" i="23"/>
  <c r="BM31" i="23"/>
  <c r="BS47" i="22"/>
  <c r="F40" i="48" s="1"/>
  <c r="I40" i="48" s="1"/>
  <c r="AE48" i="22"/>
  <c r="CB6" i="23"/>
  <c r="CQ6" i="23"/>
  <c r="DD6" i="23"/>
  <c r="AI7" i="23"/>
  <c r="CS7" i="23"/>
  <c r="AZ8" i="23"/>
  <c r="BO8" i="23"/>
  <c r="BO9" i="23"/>
  <c r="CM9" i="23"/>
  <c r="AG10" i="23"/>
  <c r="AX10" i="23"/>
  <c r="BM10" i="23"/>
  <c r="CO10" i="23"/>
  <c r="CB12" i="23"/>
  <c r="BZ12" i="23"/>
  <c r="AG14" i="23"/>
  <c r="AK14" i="23"/>
  <c r="BK14" i="23"/>
  <c r="BO14" i="23"/>
  <c r="BI14" i="23"/>
  <c r="CO14" i="23"/>
  <c r="CS14" i="23"/>
  <c r="CM14" i="23"/>
  <c r="AG16" i="23"/>
  <c r="AK16" i="23"/>
  <c r="BK16" i="23"/>
  <c r="BO16" i="23"/>
  <c r="BI16" i="23"/>
  <c r="CO16" i="23"/>
  <c r="CS16" i="23"/>
  <c r="CM16" i="23"/>
  <c r="AG18" i="23"/>
  <c r="AK18" i="23"/>
  <c r="BK18" i="23"/>
  <c r="BO18" i="23"/>
  <c r="BI18" i="23"/>
  <c r="CO18" i="23"/>
  <c r="CS18" i="23"/>
  <c r="CM18" i="23"/>
  <c r="AG20" i="23"/>
  <c r="AK20" i="23"/>
  <c r="AE20" i="23"/>
  <c r="BK20" i="23"/>
  <c r="BO20" i="23"/>
  <c r="BI20" i="23"/>
  <c r="CO20" i="23"/>
  <c r="CS20" i="23"/>
  <c r="CM20" i="23"/>
  <c r="CB23" i="23"/>
  <c r="BZ23" i="23"/>
  <c r="BX23" i="23"/>
  <c r="AG24" i="23"/>
  <c r="CB24" i="23"/>
  <c r="BZ24" i="23"/>
  <c r="BX24" i="23"/>
  <c r="AG25" i="23"/>
  <c r="CB25" i="23"/>
  <c r="BZ25" i="23"/>
  <c r="BX25" i="23"/>
  <c r="BK33" i="23"/>
  <c r="BO33" i="23"/>
  <c r="BI33" i="23"/>
  <c r="BM33" i="23"/>
  <c r="BO7" i="23"/>
  <c r="DH8" i="23"/>
  <c r="AK9" i="23"/>
  <c r="AK10" i="23"/>
  <c r="AZ10" i="23"/>
  <c r="BO10" i="23"/>
  <c r="DF10" i="23"/>
  <c r="DD10" i="23"/>
  <c r="AZ12" i="23"/>
  <c r="DH12" i="23"/>
  <c r="AZ24" i="23"/>
  <c r="AZ25" i="23"/>
  <c r="BK32" i="23"/>
  <c r="BO32" i="23"/>
  <c r="BI32" i="23"/>
  <c r="BM32" i="23"/>
  <c r="BK35" i="23"/>
  <c r="BO35" i="23"/>
  <c r="BI35" i="23"/>
  <c r="BM35" i="23"/>
  <c r="BK37" i="23"/>
  <c r="BO37" i="23"/>
  <c r="BI37" i="23"/>
  <c r="BM37" i="23"/>
  <c r="CS23" i="23"/>
  <c r="CM23" i="23"/>
  <c r="DH23" i="23"/>
  <c r="CS24" i="23"/>
  <c r="CM24" i="23"/>
  <c r="DH24" i="23"/>
  <c r="CS25" i="23"/>
  <c r="CM25" i="23"/>
  <c r="CO31" i="23"/>
  <c r="CS31" i="23"/>
  <c r="CM31" i="23"/>
  <c r="CO32" i="23"/>
  <c r="CS32" i="23"/>
  <c r="CM32" i="23"/>
  <c r="CO33" i="23"/>
  <c r="CS33" i="23"/>
  <c r="CM33" i="23"/>
  <c r="CO34" i="23"/>
  <c r="CS34" i="23"/>
  <c r="CM34" i="23"/>
  <c r="CO35" i="23"/>
  <c r="CS35" i="23"/>
  <c r="CM35" i="23"/>
  <c r="CO36" i="23"/>
  <c r="CS36" i="23"/>
  <c r="CM36" i="23"/>
  <c r="CO37" i="23"/>
  <c r="CS37" i="23"/>
  <c r="CM37" i="23"/>
  <c r="AK38" i="23"/>
  <c r="AI38" i="23"/>
  <c r="AG38" i="23"/>
  <c r="AE38" i="23"/>
  <c r="T39" i="23"/>
  <c r="R39" i="23"/>
  <c r="P39" i="23"/>
  <c r="V41" i="23"/>
  <c r="P41" i="23"/>
  <c r="T41" i="23"/>
  <c r="R41" i="23"/>
  <c r="V24" i="23"/>
  <c r="V25" i="23"/>
  <c r="AG26" i="23"/>
  <c r="AK26" i="23"/>
  <c r="AE26" i="23"/>
  <c r="BK26" i="23"/>
  <c r="BO26" i="23"/>
  <c r="BI26" i="23"/>
  <c r="CO26" i="23"/>
  <c r="CS26" i="23"/>
  <c r="CM26" i="23"/>
  <c r="AG27" i="23"/>
  <c r="AK27" i="23"/>
  <c r="AE27" i="23"/>
  <c r="BK27" i="23"/>
  <c r="BO27" i="23"/>
  <c r="BI27" i="23"/>
  <c r="CO27" i="23"/>
  <c r="CS27" i="23"/>
  <c r="CM27" i="23"/>
  <c r="AG28" i="23"/>
  <c r="AK28" i="23"/>
  <c r="AE28" i="23"/>
  <c r="BK28" i="23"/>
  <c r="BO28" i="23"/>
  <c r="BI28" i="23"/>
  <c r="CO28" i="23"/>
  <c r="CS28" i="23"/>
  <c r="CM28" i="23"/>
  <c r="AG29" i="23"/>
  <c r="AK29" i="23"/>
  <c r="AE29" i="23"/>
  <c r="BK29" i="23"/>
  <c r="BO29" i="23"/>
  <c r="BI29" i="23"/>
  <c r="CO29" i="23"/>
  <c r="CS29" i="23"/>
  <c r="CM29" i="23"/>
  <c r="AG30" i="23"/>
  <c r="AK30" i="23"/>
  <c r="AE30" i="23"/>
  <c r="BK30" i="23"/>
  <c r="BO30" i="23"/>
  <c r="BI30" i="23"/>
  <c r="CO30" i="23"/>
  <c r="CS30" i="23"/>
  <c r="CM30" i="23"/>
  <c r="CQ34" i="23"/>
  <c r="CQ35" i="23"/>
  <c r="CQ36" i="23"/>
  <c r="CQ37" i="23"/>
  <c r="CD39" i="23"/>
  <c r="BX39" i="23"/>
  <c r="CB39" i="23"/>
  <c r="BZ39" i="23"/>
  <c r="CD41" i="23"/>
  <c r="BX41" i="23"/>
  <c r="CB41" i="23"/>
  <c r="BZ41" i="23"/>
  <c r="AX43" i="23"/>
  <c r="AV43" i="23"/>
  <c r="AZ43" i="23"/>
  <c r="AT43" i="23"/>
  <c r="AG31" i="23"/>
  <c r="AK31" i="23"/>
  <c r="AE31" i="23"/>
  <c r="AG32" i="23"/>
  <c r="AK32" i="23"/>
  <c r="AE32" i="23"/>
  <c r="AG33" i="23"/>
  <c r="AK33" i="23"/>
  <c r="AE33" i="23"/>
  <c r="AG34" i="23"/>
  <c r="AK34" i="23"/>
  <c r="AE34" i="23"/>
  <c r="AG35" i="23"/>
  <c r="AK35" i="23"/>
  <c r="AE35" i="23"/>
  <c r="AG36" i="23"/>
  <c r="AK36" i="23"/>
  <c r="AE36" i="23"/>
  <c r="AG37" i="23"/>
  <c r="AK37" i="23"/>
  <c r="AE37" i="23"/>
  <c r="V40" i="23"/>
  <c r="P40" i="23"/>
  <c r="T40" i="23"/>
  <c r="R40" i="23"/>
  <c r="AZ38" i="23"/>
  <c r="AK39" i="23"/>
  <c r="AE39" i="23"/>
  <c r="AZ39" i="23"/>
  <c r="AX39" i="23"/>
  <c r="BM39" i="23"/>
  <c r="BO39" i="23"/>
  <c r="BI39" i="23"/>
  <c r="BM40" i="23"/>
  <c r="BO40" i="23"/>
  <c r="BI40" i="23"/>
  <c r="BM41" i="23"/>
  <c r="BO41" i="23"/>
  <c r="BI41" i="23"/>
  <c r="CB43" i="23"/>
  <c r="BZ43" i="23"/>
  <c r="CD43" i="23"/>
  <c r="BX43" i="23"/>
  <c r="AT38" i="23"/>
  <c r="BO38" i="23"/>
  <c r="BI38" i="23"/>
  <c r="CD38" i="23"/>
  <c r="AG39" i="23"/>
  <c r="AT39" i="23"/>
  <c r="BK39" i="23"/>
  <c r="DH39" i="23"/>
  <c r="DB39" i="23"/>
  <c r="DF39" i="23"/>
  <c r="AZ40" i="23"/>
  <c r="AT40" i="23"/>
  <c r="AX40" i="23"/>
  <c r="BK40" i="23"/>
  <c r="DH40" i="23"/>
  <c r="DB40" i="23"/>
  <c r="DF40" i="23"/>
  <c r="AZ41" i="23"/>
  <c r="AT41" i="23"/>
  <c r="AX41" i="23"/>
  <c r="BK41" i="23"/>
  <c r="DH41" i="23"/>
  <c r="DB41" i="23"/>
  <c r="DF41" i="23"/>
  <c r="DF43" i="23"/>
  <c r="DD43" i="23"/>
  <c r="DH43" i="23"/>
  <c r="DB43" i="23"/>
  <c r="P38" i="23"/>
  <c r="AV38" i="23"/>
  <c r="BK38" i="23"/>
  <c r="BX38" i="23"/>
  <c r="CS38" i="23"/>
  <c r="CM38" i="23"/>
  <c r="DH38" i="23"/>
  <c r="AI39" i="23"/>
  <c r="AV39" i="23"/>
  <c r="CQ39" i="23"/>
  <c r="CS39" i="23"/>
  <c r="CM39" i="23"/>
  <c r="DD39" i="23"/>
  <c r="AI40" i="23"/>
  <c r="AK40" i="23"/>
  <c r="AE40" i="23"/>
  <c r="AV40" i="23"/>
  <c r="CQ40" i="23"/>
  <c r="CS40" i="23"/>
  <c r="CM40" i="23"/>
  <c r="DD40" i="23"/>
  <c r="AI41" i="23"/>
  <c r="AK41" i="23"/>
  <c r="AE41" i="23"/>
  <c r="AV41" i="23"/>
  <c r="CQ41" i="23"/>
  <c r="CS41" i="23"/>
  <c r="CM41" i="23"/>
  <c r="DD41" i="23"/>
  <c r="T43" i="23"/>
  <c r="R43" i="23"/>
  <c r="V43" i="23"/>
  <c r="P43" i="23"/>
  <c r="AI43" i="23"/>
  <c r="BM43" i="23"/>
  <c r="CQ43" i="23"/>
  <c r="AE43" i="23"/>
  <c r="BI43" i="23"/>
  <c r="CM43" i="23"/>
  <c r="O48" i="22" l="1"/>
  <c r="L46" i="22"/>
  <c r="F14" i="48"/>
  <c r="O47" i="22"/>
  <c r="F18" i="48" s="1"/>
  <c r="I26" i="48" s="1"/>
  <c r="I28" i="48" s="1"/>
  <c r="F28" i="48" s="1"/>
  <c r="F54" i="47"/>
  <c r="I42" i="48"/>
  <c r="W45" i="22"/>
  <c r="W47" i="22" s="1"/>
  <c r="AX47" i="23"/>
  <c r="P47" i="23"/>
  <c r="DD48" i="23"/>
  <c r="D19" i="23" s="1"/>
  <c r="AV48" i="23"/>
  <c r="DF48" i="23"/>
  <c r="E19" i="23" s="1"/>
  <c r="DB48" i="23"/>
  <c r="C19" i="23" s="1"/>
  <c r="AT48" i="23"/>
  <c r="CB48" i="23"/>
  <c r="CD48" i="23"/>
  <c r="CO48" i="23"/>
  <c r="BK48" i="23"/>
  <c r="BI47" i="23"/>
  <c r="BO47" i="23"/>
  <c r="AI47" i="23"/>
  <c r="DH48" i="23"/>
  <c r="F19" i="23" s="1"/>
  <c r="CM48" i="23"/>
  <c r="AZ48" i="23"/>
  <c r="R47" i="23"/>
  <c r="DF47" i="23"/>
  <c r="BX48" i="23"/>
  <c r="BZ48" i="23"/>
  <c r="BZ47" i="23"/>
  <c r="CO47" i="23"/>
  <c r="BM47" i="23"/>
  <c r="AG47" i="23"/>
  <c r="AE47" i="23"/>
  <c r="BI48" i="23"/>
  <c r="AG48" i="23"/>
  <c r="CQ48" i="23"/>
  <c r="T48" i="23"/>
  <c r="AX48" i="23"/>
  <c r="BK47" i="23"/>
  <c r="AK47" i="23"/>
  <c r="AV47" i="23"/>
  <c r="V48" i="23"/>
  <c r="AI48" i="23"/>
  <c r="CQ47" i="23"/>
  <c r="V47" i="23"/>
  <c r="DH47" i="23"/>
  <c r="P48" i="23"/>
  <c r="BX47" i="23"/>
  <c r="W48" i="22"/>
  <c r="T46" i="22"/>
  <c r="BO48" i="23"/>
  <c r="R48" i="23"/>
  <c r="CB47" i="23"/>
  <c r="CM47" i="23"/>
  <c r="T47" i="23"/>
  <c r="CD47" i="23"/>
  <c r="AT47" i="23"/>
  <c r="AK48" i="23"/>
  <c r="CS47" i="23"/>
  <c r="BM48" i="23"/>
  <c r="AZ47" i="23"/>
  <c r="CS48" i="23"/>
  <c r="DD47" i="23"/>
  <c r="AE48" i="23"/>
  <c r="DB47" i="23"/>
  <c r="L8" i="17"/>
  <c r="D43" i="23" l="1"/>
  <c r="D48" i="23" s="1"/>
  <c r="E43" i="23"/>
  <c r="E48" i="23" s="1"/>
  <c r="AR6" i="22" s="1"/>
  <c r="E42" i="23"/>
  <c r="E47" i="23" s="1"/>
  <c r="AU5" i="22" s="1"/>
  <c r="AU47" i="22" s="1"/>
  <c r="F32" i="48" s="1"/>
  <c r="D42" i="23"/>
  <c r="D47" i="23" s="1"/>
  <c r="AM5" i="22" s="1"/>
  <c r="C42" i="23"/>
  <c r="C47" i="23" s="1"/>
  <c r="AM7" i="22" s="1"/>
  <c r="F42" i="23"/>
  <c r="F47" i="23" s="1"/>
  <c r="BC5" i="22" s="1"/>
  <c r="BC47" i="22" s="1"/>
  <c r="F34" i="48" s="1"/>
  <c r="C43" i="23"/>
  <c r="C48" i="23" s="1"/>
  <c r="F43" i="23"/>
  <c r="F48" i="23" s="1"/>
  <c r="AZ6" i="22" s="1"/>
  <c r="AM47" i="22" l="1"/>
  <c r="F30" i="48" s="1"/>
  <c r="I36" i="48" s="1"/>
  <c r="I44" i="48" s="1"/>
  <c r="F44" i="48" s="1"/>
  <c r="I60" i="48"/>
  <c r="I62" i="48" s="1"/>
  <c r="I24" i="14"/>
  <c r="I26" i="14" s="1"/>
  <c r="I23" i="14"/>
  <c r="I25" i="14" s="1"/>
  <c r="L48" i="48" l="1"/>
  <c r="I48" i="48"/>
  <c r="I54" i="48" s="1"/>
  <c r="L56" i="48" l="1"/>
  <c r="I56" i="48"/>
  <c r="I58" i="48" s="1"/>
  <c r="I64" i="48" s="1"/>
  <c r="I66" i="48" s="1"/>
  <c r="H72" i="48" l="1"/>
  <c r="I72" i="48" s="1"/>
  <c r="H70" i="48"/>
  <c r="L70" i="48" l="1"/>
  <c r="L74" i="48" l="1"/>
  <c r="L72" i="47" l="1"/>
  <c r="I76" i="48"/>
  <c r="L76" i="47" l="1"/>
  <c r="L76" i="48"/>
  <c r="I70" i="48" s="1"/>
  <c r="I74" i="48" s="1"/>
  <c r="I8" i="14" l="1"/>
  <c r="L78" i="47"/>
</calcChain>
</file>

<file path=xl/sharedStrings.xml><?xml version="1.0" encoding="utf-8"?>
<sst xmlns="http://schemas.openxmlformats.org/spreadsheetml/2006/main" count="1265" uniqueCount="419">
  <si>
    <t>鶴岡市下水道課</t>
    <rPh sb="0" eb="3">
      <t>ツルオカシ</t>
    </rPh>
    <rPh sb="3" eb="6">
      <t>ゲスイドウ</t>
    </rPh>
    <rPh sb="6" eb="7">
      <t>カ</t>
    </rPh>
    <phoneticPr fontId="2"/>
  </si>
  <si>
    <t>設　計　概　要</t>
    <rPh sb="0" eb="1">
      <t>セツ</t>
    </rPh>
    <rPh sb="2" eb="3">
      <t>ケイ</t>
    </rPh>
    <rPh sb="4" eb="5">
      <t>ガイ</t>
    </rPh>
    <rPh sb="6" eb="7">
      <t>ヨウ</t>
    </rPh>
    <phoneticPr fontId="2"/>
  </si>
  <si>
    <t>変　更　概　要</t>
    <rPh sb="0" eb="1">
      <t>ヘン</t>
    </rPh>
    <rPh sb="2" eb="3">
      <t>サラ</t>
    </rPh>
    <rPh sb="4" eb="5">
      <t>ガイ</t>
    </rPh>
    <rPh sb="6" eb="7">
      <t>ヨウ</t>
    </rPh>
    <phoneticPr fontId="2"/>
  </si>
  <si>
    <t>　</t>
    <phoneticPr fontId="2"/>
  </si>
  <si>
    <t>・ 機械設備工</t>
    <rPh sb="2" eb="4">
      <t>キカイ</t>
    </rPh>
    <rPh sb="4" eb="6">
      <t>セツビ</t>
    </rPh>
    <rPh sb="6" eb="7">
      <t>コウ</t>
    </rPh>
    <phoneticPr fontId="2"/>
  </si>
  <si>
    <t>　　水中汚水ポンプ</t>
    <rPh sb="2" eb="4">
      <t>スイチュウ</t>
    </rPh>
    <rPh sb="4" eb="6">
      <t>オスイ</t>
    </rPh>
    <phoneticPr fontId="2"/>
  </si>
  <si>
    <t>N=2台(1箇所)</t>
    <rPh sb="3" eb="4">
      <t>ダイ</t>
    </rPh>
    <rPh sb="6" eb="8">
      <t>カショ</t>
    </rPh>
    <phoneticPr fontId="2"/>
  </si>
  <si>
    <t>・ 電気設備工</t>
    <rPh sb="2" eb="4">
      <t>デンキ</t>
    </rPh>
    <rPh sb="4" eb="6">
      <t>セツビ</t>
    </rPh>
    <rPh sb="6" eb="7">
      <t>コウ</t>
    </rPh>
    <phoneticPr fontId="2"/>
  </si>
  <si>
    <t>ポンプ制御盤</t>
    <rPh sb="3" eb="6">
      <t>セイギョバン</t>
    </rPh>
    <phoneticPr fontId="2"/>
  </si>
  <si>
    <t>本　工　事　費　内　訳　書</t>
    <rPh sb="0" eb="1">
      <t>ホン</t>
    </rPh>
    <rPh sb="2" eb="3">
      <t>コウ</t>
    </rPh>
    <rPh sb="4" eb="5">
      <t>コト</t>
    </rPh>
    <rPh sb="6" eb="7">
      <t>ヒ</t>
    </rPh>
    <rPh sb="8" eb="9">
      <t>ウチ</t>
    </rPh>
    <rPh sb="10" eb="11">
      <t>ワケ</t>
    </rPh>
    <rPh sb="12" eb="13">
      <t>ショ</t>
    </rPh>
    <phoneticPr fontId="2"/>
  </si>
  <si>
    <t>上段：当初、下段：変更</t>
    <rPh sb="0" eb="2">
      <t>ジョウダン</t>
    </rPh>
    <rPh sb="3" eb="5">
      <t>トウショ</t>
    </rPh>
    <rPh sb="6" eb="8">
      <t>ゲダン</t>
    </rPh>
    <rPh sb="9" eb="11">
      <t>ヘンコウ</t>
    </rPh>
    <phoneticPr fontId="2"/>
  </si>
  <si>
    <t>費　　目</t>
    <rPh sb="0" eb="1">
      <t>ヒ</t>
    </rPh>
    <rPh sb="3" eb="4">
      <t>メ</t>
    </rPh>
    <phoneticPr fontId="2"/>
  </si>
  <si>
    <t>工　　種</t>
    <rPh sb="0" eb="1">
      <t>コウ</t>
    </rPh>
    <rPh sb="3" eb="4">
      <t>シュ</t>
    </rPh>
    <phoneticPr fontId="2"/>
  </si>
  <si>
    <t>種　　別</t>
    <rPh sb="0" eb="1">
      <t>シュ</t>
    </rPh>
    <rPh sb="3" eb="4">
      <t>ベツ</t>
    </rPh>
    <phoneticPr fontId="2"/>
  </si>
  <si>
    <t>細　　別</t>
    <rPh sb="0" eb="1">
      <t>ホソ</t>
    </rPh>
    <rPh sb="3" eb="4">
      <t>ベツ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</si>
  <si>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</si>
  <si>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</si>
  <si>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</si>
  <si>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</si>
  <si>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　要</t>
    <rPh sb="0" eb="1">
      <t>テキ</t>
    </rPh>
    <rPh sb="3" eb="4">
      <t>ヨウ</t>
    </rPh>
    <phoneticPr fontId="2"/>
  </si>
  <si>
    <t>本工事費(合算)</t>
    <rPh sb="0" eb="1">
      <t>ガッポン</t>
    </rPh>
    <rPh sb="1" eb="4">
      <t>コウジヒ</t>
    </rPh>
    <rPh sb="5" eb="7">
      <t>ガッサン</t>
    </rPh>
    <phoneticPr fontId="2"/>
  </si>
  <si>
    <t>機械設備工</t>
    <rPh sb="0" eb="2">
      <t>キカイ</t>
    </rPh>
    <rPh sb="2" eb="4">
      <t>セツビ</t>
    </rPh>
    <rPh sb="4" eb="5">
      <t>コウ</t>
    </rPh>
    <phoneticPr fontId="2"/>
  </si>
  <si>
    <t>工事価格</t>
    <rPh sb="0" eb="2">
      <t>コウジ</t>
    </rPh>
    <rPh sb="2" eb="4">
      <t>カカク</t>
    </rPh>
    <phoneticPr fontId="2"/>
  </si>
  <si>
    <t>式</t>
    <rPh sb="0" eb="1">
      <t>シキ</t>
    </rPh>
    <phoneticPr fontId="2"/>
  </si>
  <si>
    <t>内訳書(合冊工事)</t>
    <rPh sb="0" eb="2">
      <t>ウチワケ</t>
    </rPh>
    <rPh sb="2" eb="3">
      <t>ショ</t>
    </rPh>
    <rPh sb="4" eb="6">
      <t>ガッサツ</t>
    </rPh>
    <rPh sb="6" eb="8">
      <t>コウジ</t>
    </rPh>
    <phoneticPr fontId="2"/>
  </si>
  <si>
    <t>電気設備工</t>
    <rPh sb="0" eb="2">
      <t>デンキ</t>
    </rPh>
    <rPh sb="2" eb="4">
      <t>セツビ</t>
    </rPh>
    <rPh sb="4" eb="5">
      <t>コウ</t>
    </rPh>
    <phoneticPr fontId="2"/>
  </si>
  <si>
    <t>工事価格(合計)</t>
    <rPh sb="0" eb="2">
      <t>コウジ</t>
    </rPh>
    <rPh sb="2" eb="4">
      <t>カカク</t>
    </rPh>
    <rPh sb="5" eb="7">
      <t>ゴウケイ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</si>
  <si>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</si>
  <si>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％</t>
    <phoneticPr fontId="2"/>
  </si>
  <si>
    <t>本工事費</t>
    <rPh sb="0" eb="1">
      <t>ホン</t>
    </rPh>
    <rPh sb="1" eb="4">
      <t>コウジヒ</t>
    </rPh>
    <phoneticPr fontId="2"/>
  </si>
  <si>
    <t>請負工事価格</t>
    <rPh sb="0" eb="2">
      <t>ウケオイ</t>
    </rPh>
    <rPh sb="2" eb="4">
      <t>コウジ</t>
    </rPh>
    <rPh sb="4" eb="6">
      <t>カカク</t>
    </rPh>
    <phoneticPr fontId="2"/>
  </si>
  <si>
    <t>請負工事費</t>
    <rPh sb="0" eb="2">
      <t>ウケオイ</t>
    </rPh>
    <rPh sb="2" eb="4">
      <t>コウジ</t>
    </rPh>
    <rPh sb="4" eb="5">
      <t>ヒ</t>
    </rPh>
    <phoneticPr fontId="2"/>
  </si>
  <si>
    <t>機械設備工　内訳書（合冊工事）</t>
    <rPh sb="0" eb="2">
      <t>キカイ</t>
    </rPh>
    <rPh sb="2" eb="4">
      <t>セツビ</t>
    </rPh>
    <rPh sb="4" eb="5">
      <t>コウ</t>
    </rPh>
    <rPh sb="6" eb="9">
      <t>ウチワケショ</t>
    </rPh>
    <rPh sb="10" eb="12">
      <t>ガッサツ</t>
    </rPh>
    <rPh sb="12" eb="14">
      <t>コウジ</t>
    </rPh>
    <phoneticPr fontId="2"/>
  </si>
  <si>
    <t>本 工 事 費 内 訳 書</t>
    <rPh sb="0" eb="1">
      <t>ホン</t>
    </rPh>
    <rPh sb="2" eb="3">
      <t>コウ</t>
    </rPh>
    <rPh sb="4" eb="5">
      <t>コト</t>
    </rPh>
    <rPh sb="6" eb="7">
      <t>ヒ</t>
    </rPh>
    <rPh sb="8" eb="9">
      <t>ウチ</t>
    </rPh>
    <rPh sb="10" eb="11">
      <t>ワケ</t>
    </rPh>
    <rPh sb="12" eb="13">
      <t>ショ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</si>
  <si>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</si>
  <si>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シュ</t>
    </rPh>
    <rPh sb="2" eb="3">
      <t>ベツ</t>
    </rPh>
    <phoneticPr fontId="2"/>
  </si>
  <si>
    <t>細　　　別</t>
    <rPh sb="0" eb="1">
      <t>ホソ</t>
    </rPh>
    <rPh sb="4" eb="5">
      <t>ベツ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</si>
  <si>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</si>
  <si>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</si>
  <si>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</si>
  <si>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機器費</t>
    <rPh sb="0" eb="2">
      <t>キキ</t>
    </rPh>
    <rPh sb="2" eb="3">
      <t>ヒ</t>
    </rPh>
    <phoneticPr fontId="2"/>
  </si>
  <si>
    <t>合計</t>
    <rPh sb="0" eb="2">
      <t>ゴウケイ</t>
    </rPh>
    <phoneticPr fontId="2"/>
  </si>
  <si>
    <t>（機器費）</t>
    <rPh sb="1" eb="3">
      <t>キキ</t>
    </rPh>
    <rPh sb="3" eb="4">
      <t>ヒ</t>
    </rPh>
    <phoneticPr fontId="2"/>
  </si>
  <si>
    <t>直接工事費</t>
    <rPh sb="0" eb="2">
      <t>チョクセツ</t>
    </rPh>
    <rPh sb="2" eb="5">
      <t>コウジヒ</t>
    </rPh>
    <phoneticPr fontId="2"/>
  </si>
  <si>
    <t>間接工事費</t>
    <rPh sb="0" eb="2">
      <t>カンセツ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</si>
  <si>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</si>
  <si>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積上げ安全費</t>
    <rPh sb="0" eb="2">
      <t>ツミア</t>
    </rPh>
    <rPh sb="3" eb="5">
      <t>アンゼン</t>
    </rPh>
    <rPh sb="5" eb="6">
      <t>ヒ</t>
    </rPh>
    <phoneticPr fontId="2"/>
  </si>
  <si>
    <t>積上げ仮設費</t>
    <rPh sb="0" eb="2">
      <t>ツミア</t>
    </rPh>
    <rPh sb="3" eb="5">
      <t>カセツ</t>
    </rPh>
    <rPh sb="5" eb="6">
      <t>ヒ</t>
    </rPh>
    <phoneticPr fontId="2"/>
  </si>
  <si>
    <t>　共通仮設費計</t>
    <rPh sb="1" eb="3">
      <t>キョウツウ</t>
    </rPh>
    <rPh sb="3" eb="5">
      <t>カセツ</t>
    </rPh>
    <rPh sb="5" eb="6">
      <t>ヒ</t>
    </rPh>
    <rPh sb="6" eb="7">
      <t>ケイ</t>
    </rPh>
    <phoneticPr fontId="2"/>
  </si>
  <si>
    <t>現場管理費</t>
    <rPh sb="0" eb="2">
      <t>ゲンバ</t>
    </rPh>
    <rPh sb="2" eb="5">
      <t>カンリヒ</t>
    </rPh>
    <phoneticPr fontId="2"/>
  </si>
  <si>
    <t>　現場管理費計</t>
    <rPh sb="1" eb="3">
      <t>ゲンバ</t>
    </rPh>
    <rPh sb="3" eb="6">
      <t>カンリヒ</t>
    </rPh>
    <rPh sb="6" eb="7">
      <t>ケイ</t>
    </rPh>
    <phoneticPr fontId="2"/>
  </si>
  <si>
    <t>据付間接費</t>
    <rPh sb="0" eb="2">
      <t>スエツケ</t>
    </rPh>
    <rPh sb="2" eb="4">
      <t>カンセツ</t>
    </rPh>
    <rPh sb="4" eb="5">
      <t>ヒ</t>
    </rPh>
    <phoneticPr fontId="2"/>
  </si>
  <si>
    <t>　据付間接費計</t>
    <rPh sb="1" eb="3">
      <t>スエツケ</t>
    </rPh>
    <rPh sb="3" eb="5">
      <t>カンセツ</t>
    </rPh>
    <rPh sb="5" eb="6">
      <t>ヒ</t>
    </rPh>
    <rPh sb="6" eb="7">
      <t>ケイ</t>
    </rPh>
    <phoneticPr fontId="2"/>
  </si>
  <si>
    <t>（間接工事費）</t>
    <rPh sb="1" eb="3">
      <t>カンセツ</t>
    </rPh>
    <rPh sb="3" eb="6">
      <t>コウジヒ</t>
    </rPh>
    <phoneticPr fontId="2"/>
  </si>
  <si>
    <t>据付工事原価</t>
    <rPh sb="0" eb="2">
      <t>スエツケ</t>
    </rPh>
    <rPh sb="2" eb="4">
      <t>コウジ</t>
    </rPh>
    <rPh sb="4" eb="6">
      <t>ゲンカ</t>
    </rPh>
    <phoneticPr fontId="2"/>
  </si>
  <si>
    <t>（直接工事費+間接工事費）</t>
    <rPh sb="1" eb="3">
      <t>チョクセツ</t>
    </rPh>
    <rPh sb="3" eb="5">
      <t>コウジ</t>
    </rPh>
    <rPh sb="5" eb="6">
      <t>ヒ</t>
    </rPh>
    <rPh sb="7" eb="9">
      <t>カンセツ</t>
    </rPh>
    <rPh sb="9" eb="11">
      <t>コウジ</t>
    </rPh>
    <rPh sb="11" eb="12">
      <t>ヒ</t>
    </rPh>
    <phoneticPr fontId="2"/>
  </si>
  <si>
    <t>設計技術費</t>
    <rPh sb="0" eb="2">
      <t>セッケイ</t>
    </rPh>
    <rPh sb="2" eb="4">
      <t>ギジュツ</t>
    </rPh>
    <rPh sb="4" eb="5">
      <t>ヒ</t>
    </rPh>
    <phoneticPr fontId="2"/>
  </si>
  <si>
    <t>（設計技術費）</t>
    <rPh sb="1" eb="3">
      <t>セッケイ</t>
    </rPh>
    <rPh sb="3" eb="5">
      <t>ギジュツ</t>
    </rPh>
    <rPh sb="5" eb="6">
      <t>ヒ</t>
    </rPh>
    <phoneticPr fontId="2"/>
  </si>
  <si>
    <t>工事原価</t>
    <rPh sb="0" eb="2">
      <t>コウジ</t>
    </rPh>
    <rPh sb="2" eb="4">
      <t>ゲンカ</t>
    </rPh>
    <phoneticPr fontId="2"/>
  </si>
  <si>
    <t>（機器費+据付工事原価+設計技術費）</t>
    <rPh sb="1" eb="3">
      <t>キキ</t>
    </rPh>
    <rPh sb="3" eb="4">
      <t>ヒ</t>
    </rPh>
    <rPh sb="5" eb="7">
      <t>スエツケ</t>
    </rPh>
    <rPh sb="7" eb="9">
      <t>コウジ</t>
    </rPh>
    <rPh sb="9" eb="11">
      <t>ゲンカ</t>
    </rPh>
    <rPh sb="12" eb="14">
      <t>セッケイ</t>
    </rPh>
    <rPh sb="14" eb="16">
      <t>ギジュツ</t>
    </rPh>
    <rPh sb="16" eb="17">
      <t>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</si>
  <si>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</si>
  <si>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一般管理費</t>
    <rPh sb="0" eb="2">
      <t>イッパン</t>
    </rPh>
    <rPh sb="2" eb="5">
      <t>カンリヒ</t>
    </rPh>
    <phoneticPr fontId="2"/>
  </si>
  <si>
    <t>契約補償費</t>
    <rPh sb="0" eb="2">
      <t>ケイヤク</t>
    </rPh>
    <rPh sb="2" eb="4">
      <t>ホショウ</t>
    </rPh>
    <rPh sb="4" eb="5">
      <t>ヒ</t>
    </rPh>
    <phoneticPr fontId="2"/>
  </si>
  <si>
    <t>計</t>
    <rPh sb="0" eb="1">
      <t>ケイ</t>
    </rPh>
    <phoneticPr fontId="2"/>
  </si>
  <si>
    <t>（一般管理費等）</t>
    <rPh sb="1" eb="3">
      <t>イッパン</t>
    </rPh>
    <rPh sb="3" eb="6">
      <t>カンリヒ</t>
    </rPh>
    <rPh sb="6" eb="7">
      <t>トウ</t>
    </rPh>
    <phoneticPr fontId="2"/>
  </si>
  <si>
    <t>（工事原価+一般管理費等）</t>
    <rPh sb="1" eb="3">
      <t>コウジ</t>
    </rPh>
    <rPh sb="3" eb="5">
      <t>ゲンカ</t>
    </rPh>
    <rPh sb="6" eb="8">
      <t>イッパン</t>
    </rPh>
    <rPh sb="8" eb="11">
      <t>カンリヒ</t>
    </rPh>
    <rPh sb="11" eb="12">
      <t>トウ</t>
    </rPh>
    <phoneticPr fontId="2"/>
  </si>
  <si>
    <t>電気設備工　内訳書（合冊工事）</t>
    <rPh sb="0" eb="2">
      <t>デンキ</t>
    </rPh>
    <rPh sb="2" eb="4">
      <t>セツビ</t>
    </rPh>
    <rPh sb="4" eb="5">
      <t>コウ</t>
    </rPh>
    <rPh sb="6" eb="9">
      <t>ウチワケショ</t>
    </rPh>
    <rPh sb="10" eb="12">
      <t>ガッサツ</t>
    </rPh>
    <rPh sb="12" eb="14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</si>
  <si>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</si>
  <si>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機器間接費</t>
    <rPh sb="0" eb="2">
      <t>キキ</t>
    </rPh>
    <rPh sb="2" eb="4">
      <t>カンセツ</t>
    </rPh>
    <rPh sb="4" eb="5">
      <t>ヒ</t>
    </rPh>
    <phoneticPr fontId="2"/>
  </si>
  <si>
    <t>　機器間接費計</t>
    <rPh sb="1" eb="3">
      <t>キキ</t>
    </rPh>
    <rPh sb="3" eb="5">
      <t>カンセツ</t>
    </rPh>
    <rPh sb="5" eb="6">
      <t>ヒ</t>
    </rPh>
    <rPh sb="6" eb="7">
      <t>ケイ</t>
    </rPh>
    <phoneticPr fontId="2"/>
  </si>
  <si>
    <t>（機器費+工事原価+一般管理費等）</t>
    <rPh sb="1" eb="3">
      <t>キキ</t>
    </rPh>
    <rPh sb="3" eb="4">
      <t>ヒ</t>
    </rPh>
    <rPh sb="5" eb="7">
      <t>コウジ</t>
    </rPh>
    <rPh sb="7" eb="9">
      <t>ゲンカ</t>
    </rPh>
    <rPh sb="10" eb="12">
      <t>イッパン</t>
    </rPh>
    <rPh sb="12" eb="15">
      <t>カンリヒ</t>
    </rPh>
    <rPh sb="15" eb="16">
      <t>トウ</t>
    </rPh>
    <phoneticPr fontId="2"/>
  </si>
  <si>
    <t>menu</t>
    <phoneticPr fontId="2"/>
  </si>
  <si>
    <t>本工事</t>
    <rPh sb="0" eb="1">
      <t>ホン</t>
    </rPh>
    <phoneticPr fontId="2"/>
  </si>
  <si>
    <t>機械設備明細書第1号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</si>
  <si>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直接材料費</t>
    <rPh sb="0" eb="2">
      <t>チョクセツ</t>
    </rPh>
    <rPh sb="2" eb="5">
      <t>ザイリョウヒ</t>
    </rPh>
    <phoneticPr fontId="2"/>
  </si>
  <si>
    <t>弁類</t>
    <rPh sb="0" eb="1">
      <t>ベン</t>
    </rPh>
    <rPh sb="1" eb="2">
      <t>ルイ</t>
    </rPh>
    <phoneticPr fontId="2"/>
  </si>
  <si>
    <t>配管資材</t>
    <rPh sb="0" eb="2">
      <t>ハイカン</t>
    </rPh>
    <rPh sb="2" eb="4">
      <t>シザイ</t>
    </rPh>
    <phoneticPr fontId="2"/>
  </si>
  <si>
    <t>補助材料費</t>
    <rPh sb="0" eb="2">
      <t>ホジョ</t>
    </rPh>
    <rPh sb="2" eb="5">
      <t>ザイリョウヒ</t>
    </rPh>
    <phoneticPr fontId="2"/>
  </si>
  <si>
    <t>（材料費）計</t>
    <rPh sb="1" eb="4">
      <t>ザイリョウヒ</t>
    </rPh>
    <rPh sb="5" eb="6">
      <t>ケイ</t>
    </rPh>
    <phoneticPr fontId="2"/>
  </si>
  <si>
    <t>労務費</t>
    <rPh sb="0" eb="3">
      <t>ロウムヒ</t>
    </rPh>
    <phoneticPr fontId="2"/>
  </si>
  <si>
    <t>機械設備明細書第4号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</si>
  <si>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一般労務費</t>
    <rPh sb="0" eb="2">
      <t>イッパン</t>
    </rPh>
    <rPh sb="2" eb="4">
      <t>ロウム</t>
    </rPh>
    <rPh sb="4" eb="5">
      <t>ヒ</t>
    </rPh>
    <phoneticPr fontId="2"/>
  </si>
  <si>
    <t>機械設備明細書第5号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</si>
  <si>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機械設備据付労務費</t>
    <rPh sb="0" eb="2">
      <t>キカイ</t>
    </rPh>
    <rPh sb="2" eb="4">
      <t>セツビ</t>
    </rPh>
    <rPh sb="4" eb="6">
      <t>スエツケ</t>
    </rPh>
    <rPh sb="6" eb="8">
      <t>ロウム</t>
    </rPh>
    <rPh sb="8" eb="9">
      <t>ヒ</t>
    </rPh>
    <phoneticPr fontId="2"/>
  </si>
  <si>
    <t>（労務費）計</t>
    <rPh sb="1" eb="4">
      <t>ロウムヒ</t>
    </rPh>
    <rPh sb="5" eb="6">
      <t>ケイ</t>
    </rPh>
    <phoneticPr fontId="2"/>
  </si>
  <si>
    <t>複合工費</t>
    <rPh sb="0" eb="2">
      <t>フクゴウ</t>
    </rPh>
    <rPh sb="2" eb="4">
      <t>コウヒ</t>
    </rPh>
    <phoneticPr fontId="2"/>
  </si>
  <si>
    <t>機械設備明細書第6号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</si>
  <si>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安全費</t>
    <rPh sb="0" eb="2">
      <t>アンゼン</t>
    </rPh>
    <rPh sb="2" eb="3">
      <t>ヒ</t>
    </rPh>
    <phoneticPr fontId="2"/>
  </si>
  <si>
    <t>機械設備明細書第7号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</si>
  <si>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（複合工費）計</t>
    <rPh sb="1" eb="3">
      <t>フクゴウ</t>
    </rPh>
    <rPh sb="3" eb="5">
      <t>コウヒ</t>
    </rPh>
    <rPh sb="6" eb="7">
      <t>ケイ</t>
    </rPh>
    <phoneticPr fontId="2"/>
  </si>
  <si>
    <t>（直接工事費）</t>
    <rPh sb="1" eb="3">
      <t>チョクセツ</t>
    </rPh>
    <rPh sb="3" eb="5">
      <t>コウジ</t>
    </rPh>
    <rPh sb="5" eb="6">
      <t>ヒ</t>
    </rPh>
    <phoneticPr fontId="2"/>
  </si>
  <si>
    <t>機械設備明細書</t>
    <rPh sb="0" eb="2">
      <t>キカイ</t>
    </rPh>
    <rPh sb="2" eb="4">
      <t>セツビ</t>
    </rPh>
    <rPh sb="4" eb="7">
      <t>メイサイショ</t>
    </rPh>
    <phoneticPr fontId="2"/>
  </si>
  <si>
    <t>上段：当初
下段：変更</t>
    <rPh sb="0" eb="2">
      <t>ジョウダン</t>
    </rPh>
    <rPh sb="3" eb="5">
      <t>トウショ</t>
    </rPh>
    <rPh sb="6" eb="8">
      <t>ゲダン</t>
    </rPh>
    <rPh sb="9" eb="11">
      <t>ヘンコウ</t>
    </rPh>
    <phoneticPr fontId="2"/>
  </si>
  <si>
    <t>種　　目</t>
    <rPh sb="0" eb="1">
      <t>シュ</t>
    </rPh>
    <rPh sb="3" eb="4">
      <t>メ</t>
    </rPh>
    <phoneticPr fontId="2"/>
  </si>
  <si>
    <t>形状・寸法</t>
    <rPh sb="0" eb="2">
      <t>ケイジョウ</t>
    </rPh>
    <rPh sb="3" eb="5">
      <t>スンポウ</t>
    </rPh>
    <phoneticPr fontId="2"/>
  </si>
  <si>
    <t>数　量</t>
    <rPh sb="0" eb="1">
      <t>カズ</t>
    </rPh>
    <rPh sb="2" eb="3">
      <t>リョウ</t>
    </rPh>
    <phoneticPr fontId="2"/>
  </si>
  <si>
    <t>水中汚水汚物ポンプ</t>
    <rPh sb="0" eb="2">
      <t>スイチュウ</t>
    </rPh>
    <rPh sb="2" eb="4">
      <t>オスイ</t>
    </rPh>
    <rPh sb="4" eb="6">
      <t>オブツ</t>
    </rPh>
    <phoneticPr fontId="2"/>
  </si>
  <si>
    <t>台</t>
    <rPh sb="0" eb="1">
      <t>ダイ</t>
    </rPh>
    <phoneticPr fontId="2"/>
  </si>
  <si>
    <t>個</t>
    <rPh sb="0" eb="1">
      <t>コ</t>
    </rPh>
    <phoneticPr fontId="2"/>
  </si>
  <si>
    <t>本</t>
    <rPh sb="0" eb="1">
      <t>ホン</t>
    </rPh>
    <phoneticPr fontId="2"/>
  </si>
  <si>
    <t>普通作業員</t>
    <rPh sb="0" eb="2">
      <t>フツウ</t>
    </rPh>
    <rPh sb="2" eb="5">
      <t>サギョウイン</t>
    </rPh>
    <phoneticPr fontId="2"/>
  </si>
  <si>
    <t>人</t>
    <rPh sb="0" eb="1">
      <t>ニン</t>
    </rPh>
    <phoneticPr fontId="2"/>
  </si>
  <si>
    <t>労務費集計表(機械設備工)</t>
    <rPh sb="0" eb="3">
      <t>ロウムヒ</t>
    </rPh>
    <rPh sb="3" eb="6">
      <t>シュウケイヒョウ</t>
    </rPh>
    <rPh sb="7" eb="9">
      <t>キカイ</t>
    </rPh>
    <rPh sb="9" eb="11">
      <t>セツビ</t>
    </rPh>
    <rPh sb="11" eb="12">
      <t>コウ</t>
    </rPh>
    <phoneticPr fontId="2"/>
  </si>
  <si>
    <t>機械設備据付工</t>
    <rPh sb="0" eb="2">
      <t>キカイ</t>
    </rPh>
    <rPh sb="2" eb="4">
      <t>セツビ</t>
    </rPh>
    <rPh sb="4" eb="6">
      <t>スエツケ</t>
    </rPh>
    <rPh sb="6" eb="7">
      <t>コウ</t>
    </rPh>
    <phoneticPr fontId="2"/>
  </si>
  <si>
    <t>交通誘導警備員B</t>
    <rPh sb="0" eb="2">
      <t>コウツウ</t>
    </rPh>
    <rPh sb="2" eb="4">
      <t>ユウドウ</t>
    </rPh>
    <rPh sb="4" eb="6">
      <t>ケイビ</t>
    </rPh>
    <rPh sb="6" eb="7">
      <t>イン</t>
    </rPh>
    <phoneticPr fontId="2"/>
  </si>
  <si>
    <t>配管工</t>
    <rPh sb="0" eb="3">
      <t>ハイカンコウ</t>
    </rPh>
    <phoneticPr fontId="2"/>
  </si>
  <si>
    <t>ｍ</t>
    <phoneticPr fontId="2"/>
  </si>
  <si>
    <t>設備機械工</t>
    <rPh sb="0" eb="2">
      <t>セツビ</t>
    </rPh>
    <rPh sb="2" eb="4">
      <t>キカイ</t>
    </rPh>
    <rPh sb="4" eb="5">
      <t>コウ</t>
    </rPh>
    <phoneticPr fontId="2"/>
  </si>
  <si>
    <t>基</t>
    <rPh sb="0" eb="1">
      <t>キ</t>
    </rPh>
    <phoneticPr fontId="2"/>
  </si>
  <si>
    <t>労務費集計表　（機械設備）</t>
    <rPh sb="0" eb="2">
      <t>ロウム</t>
    </rPh>
    <rPh sb="2" eb="3">
      <t>ヒ</t>
    </rPh>
    <rPh sb="3" eb="5">
      <t>シュウケイ</t>
    </rPh>
    <rPh sb="5" eb="6">
      <t>ヒョウ</t>
    </rPh>
    <rPh sb="8" eb="10">
      <t>キカイ</t>
    </rPh>
    <rPh sb="10" eb="12">
      <t>セツビ</t>
    </rPh>
    <phoneticPr fontId="2"/>
  </si>
  <si>
    <t>機器名称</t>
    <rPh sb="0" eb="2">
      <t>キキ</t>
    </rPh>
    <rPh sb="2" eb="4">
      <t>メイショウ</t>
    </rPh>
    <phoneticPr fontId="2"/>
  </si>
  <si>
    <t>類　別</t>
    <rPh sb="0" eb="1">
      <t>タグイ</t>
    </rPh>
    <rPh sb="2" eb="3">
      <t>ベツ</t>
    </rPh>
    <phoneticPr fontId="2"/>
  </si>
  <si>
    <t>単位重量</t>
    <rPh sb="0" eb="2">
      <t>タンイ</t>
    </rPh>
    <rPh sb="2" eb="4">
      <t>ジュウリョウ</t>
    </rPh>
    <phoneticPr fontId="2"/>
  </si>
  <si>
    <t>単　位</t>
    <rPh sb="0" eb="1">
      <t>タン</t>
    </rPh>
    <rPh sb="2" eb="3">
      <t>クライ</t>
    </rPh>
    <phoneticPr fontId="2"/>
  </si>
  <si>
    <t>据付工(人)</t>
    <rPh sb="0" eb="2">
      <t>スエツケ</t>
    </rPh>
    <rPh sb="2" eb="3">
      <t>コウ</t>
    </rPh>
    <rPh sb="4" eb="5">
      <t>ニン</t>
    </rPh>
    <phoneticPr fontId="2"/>
  </si>
  <si>
    <t>設計数量</t>
    <rPh sb="0" eb="2">
      <t>セッケイ</t>
    </rPh>
    <rPh sb="2" eb="4">
      <t>スウリョウ</t>
    </rPh>
    <phoneticPr fontId="2"/>
  </si>
  <si>
    <t>t/台又は組</t>
    <rPh sb="2" eb="3">
      <t>ダイ</t>
    </rPh>
    <rPh sb="3" eb="4">
      <t>マタ</t>
    </rPh>
    <rPh sb="5" eb="6">
      <t>クミ</t>
    </rPh>
    <phoneticPr fontId="2"/>
  </si>
  <si>
    <t>歩掛(人/台又は組)</t>
    <rPh sb="0" eb="2">
      <t>ブガカリ</t>
    </rPh>
    <rPh sb="3" eb="4">
      <t>ニン</t>
    </rPh>
    <rPh sb="5" eb="6">
      <t>ダイ</t>
    </rPh>
    <rPh sb="6" eb="7">
      <t>マタ</t>
    </rPh>
    <rPh sb="8" eb="9">
      <t>クミ</t>
    </rPh>
    <phoneticPr fontId="2"/>
  </si>
  <si>
    <t>第1～6類</t>
    <rPh sb="0" eb="1">
      <t>ダイ</t>
    </rPh>
    <rPh sb="4" eb="5">
      <t>ルイ</t>
    </rPh>
    <phoneticPr fontId="2"/>
  </si>
  <si>
    <t>第7類</t>
    <rPh sb="0" eb="1">
      <t>ダイ</t>
    </rPh>
    <rPh sb="2" eb="3">
      <t>ルイ</t>
    </rPh>
    <phoneticPr fontId="2"/>
  </si>
  <si>
    <t>再使用しない構造物</t>
    <rPh sb="0" eb="1">
      <t>サイ</t>
    </rPh>
    <rPh sb="1" eb="3">
      <t>シヨウ</t>
    </rPh>
    <rPh sb="6" eb="9">
      <t>コウゾウブツ</t>
    </rPh>
    <phoneticPr fontId="2"/>
  </si>
  <si>
    <t>合計（人）</t>
    <rPh sb="0" eb="2">
      <t>ゴウケイ</t>
    </rPh>
    <rPh sb="3" eb="4">
      <t>ニン</t>
    </rPh>
    <phoneticPr fontId="2"/>
  </si>
  <si>
    <t>設計数量（人）</t>
    <rPh sb="0" eb="2">
      <t>セッケイ</t>
    </rPh>
    <rPh sb="2" eb="4">
      <t>スウリョウ</t>
    </rPh>
    <rPh sb="5" eb="6">
      <t>ニン</t>
    </rPh>
    <phoneticPr fontId="2"/>
  </si>
  <si>
    <t>機械設備
据付工</t>
    <rPh sb="0" eb="2">
      <t>キカイ</t>
    </rPh>
    <rPh sb="2" eb="4">
      <t>セツビ</t>
    </rPh>
    <rPh sb="5" eb="7">
      <t>スエツケ</t>
    </rPh>
    <rPh sb="7" eb="8">
      <t>コウ</t>
    </rPh>
    <phoneticPr fontId="2"/>
  </si>
  <si>
    <t>機器類</t>
    <rPh sb="0" eb="2">
      <t>キキ</t>
    </rPh>
    <rPh sb="2" eb="3">
      <t>ルイ</t>
    </rPh>
    <phoneticPr fontId="2"/>
  </si>
  <si>
    <t>複合工費（機械）</t>
    <rPh sb="0" eb="2">
      <t>フクゴウ</t>
    </rPh>
    <rPh sb="2" eb="4">
      <t>コウヒ</t>
    </rPh>
    <rPh sb="5" eb="7">
      <t>キカイ</t>
    </rPh>
    <phoneticPr fontId="2"/>
  </si>
  <si>
    <t>設置数量</t>
    <rPh sb="0" eb="2">
      <t>セッチ</t>
    </rPh>
    <rPh sb="2" eb="4">
      <t>スウリョウ</t>
    </rPh>
    <phoneticPr fontId="2"/>
  </si>
  <si>
    <t>材料数量</t>
    <rPh sb="0" eb="2">
      <t>ザイリョウ</t>
    </rPh>
    <rPh sb="2" eb="4">
      <t>スウリョウ</t>
    </rPh>
    <phoneticPr fontId="2"/>
  </si>
  <si>
    <t>撤去数量</t>
    <rPh sb="0" eb="2">
      <t>テッキョ</t>
    </rPh>
    <rPh sb="2" eb="4">
      <t>スウリョウ</t>
    </rPh>
    <phoneticPr fontId="2"/>
  </si>
  <si>
    <t>計　算　式</t>
    <rPh sb="0" eb="1">
      <t>ケイ</t>
    </rPh>
    <rPh sb="2" eb="3">
      <t>サン</t>
    </rPh>
    <rPh sb="4" eb="5">
      <t>シキ</t>
    </rPh>
    <phoneticPr fontId="2"/>
  </si>
  <si>
    <t>洗浄工</t>
    <rPh sb="0" eb="2">
      <t>センジョウ</t>
    </rPh>
    <rPh sb="2" eb="3">
      <t>コウ</t>
    </rPh>
    <phoneticPr fontId="2"/>
  </si>
  <si>
    <t>電気明細書第1号</t>
    <rPh sb="0" eb="2">
      <t>デンキ</t>
    </rPh>
    <rPh sb="2" eb="5">
      <t>メイサイショ</t>
    </rPh>
    <rPh sb="5" eb="6">
      <t>ダイ</t>
    </rPh>
    <rPh sb="7" eb="8">
      <t>ゴウ</t>
    </rPh>
    <phoneticPr fontId="2"/>
  </si>
  <si>
    <t>電気明細書第2号</t>
    <rPh sb="0" eb="2">
      <t>デンキ</t>
    </rPh>
    <rPh sb="2" eb="5">
      <t>メイサイショ</t>
    </rPh>
    <rPh sb="5" eb="6">
      <t>ダイ</t>
    </rPh>
    <rPh sb="7" eb="8">
      <t>ゴウ</t>
    </rPh>
    <phoneticPr fontId="2"/>
  </si>
  <si>
    <t>電線・ケーブル類</t>
    <rPh sb="0" eb="2">
      <t>デンセン</t>
    </rPh>
    <rPh sb="7" eb="8">
      <t>ルイ</t>
    </rPh>
    <phoneticPr fontId="2"/>
  </si>
  <si>
    <t>電気明細書第3号</t>
    <rPh sb="0" eb="2">
      <t>デンキ</t>
    </rPh>
    <rPh sb="2" eb="5">
      <t>メイサイショ</t>
    </rPh>
    <rPh sb="5" eb="6">
      <t>ダイ</t>
    </rPh>
    <rPh sb="7" eb="8">
      <t>ゴウ</t>
    </rPh>
    <phoneticPr fontId="2"/>
  </si>
  <si>
    <t>電線管類</t>
    <rPh sb="0" eb="3">
      <t>デンセンカン</t>
    </rPh>
    <rPh sb="3" eb="4">
      <t>ルイ</t>
    </rPh>
    <phoneticPr fontId="2"/>
  </si>
  <si>
    <t>電気明細書第4号</t>
    <rPh sb="0" eb="2">
      <t>デンキ</t>
    </rPh>
    <rPh sb="2" eb="5">
      <t>メイサイショ</t>
    </rPh>
    <rPh sb="5" eb="6">
      <t>ダイ</t>
    </rPh>
    <rPh sb="7" eb="8">
      <t>ゴウ</t>
    </rPh>
    <phoneticPr fontId="2"/>
  </si>
  <si>
    <t>外線・接地材</t>
    <rPh sb="0" eb="2">
      <t>ガイセン</t>
    </rPh>
    <rPh sb="3" eb="5">
      <t>セッチ</t>
    </rPh>
    <rPh sb="5" eb="6">
      <t>ザイ</t>
    </rPh>
    <phoneticPr fontId="2"/>
  </si>
  <si>
    <t>開閉器類・他材料</t>
    <rPh sb="0" eb="3">
      <t>カイヘイキ</t>
    </rPh>
    <rPh sb="3" eb="4">
      <t>ルイ</t>
    </rPh>
    <rPh sb="5" eb="6">
      <t>ホカ</t>
    </rPh>
    <rPh sb="6" eb="8">
      <t>ザイリョウ</t>
    </rPh>
    <phoneticPr fontId="2"/>
  </si>
  <si>
    <t>電気明細書第6号</t>
    <rPh sb="0" eb="6">
      <t>デンキメイサイショダイ</t>
    </rPh>
    <rPh sb="7" eb="8">
      <t>ゴウ</t>
    </rPh>
    <phoneticPr fontId="2"/>
  </si>
  <si>
    <t>電気明細書第7号</t>
    <rPh sb="0" eb="6">
      <t>デンキメイサイショダイ</t>
    </rPh>
    <rPh sb="7" eb="8">
      <t>ゴウ</t>
    </rPh>
    <phoneticPr fontId="2"/>
  </si>
  <si>
    <t>電気明細書第8号</t>
    <rPh sb="0" eb="6">
      <t>デンキメイサイショダイ</t>
    </rPh>
    <rPh sb="7" eb="8">
      <t>ゴウ</t>
    </rPh>
    <phoneticPr fontId="2"/>
  </si>
  <si>
    <t>（労務費）計</t>
    <rPh sb="1" eb="3">
      <t>ロウム</t>
    </rPh>
    <rPh sb="3" eb="4">
      <t>ヒ</t>
    </rPh>
    <rPh sb="5" eb="6">
      <t>ケイ</t>
    </rPh>
    <phoneticPr fontId="2"/>
  </si>
  <si>
    <t>電気明細書第9号</t>
    <rPh sb="0" eb="6">
      <t>デンキメイサイショダイ</t>
    </rPh>
    <rPh sb="7" eb="8">
      <t>ゴウ</t>
    </rPh>
    <phoneticPr fontId="2"/>
  </si>
  <si>
    <t>電気明細書第10号</t>
    <rPh sb="0" eb="6">
      <t>デンキメイサイショダイ</t>
    </rPh>
    <rPh sb="8" eb="9">
      <t>ゴウ</t>
    </rPh>
    <phoneticPr fontId="2"/>
  </si>
  <si>
    <t>（直接工事費）</t>
    <rPh sb="1" eb="3">
      <t>チョクセツ</t>
    </rPh>
    <rPh sb="3" eb="6">
      <t>コウジヒ</t>
    </rPh>
    <phoneticPr fontId="2"/>
  </si>
  <si>
    <t>電気設備明細書</t>
    <rPh sb="0" eb="2">
      <t>デンキ</t>
    </rPh>
    <rPh sb="2" eb="4">
      <t>セツビ</t>
    </rPh>
    <rPh sb="4" eb="7">
      <t>メイサイショ</t>
    </rPh>
    <phoneticPr fontId="2"/>
  </si>
  <si>
    <t>電線管類</t>
    <rPh sb="0" eb="2">
      <t>デンセン</t>
    </rPh>
    <rPh sb="2" eb="3">
      <t>カン</t>
    </rPh>
    <rPh sb="3" eb="4">
      <t>ルイ</t>
    </rPh>
    <phoneticPr fontId="2"/>
  </si>
  <si>
    <t>技術労務費(①)</t>
    <rPh sb="0" eb="2">
      <t>ギジュツ</t>
    </rPh>
    <rPh sb="2" eb="5">
      <t>ロウムヒ</t>
    </rPh>
    <phoneticPr fontId="2"/>
  </si>
  <si>
    <t>技術労務費(②)</t>
    <rPh sb="0" eb="2">
      <t>ギジュツ</t>
    </rPh>
    <rPh sb="2" eb="5">
      <t>ロウムヒ</t>
    </rPh>
    <phoneticPr fontId="2"/>
  </si>
  <si>
    <t>面</t>
    <rPh sb="0" eb="1">
      <t>メン</t>
    </rPh>
    <phoneticPr fontId="2"/>
  </si>
  <si>
    <t>ケーブル</t>
    <phoneticPr fontId="2"/>
  </si>
  <si>
    <t>VVR(SV)5.5-3C
動力用</t>
    <rPh sb="14" eb="16">
      <t>ドウリョク</t>
    </rPh>
    <rPh sb="16" eb="17">
      <t>ヨウ</t>
    </rPh>
    <phoneticPr fontId="2"/>
  </si>
  <si>
    <t>連結式接地棒</t>
    <rPh sb="0" eb="2">
      <t>レンケツ</t>
    </rPh>
    <rPh sb="2" eb="3">
      <t>シキ</t>
    </rPh>
    <rPh sb="3" eb="5">
      <t>セッチ</t>
    </rPh>
    <rPh sb="5" eb="6">
      <t>ボウ</t>
    </rPh>
    <phoneticPr fontId="2"/>
  </si>
  <si>
    <t>Φ10　1,500㎜</t>
    <phoneticPr fontId="2"/>
  </si>
  <si>
    <t>引込開閉器盤</t>
    <rPh sb="0" eb="2">
      <t>ヒキコミ</t>
    </rPh>
    <rPh sb="2" eb="5">
      <t>カイヘイキ</t>
    </rPh>
    <rPh sb="5" eb="6">
      <t>バン</t>
    </rPh>
    <phoneticPr fontId="2"/>
  </si>
  <si>
    <t>普通作業員</t>
    <rPh sb="0" eb="2">
      <t>フツウ</t>
    </rPh>
    <rPh sb="2" eb="4">
      <t>サギョウ</t>
    </rPh>
    <rPh sb="4" eb="5">
      <t>イン</t>
    </rPh>
    <phoneticPr fontId="2"/>
  </si>
  <si>
    <t>労務費集計表（電気設備工）</t>
    <rPh sb="0" eb="3">
      <t>ロウムヒ</t>
    </rPh>
    <rPh sb="3" eb="6">
      <t>シュウケイヒョウ</t>
    </rPh>
    <rPh sb="7" eb="9">
      <t>デンキ</t>
    </rPh>
    <rPh sb="9" eb="11">
      <t>セツビ</t>
    </rPh>
    <rPh sb="11" eb="12">
      <t>コウ</t>
    </rPh>
    <phoneticPr fontId="2"/>
  </si>
  <si>
    <t>電気通信技術者</t>
    <rPh sb="0" eb="2">
      <t>デンキ</t>
    </rPh>
    <rPh sb="2" eb="4">
      <t>ツウシン</t>
    </rPh>
    <rPh sb="4" eb="7">
      <t>ギジュツシャ</t>
    </rPh>
    <phoneticPr fontId="2"/>
  </si>
  <si>
    <t>労務費集計表（電気設備工事）</t>
    <rPh sb="0" eb="3">
      <t>ロウムヒ</t>
    </rPh>
    <rPh sb="3" eb="6">
      <t>シュウケイヒョウ</t>
    </rPh>
    <rPh sb="7" eb="9">
      <t>デンキ</t>
    </rPh>
    <rPh sb="9" eb="11">
      <t>セツビ</t>
    </rPh>
    <rPh sb="11" eb="13">
      <t>コウジ</t>
    </rPh>
    <phoneticPr fontId="2"/>
  </si>
  <si>
    <t>電気通信技術員</t>
    <rPh sb="0" eb="2">
      <t>デンキ</t>
    </rPh>
    <rPh sb="2" eb="4">
      <t>ツウシン</t>
    </rPh>
    <rPh sb="4" eb="6">
      <t>ギジュツ</t>
    </rPh>
    <rPh sb="6" eb="7">
      <t>イン</t>
    </rPh>
    <phoneticPr fontId="2"/>
  </si>
  <si>
    <t>労務集計表（電気設備工事）</t>
    <rPh sb="0" eb="2">
      <t>ロウム</t>
    </rPh>
    <rPh sb="2" eb="5">
      <t>シュウケイヒョウ</t>
    </rPh>
    <rPh sb="6" eb="8">
      <t>デンキ</t>
    </rPh>
    <rPh sb="8" eb="10">
      <t>セツビ</t>
    </rPh>
    <rPh sb="10" eb="12">
      <t>コウジ</t>
    </rPh>
    <phoneticPr fontId="2"/>
  </si>
  <si>
    <t>監視通報装置</t>
    <rPh sb="0" eb="2">
      <t>カンシ</t>
    </rPh>
    <rPh sb="2" eb="4">
      <t>ツウホウ</t>
    </rPh>
    <rPh sb="4" eb="6">
      <t>ソウチ</t>
    </rPh>
    <phoneticPr fontId="2"/>
  </si>
  <si>
    <t>クラウド型監視装置</t>
    <rPh sb="4" eb="5">
      <t>ガタ</t>
    </rPh>
    <rPh sb="5" eb="7">
      <t>カンシ</t>
    </rPh>
    <rPh sb="7" eb="9">
      <t>ソウチ</t>
    </rPh>
    <phoneticPr fontId="2"/>
  </si>
  <si>
    <t>VVR(SV)5.5-2C
電灯用</t>
    <rPh sb="14" eb="16">
      <t>デントウ</t>
    </rPh>
    <rPh sb="16" eb="17">
      <t>ヨウ</t>
    </rPh>
    <phoneticPr fontId="2"/>
  </si>
  <si>
    <t>Φ10用　22口　500</t>
    <rPh sb="3" eb="4">
      <t>ヨウ</t>
    </rPh>
    <rPh sb="7" eb="8">
      <t>クチ</t>
    </rPh>
    <phoneticPr fontId="2"/>
  </si>
  <si>
    <t>電工</t>
    <rPh sb="0" eb="2">
      <t>デンコウ</t>
    </rPh>
    <phoneticPr fontId="2"/>
  </si>
  <si>
    <t>電線</t>
    <rPh sb="0" eb="2">
      <t>デンセン</t>
    </rPh>
    <phoneticPr fontId="2"/>
  </si>
  <si>
    <t>IV22.0</t>
    <phoneticPr fontId="2"/>
  </si>
  <si>
    <t>レベル計</t>
    <rPh sb="3" eb="4">
      <t>ケイ</t>
    </rPh>
    <phoneticPr fontId="2"/>
  </si>
  <si>
    <t>水位計</t>
    <rPh sb="0" eb="3">
      <t>スイイケイ</t>
    </rPh>
    <phoneticPr fontId="2"/>
  </si>
  <si>
    <t>エントランスキャップ</t>
    <phoneticPr fontId="2"/>
  </si>
  <si>
    <t>VE22</t>
    <phoneticPr fontId="2"/>
  </si>
  <si>
    <t>クラウド型監視装置
設定費</t>
    <rPh sb="4" eb="5">
      <t>ガタ</t>
    </rPh>
    <rPh sb="5" eb="7">
      <t>カンシ</t>
    </rPh>
    <rPh sb="7" eb="9">
      <t>ソウチ</t>
    </rPh>
    <rPh sb="10" eb="12">
      <t>セッテイ</t>
    </rPh>
    <rPh sb="12" eb="13">
      <t>ヒ</t>
    </rPh>
    <phoneticPr fontId="2"/>
  </si>
  <si>
    <t>付属材料費
ケーブル・電線類</t>
    <rPh sb="0" eb="2">
      <t>フゾク</t>
    </rPh>
    <rPh sb="2" eb="5">
      <t>ザイリョウヒ</t>
    </rPh>
    <rPh sb="11" eb="13">
      <t>デンセン</t>
    </rPh>
    <rPh sb="13" eb="14">
      <t>ルイ</t>
    </rPh>
    <phoneticPr fontId="2"/>
  </si>
  <si>
    <t>付属材料費
電線管類（接合材料）</t>
    <rPh sb="0" eb="2">
      <t>フゾク</t>
    </rPh>
    <rPh sb="2" eb="5">
      <t>ザイリョウヒ</t>
    </rPh>
    <rPh sb="6" eb="9">
      <t>デンセンカン</t>
    </rPh>
    <rPh sb="9" eb="10">
      <t>ルイ</t>
    </rPh>
    <rPh sb="11" eb="13">
      <t>セツゴウ</t>
    </rPh>
    <rPh sb="13" eb="15">
      <t>ザイリョウ</t>
    </rPh>
    <phoneticPr fontId="2"/>
  </si>
  <si>
    <t>労務費集計表　（電気設備）</t>
    <rPh sb="0" eb="2">
      <t>ロウム</t>
    </rPh>
    <rPh sb="2" eb="3">
      <t>ヒ</t>
    </rPh>
    <rPh sb="3" eb="5">
      <t>シュウケイ</t>
    </rPh>
    <rPh sb="5" eb="6">
      <t>ヒョウ</t>
    </rPh>
    <rPh sb="8" eb="10">
      <t>デンキ</t>
    </rPh>
    <rPh sb="10" eb="12">
      <t>セツビ</t>
    </rPh>
    <phoneticPr fontId="2"/>
  </si>
  <si>
    <t>調整・試験工</t>
    <rPh sb="0" eb="2">
      <t>チョウセイ</t>
    </rPh>
    <rPh sb="3" eb="5">
      <t>シケン</t>
    </rPh>
    <rPh sb="5" eb="6">
      <t>コウ</t>
    </rPh>
    <phoneticPr fontId="2"/>
  </si>
  <si>
    <t>電　工</t>
    <rPh sb="0" eb="1">
      <t>デン</t>
    </rPh>
    <rPh sb="2" eb="3">
      <t>コウ</t>
    </rPh>
    <phoneticPr fontId="2"/>
  </si>
  <si>
    <t>技術者</t>
    <rPh sb="0" eb="3">
      <t>ギジュツシャ</t>
    </rPh>
    <phoneticPr fontId="2"/>
  </si>
  <si>
    <t>技術員</t>
    <rPh sb="0" eb="2">
      <t>ギジュツ</t>
    </rPh>
    <rPh sb="2" eb="3">
      <t>イン</t>
    </rPh>
    <phoneticPr fontId="2"/>
  </si>
  <si>
    <t>名　　　称</t>
    <rPh sb="0" eb="1">
      <t>ナ</t>
    </rPh>
    <rPh sb="4" eb="5">
      <t>ショウ</t>
    </rPh>
    <phoneticPr fontId="2"/>
  </si>
  <si>
    <t>補完率</t>
    <rPh sb="0" eb="3">
      <t>ホカンリツ</t>
    </rPh>
    <phoneticPr fontId="2"/>
  </si>
  <si>
    <t>歩掛(人)</t>
    <rPh sb="0" eb="2">
      <t>ブガカリ</t>
    </rPh>
    <rPh sb="3" eb="4">
      <t>ニン</t>
    </rPh>
    <phoneticPr fontId="2"/>
  </si>
  <si>
    <t>人工数(人)</t>
    <rPh sb="0" eb="2">
      <t>ジンコウ</t>
    </rPh>
    <rPh sb="2" eb="3">
      <t>スウ</t>
    </rPh>
    <rPh sb="4" eb="5">
      <t>ニン</t>
    </rPh>
    <phoneticPr fontId="2"/>
  </si>
  <si>
    <t>ポンプ用制御盤</t>
    <rPh sb="3" eb="4">
      <t>ヨウ</t>
    </rPh>
    <rPh sb="4" eb="7">
      <t>セイギョバン</t>
    </rPh>
    <phoneticPr fontId="2"/>
  </si>
  <si>
    <t>再使用しない構造物</t>
    <rPh sb="0" eb="3">
      <t>サイシヨウ</t>
    </rPh>
    <rPh sb="6" eb="9">
      <t>コウゾウブツ</t>
    </rPh>
    <phoneticPr fontId="2"/>
  </si>
  <si>
    <t>フロート式レベルスイッチ</t>
    <rPh sb="4" eb="5">
      <t>シキ</t>
    </rPh>
    <phoneticPr fontId="2"/>
  </si>
  <si>
    <t>接地設置
D種接地</t>
    <rPh sb="0" eb="2">
      <t>セッチ</t>
    </rPh>
    <rPh sb="2" eb="4">
      <t>セッチ</t>
    </rPh>
    <rPh sb="6" eb="7">
      <t>シュ</t>
    </rPh>
    <rPh sb="7" eb="9">
      <t>セッチ</t>
    </rPh>
    <phoneticPr fontId="2"/>
  </si>
  <si>
    <t>極</t>
    <rPh sb="0" eb="1">
      <t>キョク</t>
    </rPh>
    <phoneticPr fontId="2"/>
  </si>
  <si>
    <t>投込圧力式水位計</t>
    <rPh sb="0" eb="1">
      <t>ナ</t>
    </rPh>
    <rPh sb="1" eb="2">
      <t>コ</t>
    </rPh>
    <rPh sb="2" eb="4">
      <t>アツリョク</t>
    </rPh>
    <rPh sb="4" eb="5">
      <t>シキ</t>
    </rPh>
    <rPh sb="5" eb="7">
      <t>スイイ</t>
    </rPh>
    <rPh sb="7" eb="8">
      <t>ケイ</t>
    </rPh>
    <phoneticPr fontId="2"/>
  </si>
  <si>
    <t>合成樹脂製可とう電線管
PF22</t>
    <rPh sb="0" eb="2">
      <t>ゴウセイ</t>
    </rPh>
    <rPh sb="2" eb="4">
      <t>ジュシ</t>
    </rPh>
    <rPh sb="4" eb="5">
      <t>セイ</t>
    </rPh>
    <rPh sb="5" eb="6">
      <t>カ</t>
    </rPh>
    <rPh sb="8" eb="11">
      <t>デンセンカン</t>
    </rPh>
    <phoneticPr fontId="2"/>
  </si>
  <si>
    <t>数量集計表（電気設備）</t>
    <rPh sb="0" eb="2">
      <t>スウリョウ</t>
    </rPh>
    <rPh sb="2" eb="5">
      <t>シュウケイヒョウ</t>
    </rPh>
    <rPh sb="6" eb="8">
      <t>デンキ</t>
    </rPh>
    <rPh sb="8" eb="10">
      <t>セツビ</t>
    </rPh>
    <phoneticPr fontId="2"/>
  </si>
  <si>
    <t>複合工費　2-1（電気）</t>
    <rPh sb="0" eb="2">
      <t>フクゴウ</t>
    </rPh>
    <rPh sb="2" eb="4">
      <t>コウヒ</t>
    </rPh>
    <rPh sb="9" eb="11">
      <t>デンキ</t>
    </rPh>
    <phoneticPr fontId="2"/>
  </si>
  <si>
    <t>VVR(SV)5.5-3C
動力用</t>
    <rPh sb="14" eb="17">
      <t>ドウリョクヨウ</t>
    </rPh>
    <phoneticPr fontId="2"/>
  </si>
  <si>
    <t>接地棒</t>
    <rPh sb="0" eb="2">
      <t>セッチ</t>
    </rPh>
    <rPh sb="2" eb="3">
      <t>ボウ</t>
    </rPh>
    <phoneticPr fontId="2"/>
  </si>
  <si>
    <t>ｸﾗｳﾄﾞ型監視装置</t>
    <rPh sb="5" eb="6">
      <t>ガタ</t>
    </rPh>
    <rPh sb="7" eb="9">
      <t>ソウチ</t>
    </rPh>
    <rPh sb="9" eb="10">
      <t>ソウチ</t>
    </rPh>
    <phoneticPr fontId="2"/>
  </si>
  <si>
    <t>制御盤に組込み</t>
    <rPh sb="0" eb="3">
      <t>セイギョバン</t>
    </rPh>
    <rPh sb="4" eb="6">
      <t>クミコ</t>
    </rPh>
    <phoneticPr fontId="2"/>
  </si>
  <si>
    <t>連結式接地棒用リード端子</t>
    <rPh sb="0" eb="2">
      <t>レンケツ</t>
    </rPh>
    <rPh sb="2" eb="3">
      <t>シキ</t>
    </rPh>
    <rPh sb="3" eb="5">
      <t>セッチ</t>
    </rPh>
    <rPh sb="5" eb="6">
      <t>ボウ</t>
    </rPh>
    <rPh sb="6" eb="7">
      <t>ヨウ</t>
    </rPh>
    <rPh sb="10" eb="12">
      <t>タンシ</t>
    </rPh>
    <phoneticPr fontId="2"/>
  </si>
  <si>
    <t>IV22.0
接地用</t>
    <rPh sb="7" eb="10">
      <t>セッチヨウ</t>
    </rPh>
    <phoneticPr fontId="2"/>
  </si>
  <si>
    <t>VCT1.25-4C
ポンプ用</t>
    <rPh sb="14" eb="15">
      <t>ヨウ</t>
    </rPh>
    <phoneticPr fontId="2"/>
  </si>
  <si>
    <t>水位計</t>
    <rPh sb="0" eb="2">
      <t>スイイ</t>
    </rPh>
    <rPh sb="2" eb="3">
      <t>ケイ</t>
    </rPh>
    <phoneticPr fontId="2"/>
  </si>
  <si>
    <t>クラウド型監視装置
設定費</t>
    <rPh sb="4" eb="5">
      <t>ガタ</t>
    </rPh>
    <rPh sb="5" eb="7">
      <t>カンシ</t>
    </rPh>
    <rPh sb="8" eb="9">
      <t>ソウチ</t>
    </rPh>
    <rPh sb="10" eb="12">
      <t>セッテイ</t>
    </rPh>
    <rPh sb="12" eb="13">
      <t>ヒ</t>
    </rPh>
    <phoneticPr fontId="2"/>
  </si>
  <si>
    <t>PF22</t>
    <phoneticPr fontId="2"/>
  </si>
  <si>
    <t>動力用200V</t>
    <rPh sb="0" eb="3">
      <t>ドウリョクヨウ</t>
    </rPh>
    <phoneticPr fontId="18"/>
  </si>
  <si>
    <t>電灯用100V</t>
    <rPh sb="0" eb="3">
      <t>デントウヨウ</t>
    </rPh>
    <phoneticPr fontId="18"/>
  </si>
  <si>
    <t>　約40㎝下がり</t>
    <rPh sb="1" eb="2">
      <t>ヤク</t>
    </rPh>
    <rPh sb="5" eb="6">
      <t>サ</t>
    </rPh>
    <phoneticPr fontId="18"/>
  </si>
  <si>
    <t>【電線管】</t>
    <rPh sb="1" eb="3">
      <t>デンセン</t>
    </rPh>
    <rPh sb="3" eb="4">
      <t>カン</t>
    </rPh>
    <phoneticPr fontId="18"/>
  </si>
  <si>
    <t>【電線】</t>
    <rPh sb="1" eb="2">
      <t>デン</t>
    </rPh>
    <rPh sb="2" eb="3">
      <t>セン</t>
    </rPh>
    <phoneticPr fontId="18"/>
  </si>
  <si>
    <t>電力量計</t>
    <rPh sb="0" eb="2">
      <t>デンリョク</t>
    </rPh>
    <rPh sb="2" eb="3">
      <t>リョウ</t>
    </rPh>
    <rPh sb="3" eb="4">
      <t>ケイ</t>
    </rPh>
    <phoneticPr fontId="18"/>
  </si>
  <si>
    <t>配線用遮断器</t>
    <rPh sb="0" eb="3">
      <t>ハイセンヨウ</t>
    </rPh>
    <rPh sb="3" eb="6">
      <t>シャダンキ</t>
    </rPh>
    <phoneticPr fontId="18"/>
  </si>
  <si>
    <t>過熱検知ｹｰﾌﾞﾙ ⇒</t>
    <rPh sb="0" eb="2">
      <t>カネツ</t>
    </rPh>
    <rPh sb="2" eb="4">
      <t>ケンチ</t>
    </rPh>
    <phoneticPr fontId="18"/>
  </si>
  <si>
    <t>浸水検知ｹｰﾌﾞﾙ ⇒</t>
    <rPh sb="0" eb="2">
      <t>シンスイ</t>
    </rPh>
    <rPh sb="2" eb="4">
      <t>ケンチ</t>
    </rPh>
    <phoneticPr fontId="18"/>
  </si>
  <si>
    <t>管内電線長※1 ⇒</t>
    <rPh sb="0" eb="1">
      <t>カン</t>
    </rPh>
    <rPh sb="1" eb="2">
      <t>ナイ</t>
    </rPh>
    <rPh sb="2" eb="4">
      <t>デンセン</t>
    </rPh>
    <rPh sb="4" eb="5">
      <t>チョウ</t>
    </rPh>
    <phoneticPr fontId="18"/>
  </si>
  <si>
    <t>ﾏﾝﾎｰﾙ内電線長※2 ⇒</t>
    <rPh sb="5" eb="6">
      <t>ナイ</t>
    </rPh>
    <rPh sb="6" eb="8">
      <t>デンセン</t>
    </rPh>
    <rPh sb="8" eb="9">
      <t>チョウ</t>
    </rPh>
    <phoneticPr fontId="18"/>
  </si>
  <si>
    <t>ﾏﾝﾎｰﾙ内余長※3 ⇒</t>
    <rPh sb="5" eb="6">
      <t>ナイ</t>
    </rPh>
    <rPh sb="6" eb="7">
      <t>ヨ</t>
    </rPh>
    <rPh sb="7" eb="8">
      <t>チョウ</t>
    </rPh>
    <phoneticPr fontId="18"/>
  </si>
  <si>
    <t>総電線長 ⇒</t>
    <rPh sb="0" eb="1">
      <t>ソウ</t>
    </rPh>
    <rPh sb="1" eb="3">
      <t>デンセン</t>
    </rPh>
    <rPh sb="3" eb="4">
      <t>チョウ</t>
    </rPh>
    <phoneticPr fontId="18"/>
  </si>
  <si>
    <t>数量表図</t>
    <rPh sb="0" eb="2">
      <t>スウリョウ</t>
    </rPh>
    <rPh sb="2" eb="3">
      <t>ヒョウ</t>
    </rPh>
    <rPh sb="3" eb="4">
      <t>ズ</t>
    </rPh>
    <phoneticPr fontId="18"/>
  </si>
  <si>
    <t>VE：硬質ビニル電線管</t>
    <rPh sb="3" eb="5">
      <t>コウシツ</t>
    </rPh>
    <rPh sb="8" eb="11">
      <t>デンセンカン</t>
    </rPh>
    <phoneticPr fontId="18"/>
  </si>
  <si>
    <t>PF：合成樹脂製可とう電線管</t>
    <rPh sb="3" eb="5">
      <t>ゴウセイ</t>
    </rPh>
    <rPh sb="5" eb="7">
      <t>ジュシ</t>
    </rPh>
    <rPh sb="7" eb="8">
      <t>セイ</t>
    </rPh>
    <rPh sb="8" eb="9">
      <t>カ</t>
    </rPh>
    <rPh sb="11" eb="14">
      <t>デンセンカン</t>
    </rPh>
    <phoneticPr fontId="18"/>
  </si>
  <si>
    <t>CD：合成樹脂製可とう電線管</t>
    <rPh sb="3" eb="5">
      <t>ゴウセイ</t>
    </rPh>
    <rPh sb="5" eb="7">
      <t>ジュシ</t>
    </rPh>
    <rPh sb="7" eb="8">
      <t>セイ</t>
    </rPh>
    <rPh sb="8" eb="9">
      <t>カ</t>
    </rPh>
    <rPh sb="11" eb="14">
      <t>デンセンカン</t>
    </rPh>
    <phoneticPr fontId="18"/>
  </si>
  <si>
    <t>FEP：波付硬質ポリエチレン管</t>
    <rPh sb="4" eb="5">
      <t>ナミ</t>
    </rPh>
    <rPh sb="5" eb="6">
      <t>ツ</t>
    </rPh>
    <rPh sb="6" eb="8">
      <t>コウシツ</t>
    </rPh>
    <rPh sb="14" eb="15">
      <t>カン</t>
    </rPh>
    <phoneticPr fontId="18"/>
  </si>
  <si>
    <t>VVR(SV)：600V ビニル絶縁シースケーブル</t>
    <rPh sb="16" eb="18">
      <t>ゼツエン</t>
    </rPh>
    <phoneticPr fontId="18"/>
  </si>
  <si>
    <t>IV：600V ビニル絶縁電線</t>
    <rPh sb="11" eb="13">
      <t>ゼツエン</t>
    </rPh>
    <rPh sb="13" eb="15">
      <t>デンセン</t>
    </rPh>
    <phoneticPr fontId="18"/>
  </si>
  <si>
    <t>CPEV：一般用通信ケーブル</t>
    <rPh sb="5" eb="7">
      <t>イッパン</t>
    </rPh>
    <rPh sb="7" eb="8">
      <t>ヨウ</t>
    </rPh>
    <rPh sb="8" eb="10">
      <t>ツウシン</t>
    </rPh>
    <phoneticPr fontId="18"/>
  </si>
  <si>
    <r>
      <rPr>
        <sz val="8"/>
        <color indexed="9"/>
        <rFont val="ＭＳ ゴシック"/>
        <family val="3"/>
        <charset val="128"/>
      </rPr>
      <t>CPEV：</t>
    </r>
    <r>
      <rPr>
        <sz val="8"/>
        <rFont val="ＭＳ ゴシック"/>
        <family val="3"/>
        <charset val="128"/>
      </rPr>
      <t>(市内対ポリエチレン絶縁シースケーブル)</t>
    </r>
    <rPh sb="6" eb="8">
      <t>シナイ</t>
    </rPh>
    <rPh sb="8" eb="9">
      <t>タイ</t>
    </rPh>
    <rPh sb="15" eb="17">
      <t>ゼツエン</t>
    </rPh>
    <phoneticPr fontId="18"/>
  </si>
  <si>
    <t>VCT：600V ビニル絶縁ビニルキャブタイヤケーブル</t>
    <rPh sb="12" eb="14">
      <t>ゼツエン</t>
    </rPh>
    <phoneticPr fontId="18"/>
  </si>
  <si>
    <t>CVV：600V 制御用ビニル絶縁ビニルシースケーブル</t>
    <rPh sb="9" eb="12">
      <t>セイギョヨウ</t>
    </rPh>
    <rPh sb="15" eb="17">
      <t>ゼツエン</t>
    </rPh>
    <phoneticPr fontId="18"/>
  </si>
  <si>
    <t>マンホールポンプ用制御盤</t>
    <rPh sb="8" eb="9">
      <t>ヨウ</t>
    </rPh>
    <rPh sb="9" eb="11">
      <t>セイギョ</t>
    </rPh>
    <rPh sb="11" eb="12">
      <t>バン</t>
    </rPh>
    <phoneticPr fontId="18"/>
  </si>
  <si>
    <t>接地棒</t>
    <rPh sb="0" eb="2">
      <t>セッチ</t>
    </rPh>
    <rPh sb="2" eb="3">
      <t>ボウ</t>
    </rPh>
    <phoneticPr fontId="18"/>
  </si>
  <si>
    <t>(D種接地)</t>
    <rPh sb="2" eb="3">
      <t>シュ</t>
    </rPh>
    <rPh sb="3" eb="5">
      <t>セッチ</t>
    </rPh>
    <phoneticPr fontId="18"/>
  </si>
  <si>
    <t>※1 制御盤～ﾏﾝﾎｰﾙまでの延長とする。</t>
    <rPh sb="3" eb="5">
      <t>セイギョ</t>
    </rPh>
    <rPh sb="5" eb="6">
      <t>バン</t>
    </rPh>
    <rPh sb="15" eb="17">
      <t>エンチョウ</t>
    </rPh>
    <phoneticPr fontId="18"/>
  </si>
  <si>
    <t>※2 ﾏﾝﾎｰﾙ天端より1m下端からﾎﾟﾝﾌﾟまでの延長とする。</t>
    <rPh sb="8" eb="10">
      <t>テンバ</t>
    </rPh>
    <rPh sb="14" eb="16">
      <t>シタバ</t>
    </rPh>
    <rPh sb="26" eb="28">
      <t>エンチョウ</t>
    </rPh>
    <phoneticPr fontId="18"/>
  </si>
  <si>
    <t>※3 ﾏﾝﾎｰﾙ内余長は3.0mを標準とする。</t>
    <rPh sb="8" eb="9">
      <t>ナイ</t>
    </rPh>
    <rPh sb="9" eb="10">
      <t>ヨ</t>
    </rPh>
    <rPh sb="10" eb="11">
      <t>ナガ</t>
    </rPh>
    <rPh sb="17" eb="19">
      <t>ヒョウジュン</t>
    </rPh>
    <phoneticPr fontId="18"/>
  </si>
  <si>
    <t>ﾎﾟﾝﾌﾟ出力⇒</t>
    <rPh sb="5" eb="7">
      <t>シュツリョク</t>
    </rPh>
    <phoneticPr fontId="18"/>
  </si>
  <si>
    <t>水位計</t>
    <rPh sb="0" eb="2">
      <t>スイイ</t>
    </rPh>
    <rPh sb="2" eb="3">
      <t>ケイ</t>
    </rPh>
    <phoneticPr fontId="18"/>
  </si>
  <si>
    <t xml:space="preserve">       水位計付属ｹｰﾌﾞﾙ ×2本</t>
    <rPh sb="7" eb="9">
      <t>スイイ</t>
    </rPh>
    <rPh sb="9" eb="10">
      <t>ケイ</t>
    </rPh>
    <rPh sb="10" eb="12">
      <t>フゾク</t>
    </rPh>
    <rPh sb="20" eb="21">
      <t>ホン</t>
    </rPh>
    <phoneticPr fontId="18"/>
  </si>
  <si>
    <t>2号人孔</t>
    <rPh sb="1" eb="2">
      <t>ゴウ</t>
    </rPh>
    <rPh sb="2" eb="4">
      <t>ジンコウ</t>
    </rPh>
    <phoneticPr fontId="2"/>
  </si>
  <si>
    <t>menu</t>
    <phoneticPr fontId="2"/>
  </si>
  <si>
    <t>台</t>
    <phoneticPr fontId="2"/>
  </si>
  <si>
    <t>三相、単相　MCCB内臓</t>
    <rPh sb="0" eb="2">
      <t>サンソウ</t>
    </rPh>
    <rPh sb="3" eb="5">
      <t>タンソウ</t>
    </rPh>
    <rPh sb="10" eb="12">
      <t>ナイゾウ</t>
    </rPh>
    <phoneticPr fontId="2"/>
  </si>
  <si>
    <t>本体部制御盤に組込み</t>
    <rPh sb="0" eb="2">
      <t>ホンタイ</t>
    </rPh>
    <rPh sb="2" eb="3">
      <t>ブ</t>
    </rPh>
    <rPh sb="3" eb="6">
      <t>セイギョバン</t>
    </rPh>
    <rPh sb="7" eb="9">
      <t>クミコ</t>
    </rPh>
    <phoneticPr fontId="2"/>
  </si>
  <si>
    <t>台</t>
    <rPh sb="0" eb="1">
      <t>ダイ</t>
    </rPh>
    <phoneticPr fontId="2"/>
  </si>
  <si>
    <t>CVV0.75-3C
ﾚﾍﾞﾙｽｲｯﾁ・圧力水位計用</t>
    <rPh sb="20" eb="22">
      <t>アツリョク</t>
    </rPh>
    <rPh sb="22" eb="25">
      <t>スイイケイ</t>
    </rPh>
    <rPh sb="25" eb="26">
      <t>ヨウ</t>
    </rPh>
    <phoneticPr fontId="2"/>
  </si>
  <si>
    <t>個</t>
    <rPh sb="0" eb="1">
      <t>コ</t>
    </rPh>
    <phoneticPr fontId="2"/>
  </si>
  <si>
    <t>式</t>
    <rPh sb="0" eb="1">
      <t>シキ</t>
    </rPh>
    <phoneticPr fontId="2"/>
  </si>
  <si>
    <t>屋外装柱型　　　　　　　　　　　　　　　　　　　　　　　　　　　　　　　　　　　　　　　　　　　　　200V・100V MCCB内臓</t>
    <rPh sb="0" eb="2">
      <t>オクガイ</t>
    </rPh>
    <rPh sb="2" eb="3">
      <t>ソウ</t>
    </rPh>
    <rPh sb="3" eb="4">
      <t>チュウ</t>
    </rPh>
    <rPh sb="4" eb="5">
      <t>カタ</t>
    </rPh>
    <rPh sb="64" eb="66">
      <t>ナイゾウ</t>
    </rPh>
    <phoneticPr fontId="2"/>
  </si>
  <si>
    <t>投込圧力式　　　　　　　　　　　　　　　　　　　ｹｰﾌﾞﾙ標準30m</t>
    <rPh sb="0" eb="1">
      <t>ナ</t>
    </rPh>
    <rPh sb="1" eb="2">
      <t>コ</t>
    </rPh>
    <rPh sb="2" eb="4">
      <t>アツリョク</t>
    </rPh>
    <rPh sb="4" eb="5">
      <t>シキ</t>
    </rPh>
    <rPh sb="29" eb="31">
      <t>ヒョウジュン</t>
    </rPh>
    <phoneticPr fontId="2"/>
  </si>
  <si>
    <t>ﾃﾞｰﾀｾﾝﾀｰへの接続　　　　　　　　　　　　　　現地機器調整</t>
    <rPh sb="10" eb="12">
      <t>セツゾク</t>
    </rPh>
    <rPh sb="26" eb="28">
      <t>ゲンチ</t>
    </rPh>
    <rPh sb="28" eb="30">
      <t>キキ</t>
    </rPh>
    <rPh sb="30" eb="32">
      <t>チョウセイ</t>
    </rPh>
    <phoneticPr fontId="2"/>
  </si>
  <si>
    <t>1+1＝2</t>
    <phoneticPr fontId="2"/>
  </si>
  <si>
    <r>
      <t>電線・ケーブル類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color theme="1"/>
        <rFont val="游ゴシック"/>
        <family val="2"/>
        <charset val="128"/>
        <scheme val="minor"/>
      </rPr>
      <t>工</t>
    </r>
    <rPh sb="0" eb="2">
      <t>デンセン</t>
    </rPh>
    <rPh sb="7" eb="8">
      <t>ルイ</t>
    </rPh>
    <rPh sb="8" eb="10">
      <t>テッキョ</t>
    </rPh>
    <rPh sb="10" eb="11">
      <t>コウ</t>
    </rPh>
    <phoneticPr fontId="2"/>
  </si>
  <si>
    <r>
      <t>機器等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color theme="1"/>
        <rFont val="游ゴシック"/>
        <family val="2"/>
        <charset val="128"/>
        <scheme val="minor"/>
      </rPr>
      <t>工</t>
    </r>
    <rPh sb="0" eb="2">
      <t>キキ</t>
    </rPh>
    <rPh sb="2" eb="3">
      <t>トウ</t>
    </rPh>
    <rPh sb="3" eb="5">
      <t>テッキョ</t>
    </rPh>
    <rPh sb="5" eb="6">
      <t>コウ</t>
    </rPh>
    <phoneticPr fontId="2"/>
  </si>
  <si>
    <t>ケーブル（ポンプ）
VCT1.25-4C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仕上り外径20㎜該当</t>
    <rPh sb="133" eb="135">
      <t>シア</t>
    </rPh>
    <rPh sb="136" eb="138">
      <t>ガイケイ</t>
    </rPh>
    <rPh sb="141" eb="143">
      <t>ガイトウ</t>
    </rPh>
    <phoneticPr fontId="2"/>
  </si>
  <si>
    <t>ケーブル（動力）
CV5.5-3C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仕上り外径20㎜該当</t>
    <rPh sb="5" eb="7">
      <t>ドウリョク</t>
    </rPh>
    <rPh sb="131" eb="133">
      <t>シア</t>
    </rPh>
    <rPh sb="134" eb="136">
      <t>ガイケイ</t>
    </rPh>
    <rPh sb="139" eb="141">
      <t>ガイトウ</t>
    </rPh>
    <phoneticPr fontId="2"/>
  </si>
  <si>
    <t>ケーブル（水位計・ﾚﾍﾞﾙｽｲｯﾁ）
PVC0.75-3C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仕上り外径10㎜該当</t>
    <rPh sb="5" eb="8">
      <t>スイイケイ</t>
    </rPh>
    <rPh sb="143" eb="145">
      <t>シア</t>
    </rPh>
    <rPh sb="146" eb="148">
      <t>ガイケイ</t>
    </rPh>
    <rPh sb="151" eb="153">
      <t>ガイトウ</t>
    </rPh>
    <phoneticPr fontId="2"/>
  </si>
  <si>
    <t>ﾎﾟﾝﾌﾟ付属ｹｰﾌﾞﾙのため、材料計上なし</t>
    <rPh sb="5" eb="7">
      <t>フゾク</t>
    </rPh>
    <rPh sb="16" eb="18">
      <t>ザイリョウ</t>
    </rPh>
    <rPh sb="18" eb="20">
      <t>ケイジョウ</t>
    </rPh>
    <phoneticPr fontId="2"/>
  </si>
  <si>
    <r>
      <t>数量集計表（機械設備・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color theme="1"/>
        <rFont val="游ゴシック"/>
        <family val="2"/>
        <charset val="128"/>
        <scheme val="minor"/>
      </rPr>
      <t>）</t>
    </r>
    <rPh sb="0" eb="2">
      <t>スウリョウ</t>
    </rPh>
    <rPh sb="2" eb="5">
      <t>シュウケイヒョウ</t>
    </rPh>
    <rPh sb="6" eb="8">
      <t>キカイ</t>
    </rPh>
    <rPh sb="8" eb="10">
      <t>セツビ</t>
    </rPh>
    <rPh sb="11" eb="13">
      <t>テッキョ</t>
    </rPh>
    <phoneticPr fontId="2"/>
  </si>
  <si>
    <t>ケーブル（動力）
VVR(SV)5.5-2C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仕上り外径20㎜該当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5" eb="7">
      <t>ドウリョク</t>
    </rPh>
    <phoneticPr fontId="2"/>
  </si>
  <si>
    <t>ケーブル（動力）
VVR(SV)5.5-3C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仕上り外径20㎜該当</t>
    <rPh sb="5" eb="7">
      <t>ドウリョク</t>
    </rPh>
    <phoneticPr fontId="2"/>
  </si>
  <si>
    <t>ケーブル（ポンプ）
VCT1.25-4C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仕上り外径20㎜該当</t>
    <phoneticPr fontId="2"/>
  </si>
  <si>
    <t>ケーブル（水位計・ﾚﾍﾞﾙｽｲｯﾁ）
CVV-0.75-3C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仕上り外径10㎜該当</t>
    <rPh sb="5" eb="8">
      <t>スイイケイ</t>
    </rPh>
    <phoneticPr fontId="2"/>
  </si>
  <si>
    <t>電線（接地）
IV22.0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仕上り外径10㎜該当</t>
    <rPh sb="0" eb="2">
      <t>デンセン</t>
    </rPh>
    <rPh sb="3" eb="5">
      <t>セッチ</t>
    </rPh>
    <phoneticPr fontId="2"/>
  </si>
  <si>
    <t>ケーブル</t>
    <phoneticPr fontId="2"/>
  </si>
  <si>
    <t>ｍ</t>
    <phoneticPr fontId="2"/>
  </si>
  <si>
    <t>PE樹脂ﾗｲﾆﾝｸﾞ電線管
PE22（露出）</t>
    <rPh sb="2" eb="4">
      <t>ジュシ</t>
    </rPh>
    <rPh sb="10" eb="12">
      <t>デンセン</t>
    </rPh>
    <rPh sb="12" eb="13">
      <t xml:space="preserve">
</t>
    </rPh>
    <rPh sb="19" eb="21">
      <t>ロシュツ</t>
    </rPh>
    <phoneticPr fontId="2"/>
  </si>
  <si>
    <t>PE樹脂ﾗｲﾆﾝｸﾞ電線管
PE54（露出）</t>
    <rPh sb="2" eb="4">
      <t>ジュシ</t>
    </rPh>
    <rPh sb="9" eb="12">
      <t>デンセンカン</t>
    </rPh>
    <rPh sb="10" eb="13">
      <t>デンセンカン</t>
    </rPh>
    <rPh sb="19" eb="21">
      <t>ロシュツ</t>
    </rPh>
    <phoneticPr fontId="2"/>
  </si>
  <si>
    <t>機器等撤去工</t>
    <rPh sb="0" eb="2">
      <t>キキ</t>
    </rPh>
    <rPh sb="2" eb="3">
      <t>トウ</t>
    </rPh>
    <rPh sb="3" eb="5">
      <t>テッキョ</t>
    </rPh>
    <rPh sb="5" eb="6">
      <t>コウ</t>
    </rPh>
    <phoneticPr fontId="2"/>
  </si>
  <si>
    <t>機器等据付工</t>
    <rPh sb="0" eb="2">
      <t>キキ</t>
    </rPh>
    <rPh sb="2" eb="3">
      <t>トウ</t>
    </rPh>
    <rPh sb="3" eb="5">
      <t>スエツケ</t>
    </rPh>
    <rPh sb="5" eb="6">
      <t>コウ</t>
    </rPh>
    <phoneticPr fontId="2"/>
  </si>
  <si>
    <r>
      <t>機器等</t>
    </r>
    <r>
      <rPr>
        <sz val="14"/>
        <rFont val="游ゴシック"/>
        <family val="3"/>
        <charset val="128"/>
        <scheme val="minor"/>
      </rPr>
      <t>据付工</t>
    </r>
    <rPh sb="0" eb="2">
      <t>キキ</t>
    </rPh>
    <rPh sb="2" eb="3">
      <t>トウ</t>
    </rPh>
    <rPh sb="3" eb="5">
      <t>スエツケ</t>
    </rPh>
    <rPh sb="5" eb="6">
      <t>コウ</t>
    </rPh>
    <phoneticPr fontId="2"/>
  </si>
  <si>
    <r>
      <t>数量集計表（機械設備・</t>
    </r>
    <r>
      <rPr>
        <sz val="14"/>
        <rFont val="游ゴシック"/>
        <family val="3"/>
        <charset val="128"/>
        <scheme val="minor"/>
      </rPr>
      <t>据付）</t>
    </r>
    <rPh sb="0" eb="2">
      <t>スウリョウ</t>
    </rPh>
    <rPh sb="2" eb="5">
      <t>シュウケイヒョウ</t>
    </rPh>
    <rPh sb="6" eb="8">
      <t>キカイ</t>
    </rPh>
    <rPh sb="8" eb="10">
      <t>セツビ</t>
    </rPh>
    <rPh sb="11" eb="13">
      <t>スエツケ</t>
    </rPh>
    <phoneticPr fontId="2"/>
  </si>
  <si>
    <t>電線・ケーブル類撤去工</t>
    <rPh sb="0" eb="2">
      <t>デンセン</t>
    </rPh>
    <rPh sb="7" eb="8">
      <t>ルイ</t>
    </rPh>
    <rPh sb="8" eb="10">
      <t>テッキョ</t>
    </rPh>
    <rPh sb="10" eb="11">
      <t>コウ</t>
    </rPh>
    <phoneticPr fontId="2"/>
  </si>
  <si>
    <t>機器等設置工</t>
    <rPh sb="0" eb="2">
      <t>キキ</t>
    </rPh>
    <rPh sb="2" eb="3">
      <t>トウ</t>
    </rPh>
    <rPh sb="3" eb="5">
      <t>セッチ</t>
    </rPh>
    <rPh sb="5" eb="6">
      <t>コウ</t>
    </rPh>
    <phoneticPr fontId="2"/>
  </si>
  <si>
    <t>電線・ケーブル類設置工</t>
    <rPh sb="0" eb="2">
      <t>デンセン</t>
    </rPh>
    <rPh sb="7" eb="8">
      <t>ルイ</t>
    </rPh>
    <rPh sb="8" eb="10">
      <t>セッチ</t>
    </rPh>
    <rPh sb="10" eb="11">
      <t>コウ</t>
    </rPh>
    <phoneticPr fontId="2"/>
  </si>
  <si>
    <t>電線管類設置工</t>
    <rPh sb="0" eb="3">
      <t>デンセンカン</t>
    </rPh>
    <rPh sb="3" eb="4">
      <t>ルイ</t>
    </rPh>
    <rPh sb="4" eb="6">
      <t>セッチ</t>
    </rPh>
    <rPh sb="6" eb="7">
      <t>コウ</t>
    </rPh>
    <phoneticPr fontId="2"/>
  </si>
  <si>
    <t>その他資材設置工</t>
    <rPh sb="2" eb="3">
      <t>タ</t>
    </rPh>
    <rPh sb="3" eb="5">
      <t>シザイ</t>
    </rPh>
    <rPh sb="5" eb="7">
      <t>セッチ</t>
    </rPh>
    <rPh sb="7" eb="8">
      <t>コウ</t>
    </rPh>
    <phoneticPr fontId="2"/>
  </si>
  <si>
    <r>
      <t>数量集計表（電気設備・</t>
    </r>
    <r>
      <rPr>
        <sz val="14"/>
        <rFont val="游ゴシック"/>
        <family val="3"/>
        <charset val="128"/>
        <scheme val="minor"/>
      </rPr>
      <t>据付）</t>
    </r>
    <rPh sb="0" eb="2">
      <t>スウリョウ</t>
    </rPh>
    <rPh sb="2" eb="5">
      <t>シュウケイヒョウ</t>
    </rPh>
    <rPh sb="6" eb="8">
      <t>デンキ</t>
    </rPh>
    <rPh sb="8" eb="10">
      <t>セツビ</t>
    </rPh>
    <rPh sb="11" eb="13">
      <t>スエツケ</t>
    </rPh>
    <phoneticPr fontId="2"/>
  </si>
  <si>
    <r>
      <t>機器等</t>
    </r>
    <r>
      <rPr>
        <sz val="14"/>
        <rFont val="游ゴシック"/>
        <family val="3"/>
        <charset val="128"/>
        <scheme val="minor"/>
      </rPr>
      <t>設置工</t>
    </r>
    <rPh sb="0" eb="2">
      <t>キキ</t>
    </rPh>
    <rPh sb="2" eb="3">
      <t>トウ</t>
    </rPh>
    <rPh sb="3" eb="5">
      <t>セッチ</t>
    </rPh>
    <rPh sb="5" eb="6">
      <t>コウ</t>
    </rPh>
    <phoneticPr fontId="2"/>
  </si>
  <si>
    <r>
      <t>電線・ケーブル類</t>
    </r>
    <r>
      <rPr>
        <sz val="14"/>
        <rFont val="游ゴシック"/>
        <family val="3"/>
        <charset val="128"/>
        <scheme val="minor"/>
      </rPr>
      <t>設置工</t>
    </r>
    <rPh sb="0" eb="2">
      <t>デンセン</t>
    </rPh>
    <rPh sb="7" eb="8">
      <t>ルイ</t>
    </rPh>
    <rPh sb="8" eb="10">
      <t>セッチ</t>
    </rPh>
    <rPh sb="10" eb="11">
      <t>コウ</t>
    </rPh>
    <phoneticPr fontId="2"/>
  </si>
  <si>
    <r>
      <t>電線管類</t>
    </r>
    <r>
      <rPr>
        <sz val="14"/>
        <rFont val="游ゴシック"/>
        <family val="3"/>
        <charset val="128"/>
        <scheme val="minor"/>
      </rPr>
      <t>設置工</t>
    </r>
    <rPh sb="0" eb="3">
      <t>デンセンカン</t>
    </rPh>
    <rPh sb="3" eb="4">
      <t>ルイ</t>
    </rPh>
    <rPh sb="4" eb="6">
      <t>セッチ</t>
    </rPh>
    <rPh sb="6" eb="7">
      <t>コウ</t>
    </rPh>
    <phoneticPr fontId="2"/>
  </si>
  <si>
    <r>
      <t>その他資材</t>
    </r>
    <r>
      <rPr>
        <sz val="14"/>
        <rFont val="游ゴシック"/>
        <family val="3"/>
        <charset val="128"/>
        <scheme val="minor"/>
      </rPr>
      <t>設置工</t>
    </r>
    <rPh sb="2" eb="3">
      <t>タ</t>
    </rPh>
    <rPh sb="3" eb="5">
      <t>シザイ</t>
    </rPh>
    <rPh sb="5" eb="7">
      <t>セッチ</t>
    </rPh>
    <rPh sb="7" eb="8">
      <t>コウ</t>
    </rPh>
    <phoneticPr fontId="2"/>
  </si>
  <si>
    <t>上段：当初</t>
    <rPh sb="0" eb="2">
      <t>ジョウダン</t>
    </rPh>
    <rPh sb="3" eb="5">
      <t>トウショ</t>
    </rPh>
    <phoneticPr fontId="18"/>
  </si>
  <si>
    <t>PE：PE樹脂ライニング鋼管</t>
    <rPh sb="5" eb="7">
      <t>ジュシ</t>
    </rPh>
    <rPh sb="12" eb="14">
      <t>コウカン</t>
    </rPh>
    <phoneticPr fontId="18"/>
  </si>
  <si>
    <t xml:space="preserve">          ① 投込圧力式水位計ｹｰﾌﾞﾙ</t>
    <rPh sb="12" eb="13">
      <t>ナ</t>
    </rPh>
    <rPh sb="13" eb="14">
      <t>コ</t>
    </rPh>
    <rPh sb="14" eb="16">
      <t>アツリョク</t>
    </rPh>
    <rPh sb="16" eb="17">
      <t>シキ</t>
    </rPh>
    <rPh sb="17" eb="19">
      <t>スイイ</t>
    </rPh>
    <rPh sb="19" eb="20">
      <t>ケイ</t>
    </rPh>
    <phoneticPr fontId="18"/>
  </si>
  <si>
    <t>その他材料</t>
    <rPh sb="2" eb="3">
      <t>タ</t>
    </rPh>
    <rPh sb="3" eb="5">
      <t>ザイリョウ</t>
    </rPh>
    <phoneticPr fontId="2"/>
  </si>
  <si>
    <t>FEP50</t>
    <phoneticPr fontId="2"/>
  </si>
  <si>
    <t>投込圧力式　　　　　　　　　　　　　　　　　本体部＋ｾﾝｻｰ部ｹｰﾌﾞﾙ30m標準品</t>
    <rPh sb="0" eb="1">
      <t>ナ</t>
    </rPh>
    <rPh sb="1" eb="2">
      <t>コ</t>
    </rPh>
    <rPh sb="2" eb="4">
      <t>アツリョク</t>
    </rPh>
    <rPh sb="4" eb="5">
      <t>シキ</t>
    </rPh>
    <rPh sb="22" eb="24">
      <t>ホンタイ</t>
    </rPh>
    <rPh sb="24" eb="25">
      <t>ブ</t>
    </rPh>
    <rPh sb="30" eb="31">
      <t>ブ</t>
    </rPh>
    <rPh sb="39" eb="41">
      <t>ヒョウジュン</t>
    </rPh>
    <rPh sb="41" eb="42">
      <t>ヒン</t>
    </rPh>
    <phoneticPr fontId="2"/>
  </si>
  <si>
    <t>中間足場</t>
    <rPh sb="0" eb="2">
      <t>チュウカン</t>
    </rPh>
    <rPh sb="2" eb="4">
      <t>アシバ</t>
    </rPh>
    <phoneticPr fontId="2"/>
  </si>
  <si>
    <t>VE22</t>
    <phoneticPr fontId="18"/>
  </si>
  <si>
    <t>PF22</t>
    <phoneticPr fontId="18"/>
  </si>
  <si>
    <t>1.5m</t>
    <phoneticPr fontId="18"/>
  </si>
  <si>
    <t>SV5.5-3C</t>
    <phoneticPr fontId="18"/>
  </si>
  <si>
    <t>SV5.5-2C</t>
    <phoneticPr fontId="18"/>
  </si>
  <si>
    <t>集合計器函</t>
    <phoneticPr fontId="18"/>
  </si>
  <si>
    <t>FEP50</t>
    <phoneticPr fontId="18"/>
  </si>
  <si>
    <t>ﾎﾟﾝﾌﾟｹｰﾌﾞﾙ ⇒</t>
    <phoneticPr fontId="18"/>
  </si>
  <si>
    <t>IV22</t>
    <phoneticPr fontId="18"/>
  </si>
  <si>
    <t>CVV0.75-3C</t>
    <phoneticPr fontId="18"/>
  </si>
  <si>
    <t>CVV2.0-1C</t>
    <phoneticPr fontId="18"/>
  </si>
  <si>
    <t>ED</t>
    <phoneticPr fontId="18"/>
  </si>
  <si>
    <t>マンホールポンプ</t>
    <phoneticPr fontId="18"/>
  </si>
  <si>
    <t>VCT 1.25-4C</t>
    <phoneticPr fontId="18"/>
  </si>
  <si>
    <t>No.1
ポンプ</t>
    <phoneticPr fontId="18"/>
  </si>
  <si>
    <t>No.2
ポンプ</t>
    <phoneticPr fontId="18"/>
  </si>
  <si>
    <t>VCT 2.0-4C</t>
    <phoneticPr fontId="18"/>
  </si>
  <si>
    <t>VCT 3.5-4C</t>
    <phoneticPr fontId="18"/>
  </si>
  <si>
    <t xml:space="preserve">          ② ﾌﾘｸﾄｽｲｯﾁｹｰﾌﾞﾙ</t>
    <phoneticPr fontId="18"/>
  </si>
  <si>
    <t>VCT 5.5-4C</t>
    <phoneticPr fontId="18"/>
  </si>
  <si>
    <t>Φ65㎜　羽根型式ﾉﾝｸﾛｯｸﾞｽｸﾘｭｰ型　
ﾍﾞﾙﾏｳｽ付
1.5kw　0.212m3/min　揚程9.8m</t>
    <rPh sb="5" eb="6">
      <t>ハネ</t>
    </rPh>
    <rPh sb="6" eb="7">
      <t>ネ</t>
    </rPh>
    <rPh sb="7" eb="8">
      <t>カタ</t>
    </rPh>
    <rPh sb="8" eb="9">
      <t>シキ</t>
    </rPh>
    <rPh sb="21" eb="22">
      <t>カタ</t>
    </rPh>
    <rPh sb="50" eb="52">
      <t>ヨウテイ</t>
    </rPh>
    <phoneticPr fontId="2"/>
  </si>
  <si>
    <t>2号用　SUS      　　　　　　　　　　　　　　　　　 不等辺山形鋼 75×50　　　　　　　　　　　　　　　　　エキスパンドメタル</t>
    <rPh sb="1" eb="2">
      <t>ゴウ</t>
    </rPh>
    <rPh sb="2" eb="3">
      <t>ヨウ</t>
    </rPh>
    <rPh sb="31" eb="32">
      <t>フ</t>
    </rPh>
    <rPh sb="32" eb="34">
      <t>トウヘン</t>
    </rPh>
    <rPh sb="34" eb="36">
      <t>ヤマガタ</t>
    </rPh>
    <rPh sb="36" eb="37">
      <t>コウ</t>
    </rPh>
    <phoneticPr fontId="2"/>
  </si>
  <si>
    <t>Φ65㎜　羽根型式　渦流型ﾍﾞﾙﾏｳｽ付0.75kw　0.265m3/min　揚程3.4m</t>
    <phoneticPr fontId="2"/>
  </si>
  <si>
    <t>鶴岡市集落排水事業</t>
    <rPh sb="0" eb="3">
      <t>ツルオカシ</t>
    </rPh>
    <rPh sb="3" eb="5">
      <t>シュウラク</t>
    </rPh>
    <rPh sb="5" eb="7">
      <t>ハイスイ</t>
    </rPh>
    <rPh sb="7" eb="9">
      <t>ジギョウ</t>
    </rPh>
    <phoneticPr fontId="2"/>
  </si>
  <si>
    <t>Φ65㎜　羽根型式　渦流型ﾍﾞﾙﾏｳｽ付0.75kw　0.265m3/min　揚程3.7m</t>
    <phoneticPr fontId="2"/>
  </si>
  <si>
    <t>1.2×3.14×3.914</t>
    <phoneticPr fontId="2"/>
  </si>
  <si>
    <t>屋外装柱型
0.75kw×2台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単独交互運転</t>
    <rPh sb="0" eb="2">
      <t>オクガイ</t>
    </rPh>
    <rPh sb="2" eb="4">
      <t>ソウチュウ</t>
    </rPh>
    <rPh sb="4" eb="5">
      <t>ガタ</t>
    </rPh>
    <rPh sb="14" eb="15">
      <t>ダイ</t>
    </rPh>
    <rPh sb="121" eb="123">
      <t>タンドク</t>
    </rPh>
    <rPh sb="123" eb="125">
      <t>コウゴ</t>
    </rPh>
    <rPh sb="125" eb="127">
      <t>ウンテン</t>
    </rPh>
    <phoneticPr fontId="2"/>
  </si>
  <si>
    <t>PE22</t>
    <phoneticPr fontId="2"/>
  </si>
  <si>
    <t>PE樹脂ﾗｲﾆﾝｸﾞ電線管</t>
    <rPh sb="2" eb="4">
      <t>ジュシ</t>
    </rPh>
    <rPh sb="9" eb="12">
      <t>デンセンカン</t>
    </rPh>
    <phoneticPr fontId="2"/>
  </si>
  <si>
    <t>硬質ﾋﾞﾆﾙ電線管</t>
    <rPh sb="0" eb="2">
      <t>コウシツ</t>
    </rPh>
    <rPh sb="5" eb="8">
      <t>デンセンカン</t>
    </rPh>
    <phoneticPr fontId="2"/>
  </si>
  <si>
    <t>合成樹脂製可とう電線管</t>
    <rPh sb="0" eb="2">
      <t>ゴウセイ</t>
    </rPh>
    <rPh sb="2" eb="4">
      <t>ジュシ</t>
    </rPh>
    <rPh sb="4" eb="5">
      <t>セイ</t>
    </rPh>
    <rPh sb="5" eb="6">
      <t>カ</t>
    </rPh>
    <rPh sb="8" eb="11">
      <t>デンセンカン</t>
    </rPh>
    <phoneticPr fontId="2"/>
  </si>
  <si>
    <t>PE54</t>
    <phoneticPr fontId="2"/>
  </si>
  <si>
    <t>VE36</t>
    <phoneticPr fontId="2"/>
  </si>
  <si>
    <t>4.8+4.4＝9.2</t>
    <phoneticPr fontId="2"/>
  </si>
  <si>
    <t>1.0+1.0=2.0</t>
    <phoneticPr fontId="2"/>
  </si>
  <si>
    <t>1+0.3=1.3</t>
    <phoneticPr fontId="2"/>
  </si>
  <si>
    <t>1.5+1.5+1.5+1.5=6.0</t>
    <phoneticPr fontId="2"/>
  </si>
  <si>
    <t>屋外装柱型0.75kw×2台単独交互運転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</si>
  <si>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ﾌﾛｰﾄ式ﾚﾍﾞﾙｽｲｯﾁ　　　　　　　　　　　　　　　　　　　ｹｰﾌﾞﾙ　13m</t>
    <rPh sb="4" eb="5">
      <t>シキ</t>
    </rPh>
    <phoneticPr fontId="2"/>
  </si>
  <si>
    <t>6.3+1.5=7.8</t>
    <phoneticPr fontId="2"/>
  </si>
  <si>
    <t>5.9+1.5=7.4</t>
    <phoneticPr fontId="2"/>
  </si>
  <si>
    <r>
      <t>数量集計表（電気設備・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color theme="1"/>
        <rFont val="游ゴシック"/>
        <family val="2"/>
        <charset val="128"/>
        <scheme val="minor"/>
      </rPr>
      <t>）</t>
    </r>
    <rPh sb="0" eb="2">
      <t>スウリョウ</t>
    </rPh>
    <rPh sb="2" eb="5">
      <t>シュウケイヒョウ</t>
    </rPh>
    <rPh sb="6" eb="8">
      <t>デンキ</t>
    </rPh>
    <rPh sb="8" eb="10">
      <t>セツビ</t>
    </rPh>
    <rPh sb="11" eb="13">
      <t>テッキョ</t>
    </rPh>
    <phoneticPr fontId="2"/>
  </si>
  <si>
    <t>屋外装柱型0.75kw×2台単独交互運転</t>
    <rPh sb="0" eb="2">
      <t>オクガイ</t>
    </rPh>
    <rPh sb="2" eb="4">
      <t>ソウチュウ</t>
    </rPh>
    <rPh sb="4" eb="5">
      <t>ガタ</t>
    </rPh>
    <rPh sb="13" eb="14">
      <t>ダイ</t>
    </rPh>
    <rPh sb="14" eb="16">
      <t>タンドク</t>
    </rPh>
    <rPh sb="16" eb="18">
      <t>コウゴ</t>
    </rPh>
    <rPh sb="18" eb="20">
      <t>ウンテン</t>
    </rPh>
    <phoneticPr fontId="2"/>
  </si>
  <si>
    <t>NTT回線型監視装置</t>
    <phoneticPr fontId="2"/>
  </si>
  <si>
    <t>ﾌﾛｰﾄ式ﾚﾍﾞﾙｽｲｯﾁｹｰﾌﾞﾙ　13.0m</t>
    <rPh sb="4" eb="5">
      <t>シキ</t>
    </rPh>
    <phoneticPr fontId="2"/>
  </si>
  <si>
    <t>水位計</t>
    <phoneticPr fontId="2"/>
  </si>
  <si>
    <t>投込圧力式本体部＋ｾﾝｻｰ部ｹｰﾌﾞﾙ30m標準</t>
    <phoneticPr fontId="2"/>
  </si>
  <si>
    <t>式</t>
    <rPh sb="0" eb="1">
      <t>シキ</t>
    </rPh>
    <phoneticPr fontId="2"/>
  </si>
  <si>
    <r>
      <t>数量集計表（電気設備・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rFont val="游ゴシック"/>
        <family val="3"/>
        <charset val="128"/>
        <scheme val="minor"/>
      </rPr>
      <t>）</t>
    </r>
    <rPh sb="0" eb="2">
      <t>スウリョウ</t>
    </rPh>
    <rPh sb="2" eb="5">
      <t>シュウケイヒョウ</t>
    </rPh>
    <rPh sb="6" eb="8">
      <t>デンキ</t>
    </rPh>
    <rPh sb="8" eb="10">
      <t>セツビ</t>
    </rPh>
    <rPh sb="11" eb="13">
      <t>テッキョ</t>
    </rPh>
    <phoneticPr fontId="2"/>
  </si>
  <si>
    <t>VCT1.25-4Cポンプ用</t>
    <rPh sb="13" eb="14">
      <t>ヨウ</t>
    </rPh>
    <phoneticPr fontId="2"/>
  </si>
  <si>
    <t>CVV0.75-3Cﾚﾍﾞﾙｽｲｯﾁ・圧力式水位計用</t>
    <rPh sb="18" eb="20">
      <t>アツリョク</t>
    </rPh>
    <rPh sb="20" eb="21">
      <t>シキ</t>
    </rPh>
    <rPh sb="21" eb="24">
      <t>スイイケイ</t>
    </rPh>
    <rPh sb="24" eb="25">
      <t>ヨウ</t>
    </rPh>
    <phoneticPr fontId="2"/>
  </si>
  <si>
    <t>CPEV一般通信用ｹｰﾌﾞﾙ</t>
    <rPh sb="4" eb="6">
      <t>イッパン</t>
    </rPh>
    <rPh sb="6" eb="9">
      <t>ツウシンヨウ</t>
    </rPh>
    <phoneticPr fontId="2"/>
  </si>
  <si>
    <t>IV5.5接地用</t>
    <rPh sb="5" eb="7">
      <t>セッチ</t>
    </rPh>
    <rPh sb="7" eb="8">
      <t>ヨウ</t>
    </rPh>
    <phoneticPr fontId="2"/>
  </si>
  <si>
    <t>6.4+1.5=7.9</t>
    <phoneticPr fontId="2"/>
  </si>
  <si>
    <t>6.0+1.5=7.5</t>
    <phoneticPr fontId="2"/>
  </si>
  <si>
    <t>ﾎﾟﾝﾌﾟ付属ｹｰﾌﾞﾙ</t>
    <phoneticPr fontId="2"/>
  </si>
  <si>
    <t>11.6×2=23.2</t>
    <phoneticPr fontId="2"/>
  </si>
  <si>
    <t>水位計付属ｹｰﾌﾞﾙ</t>
    <phoneticPr fontId="2"/>
  </si>
  <si>
    <t>通信事業者施設</t>
    <phoneticPr fontId="2"/>
  </si>
  <si>
    <t>4.9+4.5＝9.4</t>
    <phoneticPr fontId="2"/>
  </si>
  <si>
    <t>0.95+0.95=1.9</t>
    <phoneticPr fontId="2"/>
  </si>
  <si>
    <t>1.5+1.5+1.5+1.5+1.5=7.5</t>
    <phoneticPr fontId="2"/>
  </si>
  <si>
    <t>5.7+5.7+0.95=12.35</t>
    <phoneticPr fontId="2"/>
  </si>
  <si>
    <t>硬質ビニル電線管
PE22</t>
    <rPh sb="0" eb="2">
      <t>コウシツ</t>
    </rPh>
    <rPh sb="5" eb="8">
      <t>デンセンカン</t>
    </rPh>
    <phoneticPr fontId="2"/>
  </si>
  <si>
    <t>合成樹脂製可とう電線管
PE54</t>
    <rPh sb="0" eb="2">
      <t>ゴウセイ</t>
    </rPh>
    <rPh sb="2" eb="4">
      <t>ジュシ</t>
    </rPh>
    <rPh sb="4" eb="5">
      <t>セイ</t>
    </rPh>
    <rPh sb="5" eb="6">
      <t>カ</t>
    </rPh>
    <rPh sb="8" eb="11">
      <t>デンセンカン</t>
    </rPh>
    <phoneticPr fontId="2"/>
  </si>
  <si>
    <t>硬質ビニル電線管
VE36（露出）</t>
    <rPh sb="0" eb="2">
      <t>コウシツ</t>
    </rPh>
    <rPh sb="5" eb="8">
      <t>デンセンカン</t>
    </rPh>
    <rPh sb="14" eb="16">
      <t>ロシュツ</t>
    </rPh>
    <phoneticPr fontId="2"/>
  </si>
  <si>
    <t>ポンプ制御盤
0.75kw</t>
    <rPh sb="3" eb="6">
      <t>セイギョバン</t>
    </rPh>
    <phoneticPr fontId="2"/>
  </si>
  <si>
    <t>監視通報装置
NTT回線型</t>
    <rPh sb="0" eb="2">
      <t>カンシ</t>
    </rPh>
    <rPh sb="2" eb="4">
      <t>ツウホウ</t>
    </rPh>
    <rPh sb="4" eb="6">
      <t>ソウチ</t>
    </rPh>
    <phoneticPr fontId="2"/>
  </si>
  <si>
    <t>レベル計
フロート式</t>
    <rPh sb="3" eb="4">
      <t>ケイ</t>
    </rPh>
    <phoneticPr fontId="2"/>
  </si>
  <si>
    <t>水位計
投込圧力式</t>
    <rPh sb="0" eb="2">
      <t>スイイ</t>
    </rPh>
    <rPh sb="2" eb="3">
      <t>ケイ</t>
    </rPh>
    <phoneticPr fontId="2"/>
  </si>
  <si>
    <t>再使用する構造物</t>
    <rPh sb="0" eb="3">
      <t>サイシヨウ</t>
    </rPh>
    <rPh sb="5" eb="8">
      <t>コウゾウブツ</t>
    </rPh>
    <phoneticPr fontId="2"/>
  </si>
  <si>
    <t>ケーブル（動力）
SV5.5-2C
仕上り外径20㎜該当</t>
    <rPh sb="5" eb="7">
      <t>ドウリョク</t>
    </rPh>
    <rPh sb="18" eb="20">
      <t>シアガ</t>
    </rPh>
    <rPh sb="21" eb="23">
      <t>ガイケイ</t>
    </rPh>
    <rPh sb="26" eb="28">
      <t>ガイトウ</t>
    </rPh>
    <phoneticPr fontId="2"/>
  </si>
  <si>
    <t>硬質ﾋﾞﾆﾙ電線管
VE22（露出）</t>
    <phoneticPr fontId="2"/>
  </si>
  <si>
    <t>電線（接地用)
IV5.5
仕上がり外径5㎜該当</t>
    <phoneticPr fontId="2"/>
  </si>
  <si>
    <t>ケーブル（通信）
CPEV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仕上り外径10㎜該当</t>
    <phoneticPr fontId="2"/>
  </si>
  <si>
    <t>(旧)PHS回線</t>
    <phoneticPr fontId="2"/>
  </si>
  <si>
    <t>一般回線</t>
  </si>
  <si>
    <t>PE22</t>
    <phoneticPr fontId="18"/>
  </si>
  <si>
    <t>6.6m</t>
    <phoneticPr fontId="2"/>
  </si>
  <si>
    <t>専用ｹｰﾌﾞﾙ</t>
    <rPh sb="0" eb="2">
      <t>センヨウ</t>
    </rPh>
    <phoneticPr fontId="2"/>
  </si>
  <si>
    <t>PE54</t>
    <phoneticPr fontId="18"/>
  </si>
  <si>
    <t>第1号中継ポンプ場</t>
    <rPh sb="0" eb="1">
      <t>ダイ</t>
    </rPh>
    <rPh sb="2" eb="3">
      <t>ゴウ</t>
    </rPh>
    <rPh sb="3" eb="5">
      <t>チュウケイ</t>
    </rPh>
    <rPh sb="8" eb="9">
      <t>ジョウ</t>
    </rPh>
    <phoneticPr fontId="18"/>
  </si>
  <si>
    <t>② 過熱検知ｹｰﾌﾞﾙ</t>
    <rPh sb="2" eb="4">
      <t>カネツ</t>
    </rPh>
    <rPh sb="4" eb="6">
      <t>ケンチ</t>
    </rPh>
    <phoneticPr fontId="18"/>
  </si>
  <si>
    <t>③ 浸水検知ｹｰﾌﾞﾙ</t>
    <rPh sb="2" eb="4">
      <t>シンスイ</t>
    </rPh>
    <rPh sb="4" eb="6">
      <t>ケンチ</t>
    </rPh>
    <phoneticPr fontId="18"/>
  </si>
  <si>
    <t>① ﾎﾟﾝﾌﾟｹｰﾌﾞﾙ</t>
    <phoneticPr fontId="18"/>
  </si>
  <si>
    <t>8.0m</t>
    <phoneticPr fontId="2"/>
  </si>
  <si>
    <t>VE36</t>
    <phoneticPr fontId="18"/>
  </si>
  <si>
    <t>汚水ﾎﾟﾝﾌﾟ付属ｹｰﾌﾞﾙ</t>
    <rPh sb="0" eb="1">
      <t>オ</t>
    </rPh>
    <rPh sb="1" eb="2">
      <t>スイ</t>
    </rPh>
    <rPh sb="7" eb="9">
      <t>フゾク</t>
    </rPh>
    <phoneticPr fontId="18"/>
  </si>
  <si>
    <r>
      <t xml:space="preserve">電気設備工(電線管及び電線数量図)  </t>
    </r>
    <r>
      <rPr>
        <sz val="16"/>
        <color rgb="FFFF0000"/>
        <rFont val="ＭＳ ゴシック"/>
        <family val="3"/>
        <charset val="128"/>
      </rPr>
      <t>【撤去】</t>
    </r>
    <rPh sb="0" eb="2">
      <t>デンキ</t>
    </rPh>
    <rPh sb="2" eb="4">
      <t>セツビ</t>
    </rPh>
    <rPh sb="4" eb="5">
      <t>コウ</t>
    </rPh>
    <rPh sb="6" eb="8">
      <t>デンセン</t>
    </rPh>
    <rPh sb="8" eb="9">
      <t>カン</t>
    </rPh>
    <rPh sb="9" eb="10">
      <t>オヨ</t>
    </rPh>
    <rPh sb="11" eb="13">
      <t>デンセン</t>
    </rPh>
    <rPh sb="13" eb="15">
      <t>スウリョウ</t>
    </rPh>
    <rPh sb="15" eb="16">
      <t>ズ</t>
    </rPh>
    <rPh sb="20" eb="22">
      <t>テッキョ</t>
    </rPh>
    <phoneticPr fontId="18"/>
  </si>
  <si>
    <r>
      <t xml:space="preserve">電気設備工(電線管及び電線数量図) </t>
    </r>
    <r>
      <rPr>
        <sz val="16"/>
        <color rgb="FF0000CC"/>
        <rFont val="ＭＳ ゴシック"/>
        <family val="3"/>
        <charset val="128"/>
      </rPr>
      <t>【据付】</t>
    </r>
    <rPh sb="0" eb="2">
      <t>デンキ</t>
    </rPh>
    <rPh sb="2" eb="4">
      <t>セツビ</t>
    </rPh>
    <rPh sb="4" eb="5">
      <t>コウ</t>
    </rPh>
    <rPh sb="6" eb="8">
      <t>デンセン</t>
    </rPh>
    <rPh sb="8" eb="9">
      <t>カン</t>
    </rPh>
    <rPh sb="9" eb="10">
      <t>オヨ</t>
    </rPh>
    <rPh sb="11" eb="13">
      <t>デンセン</t>
    </rPh>
    <rPh sb="13" eb="15">
      <t>スウリョウ</t>
    </rPh>
    <rPh sb="15" eb="16">
      <t>ズ</t>
    </rPh>
    <rPh sb="19" eb="21">
      <t>スエツケ</t>
    </rPh>
    <phoneticPr fontId="18"/>
  </si>
  <si>
    <t>ﾌﾛｰﾄ式ﾚﾍﾞﾙｽｲｯﾁ
ｹｰﾌﾞﾙ13.0m</t>
    <rPh sb="4" eb="5">
      <t>シキ</t>
    </rPh>
    <phoneticPr fontId="2"/>
  </si>
  <si>
    <t>機械設備明細書第8号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</si>
  <si>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換気設備工</t>
    <rPh sb="0" eb="2">
      <t>カンキ</t>
    </rPh>
    <rPh sb="2" eb="4">
      <t>セツビ</t>
    </rPh>
    <rPh sb="4" eb="5">
      <t>コウ</t>
    </rPh>
    <phoneticPr fontId="2"/>
  </si>
  <si>
    <t>軸流式ファン　50/60m3/min
ガス検知器含む</t>
    <rPh sb="0" eb="1">
      <t>ジク</t>
    </rPh>
    <rPh sb="1" eb="2">
      <t>リュウ</t>
    </rPh>
    <rPh sb="2" eb="3">
      <t>シキ</t>
    </rPh>
    <rPh sb="21" eb="23">
      <t>ケンチ</t>
    </rPh>
    <rPh sb="23" eb="24">
      <t>キ</t>
    </rPh>
    <rPh sb="24" eb="25">
      <t>フク</t>
    </rPh>
    <phoneticPr fontId="2"/>
  </si>
  <si>
    <t>日</t>
    <rPh sb="0" eb="1">
      <t>ニチ</t>
    </rPh>
    <phoneticPr fontId="2"/>
  </si>
  <si>
    <t>技術労務費（据付）</t>
    <rPh sb="0" eb="2">
      <t>ギジュツ</t>
    </rPh>
    <rPh sb="2" eb="5">
      <t>ロウムヒ</t>
    </rPh>
    <rPh sb="6" eb="8">
      <t>スエツケ</t>
    </rPh>
    <phoneticPr fontId="2"/>
  </si>
  <si>
    <t>技術労務費（単体調整・試験）</t>
    <rPh sb="0" eb="2">
      <t>ギジュツ</t>
    </rPh>
    <rPh sb="2" eb="5">
      <t>ロウムヒ</t>
    </rPh>
    <rPh sb="6" eb="8">
      <t>タンタイ</t>
    </rPh>
    <rPh sb="8" eb="10">
      <t>チョウセイ</t>
    </rPh>
    <rPh sb="11" eb="13">
      <t>シケン</t>
    </rPh>
    <phoneticPr fontId="2"/>
  </si>
  <si>
    <t>東栄地区第1マンホールポンプ改良工事</t>
    <rPh sb="0" eb="2">
      <t>トウエイ</t>
    </rPh>
    <rPh sb="2" eb="4">
      <t>チク</t>
    </rPh>
    <rPh sb="4" eb="5">
      <t>ダイ</t>
    </rPh>
    <rPh sb="14" eb="16">
      <t>カイリョウ</t>
    </rPh>
    <rPh sb="16" eb="18">
      <t>コウジ</t>
    </rPh>
    <phoneticPr fontId="2"/>
  </si>
  <si>
    <t>補助対象 N=2台(1箇所)</t>
    <rPh sb="0" eb="2">
      <t>ホジョ</t>
    </rPh>
    <rPh sb="2" eb="4">
      <t>タイショウ</t>
    </rPh>
    <rPh sb="8" eb="9">
      <t>ダイ</t>
    </rPh>
    <rPh sb="11" eb="13">
      <t>カショ</t>
    </rPh>
    <phoneticPr fontId="2"/>
  </si>
  <si>
    <t>N=1面</t>
    <rPh sb="3" eb="4">
      <t>メン</t>
    </rPh>
    <phoneticPr fontId="2"/>
  </si>
  <si>
    <t>補助対象 N=1面</t>
    <rPh sb="0" eb="2">
      <t>ホジョ</t>
    </rPh>
    <rPh sb="2" eb="4">
      <t>タイショウ</t>
    </rPh>
    <rPh sb="8" eb="9">
      <t>メン</t>
    </rPh>
    <phoneticPr fontId="2"/>
  </si>
  <si>
    <t>鶴岡市集落排水事業　東栄地区第1マンホールポンプ改良工事</t>
    <phoneticPr fontId="2"/>
  </si>
  <si>
    <t>羽根型式　渦流型　ﾍﾞﾙﾏｳｽ付</t>
    <rPh sb="0" eb="2">
      <t>ハネ</t>
    </rPh>
    <rPh sb="2" eb="4">
      <t>カタシキ</t>
    </rPh>
    <rPh sb="5" eb="7">
      <t>カリュウ</t>
    </rPh>
    <rPh sb="7" eb="8">
      <t>ガタ</t>
    </rPh>
    <phoneticPr fontId="2"/>
  </si>
  <si>
    <t>口径65A、吐出量0.265m3/min、全揚程3.4m、出力0.75kw、200V</t>
    <rPh sb="0" eb="2">
      <t>コウケイ</t>
    </rPh>
    <rPh sb="6" eb="8">
      <t>トシュツ</t>
    </rPh>
    <rPh sb="8" eb="9">
      <t>リョウ</t>
    </rPh>
    <rPh sb="21" eb="24">
      <t>ゼンヨウテイ</t>
    </rPh>
    <rPh sb="29" eb="31">
      <t>シュツリョク</t>
    </rPh>
    <phoneticPr fontId="2"/>
  </si>
  <si>
    <t>2号人孔</t>
    <phoneticPr fontId="2"/>
  </si>
  <si>
    <t>現場発生品及び支給品運搬</t>
    <rPh sb="0" eb="2">
      <t>ゲンバ</t>
    </rPh>
    <rPh sb="2" eb="4">
      <t>ハッセイ</t>
    </rPh>
    <rPh sb="4" eb="5">
      <t>ヒン</t>
    </rPh>
    <rPh sb="5" eb="6">
      <t>オヨ</t>
    </rPh>
    <rPh sb="7" eb="9">
      <t>シキュウ</t>
    </rPh>
    <rPh sb="9" eb="10">
      <t>ヒン</t>
    </rPh>
    <rPh sb="10" eb="12">
      <t>ウンパン</t>
    </rPh>
    <phoneticPr fontId="2"/>
  </si>
  <si>
    <t>t</t>
    <phoneticPr fontId="2"/>
  </si>
  <si>
    <t>0.03+0.002+0.005+0.17+0.001=0.208</t>
    <phoneticPr fontId="2"/>
  </si>
  <si>
    <t>ﾄﾗｯｸ｢ｸﾚｰﾝ付] 2t積、2t吊
11.4km 鶴岡浄化センター</t>
    <rPh sb="9" eb="10">
      <t>ツ</t>
    </rPh>
    <rPh sb="14" eb="15">
      <t>ツミ</t>
    </rPh>
    <rPh sb="18" eb="19">
      <t>ツリ</t>
    </rPh>
    <rPh sb="27" eb="29">
      <t>ツルオカ</t>
    </rPh>
    <rPh sb="29" eb="31">
      <t>ジョウカ</t>
    </rPh>
    <phoneticPr fontId="2"/>
  </si>
  <si>
    <t>現場発生品及び支給品運搬</t>
    <phoneticPr fontId="2"/>
  </si>
  <si>
    <t>ﾄﾗｯｸ｢ｸﾚｰﾝ付] 2t積、2t吊
11.4km 鶴岡浄化センター</t>
    <phoneticPr fontId="2"/>
  </si>
  <si>
    <t>第1号中継P</t>
    <rPh sb="0" eb="1">
      <t>ダイ</t>
    </rPh>
    <phoneticPr fontId="2"/>
  </si>
  <si>
    <t>令和7年度</t>
    <rPh sb="0" eb="2">
      <t>レイワ</t>
    </rPh>
    <rPh sb="3" eb="5">
      <t>ネンド</t>
    </rPh>
    <phoneticPr fontId="2"/>
  </si>
  <si>
    <t>鶴岡市無音地内</t>
    <rPh sb="0" eb="3">
      <t>ツルオカシ</t>
    </rPh>
    <rPh sb="5" eb="6">
      <t>チ</t>
    </rPh>
    <rPh sb="6" eb="7">
      <t>ナイ</t>
    </rPh>
    <phoneticPr fontId="2"/>
  </si>
  <si>
    <t>機械設備・電気設備　合冊工事</t>
    <rPh sb="0" eb="2">
      <t>キカイ</t>
    </rPh>
    <rPh sb="2" eb="4">
      <t>セツビ</t>
    </rPh>
    <rPh sb="5" eb="7">
      <t>デンキ</t>
    </rPh>
    <rPh sb="7" eb="9">
      <t>セツビ</t>
    </rPh>
    <rPh sb="10" eb="12">
      <t>ガッサツ</t>
    </rPh>
    <rPh sb="12" eb="14">
      <t>コウジ</t>
    </rPh>
    <phoneticPr fontId="2"/>
  </si>
  <si>
    <t>30.0kg/台</t>
    <rPh sb="7" eb="8">
      <t>ダイ</t>
    </rPh>
    <phoneticPr fontId="2"/>
  </si>
  <si>
    <t>43.4㎏</t>
    <phoneticPr fontId="2"/>
  </si>
  <si>
    <t>参考寸法 W700×D450×H1,550</t>
    <rPh sb="0" eb="2">
      <t>サンコウ</t>
    </rPh>
    <rPh sb="2" eb="4">
      <t>スンポウ</t>
    </rPh>
    <phoneticPr fontId="2"/>
  </si>
  <si>
    <t>組合せ試験
計装設備 発信機類(制御あり)</t>
    <rPh sb="0" eb="2">
      <t>クミアワ</t>
    </rPh>
    <rPh sb="3" eb="5">
      <t>シケン</t>
    </rPh>
    <rPh sb="6" eb="8">
      <t>ケイソウ</t>
    </rPh>
    <rPh sb="8" eb="10">
      <t>セツビ</t>
    </rPh>
    <rPh sb="11" eb="14">
      <t>ハッシンキ</t>
    </rPh>
    <rPh sb="14" eb="15">
      <t>ルイ</t>
    </rPh>
    <rPh sb="16" eb="18">
      <t>セイギョ</t>
    </rPh>
    <phoneticPr fontId="2"/>
  </si>
  <si>
    <t>ﾙｰﾌﾟ</t>
    <phoneticPr fontId="2"/>
  </si>
  <si>
    <t>引込開閉器盤</t>
    <rPh sb="0" eb="5">
      <t>ヒキコミカイヘイキ</t>
    </rPh>
    <rPh sb="5" eb="6">
      <t>バン</t>
    </rPh>
    <phoneticPr fontId="2"/>
  </si>
  <si>
    <t>汚水水替工</t>
    <rPh sb="0" eb="2">
      <t>オスイ</t>
    </rPh>
    <rPh sb="2" eb="4">
      <t>ミズカ</t>
    </rPh>
    <rPh sb="4" eb="5">
      <t>コウ</t>
    </rPh>
    <phoneticPr fontId="2"/>
  </si>
  <si>
    <t>揚泥車運搬工(4t)
DID区間(その他) 2km</t>
    <rPh sb="0" eb="1">
      <t>ヨウ</t>
    </rPh>
    <rPh sb="1" eb="2">
      <t>ドロ</t>
    </rPh>
    <rPh sb="2" eb="3">
      <t>シャ</t>
    </rPh>
    <rPh sb="3" eb="5">
      <t>ウンパン</t>
    </rPh>
    <rPh sb="5" eb="6">
      <t>コウ</t>
    </rPh>
    <rPh sb="14" eb="16">
      <t>クカン</t>
    </rPh>
    <rPh sb="19" eb="20">
      <t>タ</t>
    </rPh>
    <phoneticPr fontId="2"/>
  </si>
  <si>
    <t>日</t>
    <rPh sb="0" eb="1">
      <t>ニチ</t>
    </rPh>
    <phoneticPr fontId="2"/>
  </si>
  <si>
    <t>所定労働時間内8時間</t>
    <rPh sb="0" eb="2">
      <t>ショテイ</t>
    </rPh>
    <rPh sb="2" eb="4">
      <t>ロウドウ</t>
    </rPh>
    <rPh sb="4" eb="6">
      <t>ジカン</t>
    </rPh>
    <rPh sb="6" eb="7">
      <t>ナイ</t>
    </rPh>
    <rPh sb="8" eb="10">
      <t>ジカン</t>
    </rPh>
    <phoneticPr fontId="2"/>
  </si>
  <si>
    <t>6:00~8:30</t>
    <phoneticPr fontId="2"/>
  </si>
  <si>
    <t>17:00~18:30</t>
    <phoneticPr fontId="2"/>
  </si>
  <si>
    <t>所定労働時間内8時間</t>
    <rPh sb="0" eb="4">
      <t>ショテイロウドウ</t>
    </rPh>
    <rPh sb="4" eb="6">
      <t>ジカン</t>
    </rPh>
    <rPh sb="6" eb="7">
      <t>ナイ</t>
    </rPh>
    <rPh sb="8" eb="10">
      <t>ジカン</t>
    </rPh>
    <phoneticPr fontId="2"/>
  </si>
  <si>
    <t>5:00～8:30</t>
    <phoneticPr fontId="2"/>
  </si>
  <si>
    <t>17:00～20.:00</t>
    <phoneticPr fontId="2"/>
  </si>
  <si>
    <t>組合せ試験
運転操作設備　動力制御盤</t>
    <rPh sb="0" eb="2">
      <t>クミアワ</t>
    </rPh>
    <rPh sb="3" eb="5">
      <t>シケン</t>
    </rPh>
    <rPh sb="6" eb="8">
      <t>ウンテン</t>
    </rPh>
    <rPh sb="8" eb="10">
      <t>ソウサ</t>
    </rPh>
    <rPh sb="10" eb="12">
      <t>セツビ</t>
    </rPh>
    <rPh sb="13" eb="15">
      <t>ドウリョク</t>
    </rPh>
    <rPh sb="15" eb="18">
      <t>セイギョバン</t>
    </rPh>
    <phoneticPr fontId="2"/>
  </si>
  <si>
    <t>負荷</t>
    <rPh sb="0" eb="2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</si>
</sst>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);\(#,##0\)"/>
    <numFmt numFmtId="177" formatCode="#,##0.00_);\(#,##0.00\)"/>
    <numFmt numFmtId="178" formatCode="#,##0_ "/>
    <numFmt numFmtId="179" formatCode="#,##0.0_);\(#,##0.0\)"/>
    <numFmt numFmtId="180" formatCode="&quot;第 &quot;0&quot; 号&quot;"/>
    <numFmt numFmtId="181" formatCode="#,##0.000_);\(#,##0.000\)"/>
    <numFmt numFmtId="182" formatCode="#,##0.000_);[Red]\(#,##0.000\)"/>
    <numFmt numFmtId="183" formatCode="#,##0;&quot;△ &quot;#,##0"/>
    <numFmt numFmtId="184" formatCode="#,##0.00&quot;m&quot;"/>
    <numFmt numFmtId="185" formatCode="0.00&quot;m&quot;"/>
    <numFmt numFmtId="186" formatCode="#,##0.00&quot;kw&quot;"/>
    <numFmt numFmtId="187" formatCode="0.000"/>
    <numFmt numFmtId="188" formatCode="&quot;付属材料率　&quot;0.000"/>
    <numFmt numFmtId="189" formatCode="#,##0.00000_ ;[Red]\-#,##0.00000\ "/>
    <numFmt numFmtId="190" formatCode="#,##0.00000000000_);\(#,##0.00000000000\)"/>
  </numFmts>
  <fonts count="5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 tint="-0.34998626667073579"/>
      <name val="游ゴシック"/>
      <family val="3"/>
      <charset val="128"/>
      <scheme val="minor"/>
    </font>
    <font>
      <sz val="10"/>
      <color theme="0" tint="-0.34998626667073579"/>
      <name val="游ゴシック"/>
      <family val="2"/>
      <charset val="128"/>
      <scheme val="minor"/>
    </font>
    <font>
      <sz val="10"/>
      <color theme="0" tint="-0.34998626667073579"/>
      <name val="游ゴシック"/>
      <family val="3"/>
      <charset val="128"/>
      <scheme val="minor"/>
    </font>
    <font>
      <sz val="8"/>
      <color theme="0" tint="-0.34998626667073579"/>
      <name val="游ゴシック"/>
      <family val="3"/>
      <charset val="128"/>
      <scheme val="minor"/>
    </font>
    <font>
      <b/>
      <u/>
      <sz val="16"/>
      <color indexed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u/>
      <sz val="9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9"/>
      <color theme="0" tint="-0.249977111117893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trike/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8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rgb="FF0000CC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mediumDashDotDot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ashDot">
        <color indexed="10"/>
      </right>
      <top/>
      <bottom/>
      <diagonal/>
    </border>
    <border>
      <left style="dashDot">
        <color indexed="10"/>
      </left>
      <right/>
      <top/>
      <bottom/>
      <diagonal/>
    </border>
    <border>
      <left/>
      <right style="dashDot">
        <color indexed="10"/>
      </right>
      <top style="thin">
        <color indexed="64"/>
      </top>
      <bottom style="thin">
        <color indexed="64"/>
      </bottom>
      <diagonal/>
    </border>
    <border>
      <left style="dashDot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10"/>
      </right>
      <top style="dotted">
        <color indexed="64"/>
      </top>
      <bottom/>
      <diagonal/>
    </border>
    <border>
      <left style="dashDot">
        <color indexed="10"/>
      </left>
      <right/>
      <top style="dotted">
        <color indexed="64"/>
      </top>
      <bottom/>
      <diagonal/>
    </border>
    <border>
      <left style="thin">
        <color indexed="64"/>
      </left>
      <right style="dashDot">
        <color indexed="10"/>
      </right>
      <top/>
      <bottom/>
      <diagonal/>
    </border>
    <border>
      <left style="dashDot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dashDot">
        <color indexed="10"/>
      </right>
      <top/>
      <bottom style="dotted">
        <color indexed="64"/>
      </bottom>
      <diagonal/>
    </border>
    <border>
      <left style="thin">
        <color indexed="64"/>
      </left>
      <right style="dashDot">
        <color indexed="10"/>
      </right>
      <top/>
      <bottom style="thin">
        <color indexed="64"/>
      </bottom>
      <diagonal/>
    </border>
    <border>
      <left style="dashDot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10"/>
      </right>
      <top/>
      <bottom style="mediumDashDotDot">
        <color indexed="64"/>
      </bottom>
      <diagonal/>
    </border>
    <border>
      <left style="dashDot">
        <color indexed="10"/>
      </left>
      <right style="thin">
        <color indexed="64"/>
      </right>
      <top/>
      <bottom style="mediumDashDotDot">
        <color indexed="64"/>
      </bottom>
      <diagonal/>
    </border>
    <border>
      <left style="dashDot">
        <color indexed="10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Dot">
        <color indexed="10"/>
      </left>
      <right/>
      <top style="dashDot">
        <color indexed="10"/>
      </top>
      <bottom/>
      <diagonal/>
    </border>
    <border>
      <left/>
      <right/>
      <top style="dashDot">
        <color indexed="10"/>
      </top>
      <bottom/>
      <diagonal/>
    </border>
    <border>
      <left/>
      <right style="dashDot">
        <color indexed="10"/>
      </right>
      <top style="dashDot">
        <color indexed="10"/>
      </top>
      <bottom/>
      <diagonal/>
    </border>
    <border>
      <left style="thin">
        <color indexed="64"/>
      </left>
      <right style="dashDot">
        <color indexed="10"/>
      </right>
      <top style="thin">
        <color indexed="64"/>
      </top>
      <bottom/>
      <diagonal/>
    </border>
    <border>
      <left style="dashDot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9" borderId="55" applyNumberFormat="0" applyFont="0" applyAlignment="0" applyProtection="0">
      <alignment vertical="center"/>
    </xf>
  </cellStyleXfs>
  <cellXfs count="49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4" xfId="0" applyFont="1" applyBorder="1">
      <alignment vertical="center"/>
    </xf>
    <xf numFmtId="0" fontId="7" fillId="0" borderId="4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176" fontId="0" fillId="0" borderId="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>
      <alignment vertical="center"/>
    </xf>
    <xf numFmtId="38" fontId="6" fillId="0" borderId="0" xfId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6" fontId="0" fillId="2" borderId="4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8" xfId="0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4" xfId="0" applyFont="1" applyBorder="1">
      <alignment vertical="center"/>
    </xf>
    <xf numFmtId="179" fontId="10" fillId="0" borderId="4" xfId="0" applyNumberFormat="1" applyFont="1" applyBorder="1">
      <alignment vertical="center"/>
    </xf>
    <xf numFmtId="179" fontId="10" fillId="0" borderId="3" xfId="0" applyNumberFormat="1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4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0" borderId="13" xfId="0" applyNumberFormat="1" applyFont="1" applyBorder="1">
      <alignment vertical="center"/>
    </xf>
    <xf numFmtId="0" fontId="11" fillId="0" borderId="12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9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12" fillId="0" borderId="0" xfId="2" applyAlignment="1" applyProtection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20" xfId="0" applyFont="1" applyBorder="1">
      <alignment vertical="center"/>
    </xf>
    <xf numFmtId="178" fontId="0" fillId="0" borderId="4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7" fontId="7" fillId="0" borderId="20" xfId="0" applyNumberFormat="1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176" fontId="7" fillId="0" borderId="20" xfId="0" applyNumberFormat="1" applyFont="1" applyBorder="1">
      <alignment vertical="center"/>
    </xf>
    <xf numFmtId="0" fontId="15" fillId="0" borderId="20" xfId="0" applyFont="1" applyBorder="1" applyAlignment="1">
      <alignment vertical="center" shrinkToFit="1"/>
    </xf>
    <xf numFmtId="181" fontId="7" fillId="0" borderId="20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>
      <alignment vertical="center"/>
    </xf>
    <xf numFmtId="0" fontId="7" fillId="0" borderId="20" xfId="0" applyFont="1" applyBorder="1" applyAlignment="1">
      <alignment vertical="center" shrinkToFit="1"/>
    </xf>
    <xf numFmtId="177" fontId="7" fillId="0" borderId="3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0" fontId="15" fillId="0" borderId="3" xfId="0" applyFont="1" applyBorder="1" applyAlignment="1">
      <alignment vertical="center" shrinkToFit="1"/>
    </xf>
    <xf numFmtId="181" fontId="7" fillId="0" borderId="3" xfId="0" applyNumberFormat="1" applyFont="1" applyBorder="1">
      <alignment vertical="center"/>
    </xf>
    <xf numFmtId="0" fontId="7" fillId="0" borderId="3" xfId="0" applyFont="1" applyBorder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181" fontId="7" fillId="0" borderId="4" xfId="0" applyNumberFormat="1" applyFont="1" applyBorder="1">
      <alignment vertical="center"/>
    </xf>
    <xf numFmtId="179" fontId="7" fillId="0" borderId="4" xfId="0" applyNumberFormat="1" applyFont="1" applyBorder="1">
      <alignment vertical="center"/>
    </xf>
    <xf numFmtId="179" fontId="7" fillId="0" borderId="3" xfId="0" applyNumberFormat="1" applyFont="1" applyBorder="1">
      <alignment vertical="center"/>
    </xf>
    <xf numFmtId="0" fontId="7" fillId="0" borderId="4" xfId="0" applyFont="1" applyBorder="1">
      <alignment vertical="center"/>
    </xf>
    <xf numFmtId="177" fontId="7" fillId="0" borderId="21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22" xfId="0" applyNumberFormat="1" applyFont="1" applyBorder="1">
      <alignment vertical="center"/>
    </xf>
    <xf numFmtId="0" fontId="15" fillId="0" borderId="21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0" xfId="0" applyFont="1" applyBorder="1">
      <alignment vertical="center"/>
    </xf>
    <xf numFmtId="0" fontId="7" fillId="0" borderId="7" xfId="0" applyFont="1" applyBorder="1">
      <alignment vertical="center"/>
    </xf>
    <xf numFmtId="176" fontId="7" fillId="0" borderId="7" xfId="0" applyNumberFormat="1" applyFont="1" applyBorder="1">
      <alignment vertical="center"/>
    </xf>
    <xf numFmtId="182" fontId="7" fillId="0" borderId="20" xfId="0" applyNumberFormat="1" applyFont="1" applyBorder="1">
      <alignment vertical="center"/>
    </xf>
    <xf numFmtId="0" fontId="15" fillId="0" borderId="20" xfId="0" applyFont="1" applyBorder="1">
      <alignment vertical="center"/>
    </xf>
    <xf numFmtId="181" fontId="6" fillId="0" borderId="20" xfId="0" applyNumberFormat="1" applyFont="1" applyBorder="1">
      <alignment vertical="center"/>
    </xf>
    <xf numFmtId="177" fontId="6" fillId="0" borderId="20" xfId="0" applyNumberFormat="1" applyFont="1" applyBorder="1">
      <alignment vertical="center"/>
    </xf>
    <xf numFmtId="0" fontId="11" fillId="0" borderId="20" xfId="0" applyFont="1" applyBorder="1" applyAlignment="1">
      <alignment vertical="center" shrinkToFit="1"/>
    </xf>
    <xf numFmtId="0" fontId="11" fillId="0" borderId="20" xfId="0" applyFont="1" applyBorder="1">
      <alignment vertical="center"/>
    </xf>
    <xf numFmtId="182" fontId="7" fillId="0" borderId="3" xfId="0" applyNumberFormat="1" applyFont="1" applyBorder="1">
      <alignment vertical="center"/>
    </xf>
    <xf numFmtId="181" fontId="6" fillId="0" borderId="3" xfId="0" applyNumberFormat="1" applyFont="1" applyBorder="1">
      <alignment vertical="center"/>
    </xf>
    <xf numFmtId="177" fontId="6" fillId="0" borderId="13" xfId="0" applyNumberFormat="1" applyFont="1" applyBorder="1">
      <alignment vertical="center"/>
    </xf>
    <xf numFmtId="181" fontId="6" fillId="0" borderId="13" xfId="0" applyNumberFormat="1" applyFont="1" applyBorder="1">
      <alignment vertical="center"/>
    </xf>
    <xf numFmtId="182" fontId="7" fillId="0" borderId="4" xfId="0" applyNumberFormat="1" applyFont="1" applyBorder="1">
      <alignment vertical="center"/>
    </xf>
    <xf numFmtId="0" fontId="15" fillId="0" borderId="4" xfId="0" applyFont="1" applyBorder="1">
      <alignment vertical="center"/>
    </xf>
    <xf numFmtId="182" fontId="7" fillId="0" borderId="13" xfId="0" applyNumberFormat="1" applyFont="1" applyBorder="1">
      <alignment vertical="center"/>
    </xf>
    <xf numFmtId="0" fontId="3" fillId="0" borderId="6" xfId="0" applyFont="1" applyBorder="1">
      <alignment vertical="center"/>
    </xf>
    <xf numFmtId="177" fontId="9" fillId="0" borderId="7" xfId="0" applyNumberFormat="1" applyFont="1" applyBorder="1">
      <alignment vertical="center"/>
    </xf>
    <xf numFmtId="0" fontId="9" fillId="0" borderId="8" xfId="0" applyFont="1" applyBorder="1">
      <alignment vertical="center"/>
    </xf>
    <xf numFmtId="0" fontId="9" fillId="0" borderId="11" xfId="0" applyFont="1" applyBorder="1">
      <alignment vertical="center"/>
    </xf>
    <xf numFmtId="177" fontId="9" fillId="0" borderId="0" xfId="0" applyNumberFormat="1" applyFont="1">
      <alignment vertical="center"/>
    </xf>
    <xf numFmtId="0" fontId="9" fillId="0" borderId="12" xfId="0" applyFont="1" applyBorder="1">
      <alignment vertical="center"/>
    </xf>
    <xf numFmtId="0" fontId="0" fillId="0" borderId="16" xfId="0" applyBorder="1">
      <alignment vertical="center"/>
    </xf>
    <xf numFmtId="0" fontId="9" fillId="0" borderId="15" xfId="0" applyFont="1" applyBorder="1">
      <alignment vertical="center"/>
    </xf>
    <xf numFmtId="177" fontId="9" fillId="0" borderId="16" xfId="0" applyNumberFormat="1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177" fontId="6" fillId="0" borderId="26" xfId="0" applyNumberFormat="1" applyFont="1" applyBorder="1">
      <alignment vertical="center"/>
    </xf>
    <xf numFmtId="181" fontId="6" fillId="0" borderId="19" xfId="0" applyNumberFormat="1" applyFont="1" applyBorder="1">
      <alignment vertical="center"/>
    </xf>
    <xf numFmtId="177" fontId="6" fillId="0" borderId="10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181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49" fontId="7" fillId="0" borderId="20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49" fontId="7" fillId="0" borderId="13" xfId="0" applyNumberFormat="1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0" fontId="7" fillId="0" borderId="12" xfId="0" applyFont="1" applyBorder="1" applyAlignment="1">
      <alignment vertical="center" shrinkToFit="1"/>
    </xf>
    <xf numFmtId="177" fontId="7" fillId="0" borderId="5" xfId="0" applyNumberFormat="1" applyFont="1" applyBorder="1">
      <alignment vertical="center"/>
    </xf>
    <xf numFmtId="179" fontId="7" fillId="0" borderId="20" xfId="0" applyNumberFormat="1" applyFont="1" applyBorder="1">
      <alignment vertical="center"/>
    </xf>
    <xf numFmtId="181" fontId="7" fillId="0" borderId="2" xfId="0" applyNumberFormat="1" applyFont="1" applyBorder="1">
      <alignment vertical="center"/>
    </xf>
    <xf numFmtId="181" fontId="7" fillId="0" borderId="22" xfId="0" applyNumberFormat="1" applyFont="1" applyBorder="1">
      <alignment vertical="center"/>
    </xf>
    <xf numFmtId="181" fontId="7" fillId="0" borderId="21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177" fontId="9" fillId="0" borderId="20" xfId="0" applyNumberFormat="1" applyFont="1" applyBorder="1">
      <alignment vertical="center"/>
    </xf>
    <xf numFmtId="182" fontId="16" fillId="0" borderId="20" xfId="0" applyNumberFormat="1" applyFont="1" applyBorder="1">
      <alignment vertical="center"/>
    </xf>
    <xf numFmtId="181" fontId="9" fillId="0" borderId="20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177" fontId="9" fillId="0" borderId="13" xfId="0" applyNumberFormat="1" applyFont="1" applyBorder="1">
      <alignment vertical="center"/>
    </xf>
    <xf numFmtId="182" fontId="16" fillId="0" borderId="19" xfId="0" applyNumberFormat="1" applyFont="1" applyBorder="1">
      <alignment vertical="center"/>
    </xf>
    <xf numFmtId="181" fontId="9" fillId="0" borderId="19" xfId="0" applyNumberFormat="1" applyFont="1" applyBorder="1">
      <alignment vertical="center"/>
    </xf>
    <xf numFmtId="182" fontId="16" fillId="0" borderId="4" xfId="0" applyNumberFormat="1" applyFont="1" applyBorder="1">
      <alignment vertical="center"/>
    </xf>
    <xf numFmtId="181" fontId="9" fillId="0" borderId="4" xfId="0" applyNumberFormat="1" applyFont="1" applyBorder="1">
      <alignment vertical="center"/>
    </xf>
    <xf numFmtId="182" fontId="16" fillId="0" borderId="3" xfId="0" applyNumberFormat="1" applyFont="1" applyBorder="1">
      <alignment vertical="center"/>
    </xf>
    <xf numFmtId="181" fontId="9" fillId="0" borderId="3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177" fontId="6" fillId="0" borderId="27" xfId="0" applyNumberFormat="1" applyFont="1" applyBorder="1">
      <alignment vertical="center"/>
    </xf>
    <xf numFmtId="181" fontId="6" fillId="0" borderId="27" xfId="0" applyNumberFormat="1" applyFont="1" applyBorder="1">
      <alignment vertical="center"/>
    </xf>
    <xf numFmtId="181" fontId="6" fillId="0" borderId="26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181" fontId="6" fillId="0" borderId="5" xfId="0" applyNumberFormat="1" applyFont="1" applyBorder="1">
      <alignment vertical="center"/>
    </xf>
    <xf numFmtId="181" fontId="6" fillId="0" borderId="10" xfId="0" applyNumberFormat="1" applyFont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49" fontId="7" fillId="0" borderId="13" xfId="0" applyNumberFormat="1" applyFont="1" applyBorder="1" applyAlignment="1">
      <alignment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15" fillId="0" borderId="3" xfId="0" applyFont="1" applyBorder="1">
      <alignment vertical="center"/>
    </xf>
    <xf numFmtId="0" fontId="9" fillId="0" borderId="21" xfId="0" applyFont="1" applyBorder="1" applyAlignment="1">
      <alignment horizontal="center" vertical="center" shrinkToFit="1"/>
    </xf>
    <xf numFmtId="0" fontId="6" fillId="0" borderId="9" xfId="0" applyFont="1" applyBorder="1">
      <alignment vertical="center"/>
    </xf>
    <xf numFmtId="0" fontId="0" fillId="0" borderId="10" xfId="0" applyBorder="1">
      <alignment vertical="center"/>
    </xf>
    <xf numFmtId="0" fontId="20" fillId="0" borderId="2" xfId="0" applyFont="1" applyBorder="1">
      <alignment vertical="center"/>
    </xf>
    <xf numFmtId="0" fontId="21" fillId="0" borderId="2" xfId="0" applyFont="1" applyBorder="1">
      <alignment vertical="center"/>
    </xf>
    <xf numFmtId="179" fontId="21" fillId="0" borderId="4" xfId="0" applyNumberFormat="1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176" fontId="21" fillId="0" borderId="4" xfId="0" applyNumberFormat="1" applyFont="1" applyBorder="1">
      <alignment vertical="center"/>
    </xf>
    <xf numFmtId="0" fontId="22" fillId="0" borderId="4" xfId="0" applyFont="1" applyBorder="1">
      <alignment vertical="center"/>
    </xf>
    <xf numFmtId="0" fontId="21" fillId="0" borderId="3" xfId="0" applyFont="1" applyBorder="1">
      <alignment vertical="center"/>
    </xf>
    <xf numFmtId="179" fontId="21" fillId="0" borderId="3" xfId="0" applyNumberFormat="1" applyFont="1" applyBorder="1">
      <alignment vertical="center"/>
    </xf>
    <xf numFmtId="176" fontId="21" fillId="0" borderId="3" xfId="0" applyNumberFormat="1" applyFont="1" applyBorder="1">
      <alignment vertical="center"/>
    </xf>
    <xf numFmtId="0" fontId="22" fillId="0" borderId="3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5" fillId="0" borderId="0" xfId="0" applyFont="1" applyAlignment="1">
      <alignment vertical="center" shrinkToFit="1"/>
    </xf>
    <xf numFmtId="0" fontId="25" fillId="0" borderId="0" xfId="3" applyFont="1">
      <alignment vertical="center"/>
    </xf>
    <xf numFmtId="0" fontId="27" fillId="0" borderId="0" xfId="3" applyFont="1">
      <alignment vertical="center"/>
    </xf>
    <xf numFmtId="0" fontId="29" fillId="0" borderId="0" xfId="3" applyFont="1">
      <alignment vertical="center"/>
    </xf>
    <xf numFmtId="0" fontId="25" fillId="0" borderId="34" xfId="3" applyFont="1" applyBorder="1">
      <alignment vertical="center"/>
    </xf>
    <xf numFmtId="0" fontId="25" fillId="0" borderId="35" xfId="3" applyFont="1" applyBorder="1">
      <alignment vertical="center"/>
    </xf>
    <xf numFmtId="0" fontId="29" fillId="0" borderId="0" xfId="3" applyFont="1" applyAlignment="1">
      <alignment horizontal="right" vertical="center"/>
    </xf>
    <xf numFmtId="0" fontId="25" fillId="1" borderId="23" xfId="3" applyFont="1" applyFill="1" applyBorder="1">
      <alignment vertical="center"/>
    </xf>
    <xf numFmtId="0" fontId="25" fillId="1" borderId="36" xfId="3" applyFont="1" applyFill="1" applyBorder="1">
      <alignment vertical="center"/>
    </xf>
    <xf numFmtId="0" fontId="25" fillId="1" borderId="37" xfId="3" applyFont="1" applyFill="1" applyBorder="1">
      <alignment vertical="center"/>
    </xf>
    <xf numFmtId="0" fontId="25" fillId="1" borderId="24" xfId="3" applyFont="1" applyFill="1" applyBorder="1">
      <alignment vertical="center"/>
    </xf>
    <xf numFmtId="0" fontId="25" fillId="0" borderId="28" xfId="3" applyFont="1" applyBorder="1">
      <alignment vertical="center"/>
    </xf>
    <xf numFmtId="0" fontId="25" fillId="0" borderId="29" xfId="3" applyFont="1" applyBorder="1">
      <alignment vertical="center"/>
    </xf>
    <xf numFmtId="0" fontId="25" fillId="0" borderId="38" xfId="3" applyFont="1" applyBorder="1">
      <alignment vertical="center"/>
    </xf>
    <xf numFmtId="0" fontId="25" fillId="0" borderId="39" xfId="3" applyFont="1" applyBorder="1">
      <alignment vertical="center"/>
    </xf>
    <xf numFmtId="0" fontId="30" fillId="0" borderId="0" xfId="3" applyFont="1">
      <alignment vertical="center"/>
    </xf>
    <xf numFmtId="0" fontId="25" fillId="0" borderId="0" xfId="3" applyFont="1" applyAlignment="1">
      <alignment horizontal="center" vertical="center"/>
    </xf>
    <xf numFmtId="0" fontId="25" fillId="0" borderId="40" xfId="3" applyFont="1" applyBorder="1">
      <alignment vertical="center"/>
    </xf>
    <xf numFmtId="0" fontId="25" fillId="0" borderId="41" xfId="3" applyFont="1" applyBorder="1">
      <alignment vertical="center"/>
    </xf>
    <xf numFmtId="0" fontId="27" fillId="0" borderId="30" xfId="3" applyFont="1" applyBorder="1">
      <alignment vertical="center"/>
    </xf>
    <xf numFmtId="0" fontId="25" fillId="0" borderId="30" xfId="3" applyFont="1" applyBorder="1">
      <alignment vertical="center"/>
    </xf>
    <xf numFmtId="0" fontId="0" fillId="0" borderId="0" xfId="0" applyAlignment="1"/>
    <xf numFmtId="0" fontId="31" fillId="0" borderId="0" xfId="3" applyFont="1">
      <alignment vertical="center"/>
    </xf>
    <xf numFmtId="0" fontId="32" fillId="0" borderId="40" xfId="3" applyFont="1" applyBorder="1">
      <alignment vertical="center"/>
    </xf>
    <xf numFmtId="0" fontId="32" fillId="0" borderId="41" xfId="3" applyFont="1" applyBorder="1">
      <alignment vertical="center"/>
    </xf>
    <xf numFmtId="0" fontId="32" fillId="0" borderId="0" xfId="3" applyFont="1">
      <alignment vertical="center"/>
    </xf>
    <xf numFmtId="185" fontId="33" fillId="3" borderId="5" xfId="3" applyNumberFormat="1" applyFont="1" applyFill="1" applyBorder="1" applyAlignment="1">
      <alignment horizontal="left" vertical="center"/>
    </xf>
    <xf numFmtId="0" fontId="34" fillId="0" borderId="0" xfId="3" applyFont="1">
      <alignment vertical="center"/>
    </xf>
    <xf numFmtId="0" fontId="25" fillId="0" borderId="12" xfId="3" applyFont="1" applyBorder="1">
      <alignment vertical="center"/>
    </xf>
    <xf numFmtId="0" fontId="35" fillId="0" borderId="0" xfId="3" applyFont="1">
      <alignment vertical="center"/>
    </xf>
    <xf numFmtId="184" fontId="36" fillId="0" borderId="0" xfId="3" applyNumberFormat="1" applyFont="1" applyAlignment="1">
      <alignment horizontal="left" vertical="center"/>
    </xf>
    <xf numFmtId="184" fontId="37" fillId="0" borderId="0" xfId="3" applyNumberFormat="1" applyFont="1" applyAlignment="1">
      <alignment horizontal="left" vertical="center"/>
    </xf>
    <xf numFmtId="185" fontId="27" fillId="3" borderId="5" xfId="3" applyNumberFormat="1" applyFont="1" applyFill="1" applyBorder="1" applyAlignment="1">
      <alignment horizontal="left" vertical="center"/>
    </xf>
    <xf numFmtId="0" fontId="25" fillId="0" borderId="42" xfId="3" applyFont="1" applyBorder="1">
      <alignment vertical="center"/>
    </xf>
    <xf numFmtId="185" fontId="28" fillId="0" borderId="0" xfId="3" applyNumberFormat="1" applyFont="1" applyAlignment="1">
      <alignment horizontal="left" vertical="center"/>
    </xf>
    <xf numFmtId="0" fontId="25" fillId="0" borderId="5" xfId="3" applyFont="1" applyBorder="1">
      <alignment vertical="center"/>
    </xf>
    <xf numFmtId="0" fontId="25" fillId="0" borderId="43" xfId="3" applyFont="1" applyBorder="1">
      <alignment vertical="center"/>
    </xf>
    <xf numFmtId="0" fontId="25" fillId="0" borderId="44" xfId="3" applyFont="1" applyBorder="1">
      <alignment vertical="center"/>
    </xf>
    <xf numFmtId="185" fontId="28" fillId="0" borderId="7" xfId="3" applyNumberFormat="1" applyFont="1" applyBorder="1" applyAlignment="1">
      <alignment horizontal="left" vertical="center"/>
    </xf>
    <xf numFmtId="0" fontId="32" fillId="0" borderId="42" xfId="3" applyFont="1" applyBorder="1">
      <alignment vertical="center"/>
    </xf>
    <xf numFmtId="185" fontId="27" fillId="5" borderId="5" xfId="3" applyNumberFormat="1" applyFont="1" applyFill="1" applyBorder="1" applyAlignment="1">
      <alignment horizontal="left" vertical="center"/>
    </xf>
    <xf numFmtId="185" fontId="27" fillId="6" borderId="5" xfId="3" applyNumberFormat="1" applyFont="1" applyFill="1" applyBorder="1" applyAlignment="1">
      <alignment horizontal="left" vertical="center"/>
    </xf>
    <xf numFmtId="185" fontId="27" fillId="7" borderId="5" xfId="3" applyNumberFormat="1" applyFont="1" applyFill="1" applyBorder="1" applyAlignment="1">
      <alignment horizontal="left" vertical="center"/>
    </xf>
    <xf numFmtId="0" fontId="25" fillId="0" borderId="32" xfId="3" applyFont="1" applyBorder="1">
      <alignment vertical="center"/>
    </xf>
    <xf numFmtId="0" fontId="25" fillId="0" borderId="45" xfId="3" applyFont="1" applyBorder="1">
      <alignment vertical="center"/>
    </xf>
    <xf numFmtId="0" fontId="25" fillId="0" borderId="46" xfId="3" applyFont="1" applyBorder="1">
      <alignment vertical="center"/>
    </xf>
    <xf numFmtId="0" fontId="32" fillId="0" borderId="32" xfId="3" applyFont="1" applyBorder="1">
      <alignment vertical="center"/>
    </xf>
    <xf numFmtId="0" fontId="30" fillId="0" borderId="0" xfId="3" quotePrefix="1" applyFont="1" applyAlignment="1">
      <alignment horizontal="right" vertical="center"/>
    </xf>
    <xf numFmtId="185" fontId="27" fillId="0" borderId="0" xfId="3" applyNumberFormat="1" applyFont="1" applyAlignment="1">
      <alignment horizontal="left" vertical="center"/>
    </xf>
    <xf numFmtId="0" fontId="33" fillId="0" borderId="30" xfId="3" applyFont="1" applyBorder="1">
      <alignment vertical="center"/>
    </xf>
    <xf numFmtId="0" fontId="32" fillId="0" borderId="30" xfId="3" applyFont="1" applyBorder="1">
      <alignment vertical="center"/>
    </xf>
    <xf numFmtId="0" fontId="39" fillId="0" borderId="0" xfId="3" applyFont="1" applyAlignment="1">
      <alignment horizontal="right" vertical="center"/>
    </xf>
    <xf numFmtId="0" fontId="32" fillId="0" borderId="43" xfId="3" applyFont="1" applyBorder="1">
      <alignment vertical="center"/>
    </xf>
    <xf numFmtId="0" fontId="32" fillId="0" borderId="44" xfId="3" applyFont="1" applyBorder="1">
      <alignment vertical="center"/>
    </xf>
    <xf numFmtId="0" fontId="25" fillId="0" borderId="33" xfId="3" applyFont="1" applyBorder="1">
      <alignment vertical="center"/>
    </xf>
    <xf numFmtId="0" fontId="30" fillId="0" borderId="0" xfId="3" applyFont="1" applyAlignment="1">
      <alignment horizontal="right" vertical="center"/>
    </xf>
    <xf numFmtId="0" fontId="25" fillId="4" borderId="6" xfId="3" applyFont="1" applyFill="1" applyBorder="1">
      <alignment vertical="center"/>
    </xf>
    <xf numFmtId="0" fontId="25" fillId="4" borderId="7" xfId="3" applyFont="1" applyFill="1" applyBorder="1">
      <alignment vertical="center"/>
    </xf>
    <xf numFmtId="0" fontId="25" fillId="4" borderId="47" xfId="3" applyFont="1" applyFill="1" applyBorder="1">
      <alignment vertical="center"/>
    </xf>
    <xf numFmtId="0" fontId="25" fillId="4" borderId="11" xfId="3" applyFont="1" applyFill="1" applyBorder="1">
      <alignment vertical="center"/>
    </xf>
    <xf numFmtId="0" fontId="25" fillId="4" borderId="0" xfId="3" applyFont="1" applyFill="1">
      <alignment vertical="center"/>
    </xf>
    <xf numFmtId="0" fontId="25" fillId="4" borderId="35" xfId="3" applyFont="1" applyFill="1" applyBorder="1">
      <alignment vertical="center"/>
    </xf>
    <xf numFmtId="0" fontId="25" fillId="4" borderId="5" xfId="3" applyFont="1" applyFill="1" applyBorder="1">
      <alignment vertical="center"/>
    </xf>
    <xf numFmtId="0" fontId="40" fillId="4" borderId="5" xfId="3" applyFont="1" applyFill="1" applyBorder="1">
      <alignment vertical="center"/>
    </xf>
    <xf numFmtId="0" fontId="29" fillId="4" borderId="0" xfId="3" applyFont="1" applyFill="1" applyAlignment="1">
      <alignment horizontal="center" vertical="center" wrapText="1"/>
    </xf>
    <xf numFmtId="0" fontId="25" fillId="4" borderId="12" xfId="3" applyFont="1" applyFill="1" applyBorder="1">
      <alignment vertical="center"/>
    </xf>
    <xf numFmtId="0" fontId="30" fillId="4" borderId="11" xfId="3" applyFont="1" applyFill="1" applyBorder="1">
      <alignment vertical="center"/>
    </xf>
    <xf numFmtId="0" fontId="30" fillId="4" borderId="0" xfId="3" applyFont="1" applyFill="1">
      <alignment vertical="center"/>
    </xf>
    <xf numFmtId="0" fontId="25" fillId="4" borderId="9" xfId="3" applyFont="1" applyFill="1" applyBorder="1">
      <alignment vertical="center"/>
    </xf>
    <xf numFmtId="0" fontId="25" fillId="4" borderId="10" xfId="3" applyFont="1" applyFill="1" applyBorder="1">
      <alignment vertical="center"/>
    </xf>
    <xf numFmtId="181" fontId="3" fillId="0" borderId="48" xfId="0" applyNumberFormat="1" applyFont="1" applyBorder="1">
      <alignment vertical="center"/>
    </xf>
    <xf numFmtId="181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48" xfId="0" applyBorder="1">
      <alignment vertical="center"/>
    </xf>
    <xf numFmtId="181" fontId="3" fillId="0" borderId="3" xfId="0" applyNumberFormat="1" applyFont="1" applyBorder="1">
      <alignment vertical="center"/>
    </xf>
    <xf numFmtId="181" fontId="0" fillId="0" borderId="48" xfId="0" applyNumberFormat="1" applyBorder="1">
      <alignment vertical="center"/>
    </xf>
    <xf numFmtId="187" fontId="6" fillId="0" borderId="20" xfId="0" applyNumberFormat="1" applyFont="1" applyBorder="1">
      <alignment vertical="center"/>
    </xf>
    <xf numFmtId="187" fontId="6" fillId="0" borderId="4" xfId="0" applyNumberFormat="1" applyFont="1" applyBorder="1">
      <alignment vertical="center"/>
    </xf>
    <xf numFmtId="179" fontId="9" fillId="0" borderId="20" xfId="0" applyNumberFormat="1" applyFont="1" applyBorder="1">
      <alignment vertical="center"/>
    </xf>
    <xf numFmtId="185" fontId="33" fillId="8" borderId="5" xfId="3" applyNumberFormat="1" applyFont="1" applyFill="1" applyBorder="1" applyAlignment="1">
      <alignment horizontal="left" vertical="center"/>
    </xf>
    <xf numFmtId="0" fontId="31" fillId="0" borderId="12" xfId="3" applyFont="1" applyBorder="1">
      <alignment vertical="center"/>
    </xf>
    <xf numFmtId="185" fontId="27" fillId="8" borderId="5" xfId="3" applyNumberFormat="1" applyFont="1" applyFill="1" applyBorder="1" applyAlignment="1">
      <alignment horizontal="left" vertical="center"/>
    </xf>
    <xf numFmtId="0" fontId="32" fillId="0" borderId="45" xfId="3" applyFont="1" applyBorder="1">
      <alignment vertical="center"/>
    </xf>
    <xf numFmtId="0" fontId="32" fillId="0" borderId="46" xfId="3" applyFont="1" applyBorder="1">
      <alignment vertical="center"/>
    </xf>
    <xf numFmtId="0" fontId="33" fillId="0" borderId="0" xfId="3" applyFont="1">
      <alignment vertical="center"/>
    </xf>
    <xf numFmtId="185" fontId="28" fillId="0" borderId="5" xfId="3" applyNumberFormat="1" applyFont="1" applyBorder="1" applyAlignment="1">
      <alignment horizontal="left" vertical="center"/>
    </xf>
    <xf numFmtId="0" fontId="29" fillId="0" borderId="5" xfId="3" applyFont="1" applyBorder="1" applyAlignment="1">
      <alignment horizontal="right" vertical="center"/>
    </xf>
    <xf numFmtId="0" fontId="46" fillId="4" borderId="5" xfId="3" applyFont="1" applyFill="1" applyBorder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177" fontId="9" fillId="0" borderId="20" xfId="0" applyNumberFormat="1" applyFont="1" applyBorder="1" applyAlignment="1">
      <alignment vertical="center" shrinkToFit="1"/>
    </xf>
    <xf numFmtId="177" fontId="9" fillId="0" borderId="3" xfId="0" applyNumberFormat="1" applyFont="1" applyBorder="1" applyAlignment="1">
      <alignment vertical="center" shrinkToFit="1"/>
    </xf>
    <xf numFmtId="177" fontId="9" fillId="0" borderId="13" xfId="0" applyNumberFormat="1" applyFont="1" applyBorder="1" applyAlignment="1">
      <alignment vertical="center" shrinkToFit="1"/>
    </xf>
    <xf numFmtId="0" fontId="25" fillId="4" borderId="5" xfId="3" applyFont="1" applyFill="1" applyBorder="1" applyAlignment="1">
      <alignment horizontal="center" vertical="center"/>
    </xf>
    <xf numFmtId="0" fontId="25" fillId="4" borderId="7" xfId="3" applyFont="1" applyFill="1" applyBorder="1" applyAlignment="1">
      <alignment horizontal="center" vertical="center"/>
    </xf>
    <xf numFmtId="0" fontId="25" fillId="0" borderId="12" xfId="3" applyFont="1" applyBorder="1" applyAlignment="1">
      <alignment horizontal="center" vertical="center"/>
    </xf>
    <xf numFmtId="0" fontId="25" fillId="0" borderId="11" xfId="3" applyFont="1" applyBorder="1">
      <alignment vertical="center"/>
    </xf>
    <xf numFmtId="0" fontId="49" fillId="4" borderId="11" xfId="3" applyFont="1" applyFill="1" applyBorder="1" applyAlignment="1">
      <alignment horizontal="left" vertical="center" indent="3"/>
    </xf>
    <xf numFmtId="0" fontId="30" fillId="4" borderId="11" xfId="3" applyFont="1" applyFill="1" applyBorder="1" applyAlignment="1">
      <alignment horizontal="left" vertical="center" indent="3"/>
    </xf>
    <xf numFmtId="0" fontId="30" fillId="4" borderId="0" xfId="3" applyFont="1" applyFill="1" applyAlignment="1">
      <alignment horizontal="left" vertical="center" indent="3"/>
    </xf>
    <xf numFmtId="0" fontId="49" fillId="4" borderId="0" xfId="3" applyFont="1" applyFill="1" applyAlignment="1">
      <alignment horizontal="left" vertical="center" indent="3"/>
    </xf>
    <xf numFmtId="0" fontId="25" fillId="4" borderId="49" xfId="3" applyFont="1" applyFill="1" applyBorder="1">
      <alignment vertical="center"/>
    </xf>
    <xf numFmtId="0" fontId="25" fillId="4" borderId="50" xfId="3" applyFont="1" applyFill="1" applyBorder="1">
      <alignment vertical="center"/>
    </xf>
    <xf numFmtId="0" fontId="25" fillId="4" borderId="51" xfId="3" applyFont="1" applyFill="1" applyBorder="1">
      <alignment vertical="center"/>
    </xf>
    <xf numFmtId="0" fontId="25" fillId="1" borderId="6" xfId="3" applyFont="1" applyFill="1" applyBorder="1">
      <alignment vertical="center"/>
    </xf>
    <xf numFmtId="185" fontId="33" fillId="0" borderId="0" xfId="3" applyNumberFormat="1" applyFont="1" applyAlignment="1">
      <alignment horizontal="left" vertical="center"/>
    </xf>
    <xf numFmtId="0" fontId="32" fillId="0" borderId="12" xfId="3" applyFont="1" applyBorder="1">
      <alignment vertical="center"/>
    </xf>
    <xf numFmtId="0" fontId="51" fillId="0" borderId="0" xfId="3" applyFont="1" applyAlignment="1">
      <alignment horizontal="center" vertical="center" wrapText="1"/>
    </xf>
    <xf numFmtId="0" fontId="50" fillId="0" borderId="0" xfId="3" applyFont="1">
      <alignment vertical="center"/>
    </xf>
    <xf numFmtId="0" fontId="52" fillId="0" borderId="0" xfId="3" applyFont="1" applyAlignment="1">
      <alignment horizontal="center" vertical="center" wrapText="1"/>
    </xf>
    <xf numFmtId="0" fontId="51" fillId="0" borderId="0" xfId="3" applyFont="1">
      <alignment vertical="center"/>
    </xf>
    <xf numFmtId="0" fontId="25" fillId="0" borderId="7" xfId="3" applyFont="1" applyBorder="1">
      <alignment vertical="center"/>
    </xf>
    <xf numFmtId="0" fontId="25" fillId="0" borderId="52" xfId="3" applyFont="1" applyBorder="1">
      <alignment vertical="center"/>
    </xf>
    <xf numFmtId="0" fontId="25" fillId="0" borderId="53" xfId="3" applyFont="1" applyBorder="1">
      <alignment vertical="center"/>
    </xf>
    <xf numFmtId="0" fontId="30" fillId="0" borderId="0" xfId="3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0" fontId="30" fillId="4" borderId="0" xfId="3" applyFont="1" applyFill="1" applyAlignment="1">
      <alignment horizontal="left" vertical="center" indent="1"/>
    </xf>
    <xf numFmtId="0" fontId="49" fillId="4" borderId="0" xfId="3" applyFont="1" applyFill="1" applyAlignment="1">
      <alignment horizontal="left" vertical="center" indent="1"/>
    </xf>
    <xf numFmtId="188" fontId="7" fillId="0" borderId="4" xfId="0" applyNumberFormat="1" applyFont="1" applyBorder="1" applyAlignment="1">
      <alignment vertical="center" shrinkToFit="1"/>
    </xf>
    <xf numFmtId="176" fontId="8" fillId="0" borderId="20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78" fontId="8" fillId="0" borderId="3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6" fontId="8" fillId="2" borderId="3" xfId="0" applyNumberFormat="1" applyFont="1" applyFill="1" applyBorder="1">
      <alignment vertical="center"/>
    </xf>
    <xf numFmtId="176" fontId="0" fillId="0" borderId="54" xfId="0" applyNumberFormat="1" applyBorder="1">
      <alignment vertical="center"/>
    </xf>
    <xf numFmtId="189" fontId="3" fillId="0" borderId="0" xfId="1" applyNumberFormat="1" applyFont="1">
      <alignment vertical="center"/>
    </xf>
    <xf numFmtId="190" fontId="11" fillId="0" borderId="0" xfId="1" applyNumberFormat="1" applyFont="1">
      <alignment vertical="center"/>
    </xf>
    <xf numFmtId="177" fontId="55" fillId="0" borderId="3" xfId="0" applyNumberFormat="1" applyFont="1" applyBorder="1">
      <alignment vertical="center"/>
    </xf>
    <xf numFmtId="0" fontId="55" fillId="0" borderId="3" xfId="0" applyFont="1" applyBorder="1" applyAlignment="1">
      <alignment horizontal="center" vertical="center"/>
    </xf>
    <xf numFmtId="176" fontId="55" fillId="0" borderId="3" xfId="0" applyNumberFormat="1" applyFont="1" applyBorder="1">
      <alignment vertical="center"/>
    </xf>
    <xf numFmtId="176" fontId="55" fillId="0" borderId="13" xfId="0" applyNumberFormat="1" applyFont="1" applyBorder="1">
      <alignment vertical="center"/>
    </xf>
    <xf numFmtId="177" fontId="9" fillId="0" borderId="19" xfId="0" applyNumberFormat="1" applyFont="1" applyBorder="1">
      <alignment vertical="center"/>
    </xf>
    <xf numFmtId="177" fontId="9" fillId="0" borderId="54" xfId="0" applyNumberFormat="1" applyFont="1" applyBorder="1">
      <alignment vertical="center"/>
    </xf>
    <xf numFmtId="0" fontId="15" fillId="0" borderId="19" xfId="0" applyFont="1" applyBorder="1" applyAlignment="1">
      <alignment vertical="center" shrinkToFit="1"/>
    </xf>
    <xf numFmtId="177" fontId="9" fillId="0" borderId="4" xfId="0" applyNumberFormat="1" applyFont="1" applyBorder="1">
      <alignment vertical="center"/>
    </xf>
    <xf numFmtId="0" fontId="12" fillId="9" borderId="55" xfId="7" applyFont="1" applyAlignment="1" applyProtection="1">
      <alignment horizontal="center" vertical="center"/>
    </xf>
    <xf numFmtId="177" fontId="0" fillId="0" borderId="4" xfId="0" applyNumberForma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2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80" fontId="14" fillId="0" borderId="7" xfId="0" applyNumberFormat="1" applyFont="1" applyBorder="1" applyAlignment="1">
      <alignment horizontal="center" vertical="center"/>
    </xf>
    <xf numFmtId="180" fontId="14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 indent="1"/>
    </xf>
    <xf numFmtId="0" fontId="15" fillId="0" borderId="10" xfId="0" applyFont="1" applyBorder="1" applyAlignment="1">
      <alignment horizontal="right" vertical="center" indent="1"/>
    </xf>
    <xf numFmtId="0" fontId="9" fillId="0" borderId="2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83" fontId="6" fillId="0" borderId="2" xfId="0" applyNumberFormat="1" applyFont="1" applyBorder="1" applyAlignment="1">
      <alignment horizontal="center" vertical="center"/>
    </xf>
    <xf numFmtId="183" fontId="6" fillId="0" borderId="3" xfId="0" applyNumberFormat="1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183" fontId="6" fillId="0" borderId="25" xfId="0" applyNumberFormat="1" applyFont="1" applyBorder="1" applyAlignment="1">
      <alignment horizontal="center" vertical="center"/>
    </xf>
    <xf numFmtId="183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43" fillId="0" borderId="19" xfId="0" applyFont="1" applyBorder="1">
      <alignment vertical="center"/>
    </xf>
    <xf numFmtId="0" fontId="43" fillId="0" borderId="3" xfId="0" applyFont="1" applyBorder="1">
      <alignment vertical="center"/>
    </xf>
    <xf numFmtId="0" fontId="42" fillId="0" borderId="2" xfId="0" applyFont="1" applyBorder="1">
      <alignment vertical="center"/>
    </xf>
    <xf numFmtId="0" fontId="42" fillId="0" borderId="3" xfId="0" applyFont="1" applyBorder="1">
      <alignment vertical="center"/>
    </xf>
    <xf numFmtId="0" fontId="43" fillId="0" borderId="2" xfId="0" applyFont="1" applyBorder="1">
      <alignment vertical="center"/>
    </xf>
    <xf numFmtId="0" fontId="11" fillId="0" borderId="8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44" fillId="0" borderId="6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183" fontId="9" fillId="0" borderId="2" xfId="0" applyNumberFormat="1" applyFont="1" applyBorder="1" applyAlignment="1">
      <alignment horizontal="center" vertical="center"/>
    </xf>
    <xf numFmtId="183" fontId="9" fillId="0" borderId="3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 shrinkToFit="1"/>
    </xf>
    <xf numFmtId="0" fontId="19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3" xfId="0" applyFont="1" applyBorder="1" applyAlignment="1">
      <alignment vertical="center" wrapText="1" shrinkToFit="1"/>
    </xf>
    <xf numFmtId="183" fontId="9" fillId="0" borderId="25" xfId="0" applyNumberFormat="1" applyFont="1" applyBorder="1" applyAlignment="1">
      <alignment horizontal="center" vertical="center" wrapText="1"/>
    </xf>
    <xf numFmtId="183" fontId="9" fillId="0" borderId="19" xfId="0" applyNumberFormat="1" applyFont="1" applyBorder="1" applyAlignment="1">
      <alignment horizontal="center" vertical="center" wrapText="1"/>
    </xf>
    <xf numFmtId="183" fontId="9" fillId="0" borderId="25" xfId="0" applyNumberFormat="1" applyFont="1" applyBorder="1" applyAlignment="1">
      <alignment horizontal="center" vertical="center"/>
    </xf>
    <xf numFmtId="183" fontId="9" fillId="0" borderId="1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33" fillId="0" borderId="0" xfId="3" applyFont="1">
      <alignment vertical="center"/>
    </xf>
    <xf numFmtId="0" fontId="33" fillId="0" borderId="12" xfId="3" applyFont="1" applyBorder="1">
      <alignment vertical="center"/>
    </xf>
    <xf numFmtId="0" fontId="25" fillId="4" borderId="7" xfId="3" applyFont="1" applyFill="1" applyBorder="1" applyAlignment="1">
      <alignment horizontal="center" vertical="center"/>
    </xf>
    <xf numFmtId="0" fontId="25" fillId="4" borderId="8" xfId="3" applyFont="1" applyFill="1" applyBorder="1" applyAlignment="1">
      <alignment horizontal="center" vertical="center"/>
    </xf>
    <xf numFmtId="0" fontId="28" fillId="4" borderId="0" xfId="3" applyFont="1" applyFill="1" applyAlignment="1">
      <alignment horizontal="center" vertical="center"/>
    </xf>
    <xf numFmtId="0" fontId="28" fillId="4" borderId="12" xfId="3" applyFont="1" applyFill="1" applyBorder="1" applyAlignment="1">
      <alignment horizontal="center" vertical="center"/>
    </xf>
    <xf numFmtId="186" fontId="40" fillId="4" borderId="5" xfId="3" applyNumberFormat="1" applyFont="1" applyFill="1" applyBorder="1" applyAlignment="1">
      <alignment horizontal="center" vertical="center"/>
    </xf>
    <xf numFmtId="186" fontId="40" fillId="4" borderId="10" xfId="3" applyNumberFormat="1" applyFont="1" applyFill="1" applyBorder="1" applyAlignment="1">
      <alignment horizontal="center" vertical="center"/>
    </xf>
    <xf numFmtId="0" fontId="30" fillId="4" borderId="6" xfId="3" applyFont="1" applyFill="1" applyBorder="1" applyAlignment="1">
      <alignment horizontal="center" vertical="center"/>
    </xf>
    <xf numFmtId="0" fontId="30" fillId="4" borderId="7" xfId="3" applyFont="1" applyFill="1" applyBorder="1" applyAlignment="1">
      <alignment horizontal="center" vertical="center"/>
    </xf>
    <xf numFmtId="0" fontId="30" fillId="4" borderId="11" xfId="3" applyFont="1" applyFill="1" applyBorder="1" applyAlignment="1">
      <alignment horizontal="center" vertical="center"/>
    </xf>
    <xf numFmtId="0" fontId="30" fillId="4" borderId="0" xfId="3" applyFont="1" applyFill="1" applyAlignment="1">
      <alignment horizontal="center" vertical="center"/>
    </xf>
    <xf numFmtId="0" fontId="30" fillId="4" borderId="9" xfId="3" applyFont="1" applyFill="1" applyBorder="1" applyAlignment="1">
      <alignment horizontal="center" vertical="center"/>
    </xf>
    <xf numFmtId="0" fontId="30" fillId="4" borderId="5" xfId="3" applyFont="1" applyFill="1" applyBorder="1" applyAlignment="1">
      <alignment horizontal="center" vertical="center"/>
    </xf>
    <xf numFmtId="0" fontId="30" fillId="4" borderId="8" xfId="3" applyFont="1" applyFill="1" applyBorder="1" applyAlignment="1">
      <alignment horizontal="center" vertical="center"/>
    </xf>
    <xf numFmtId="0" fontId="30" fillId="4" borderId="12" xfId="3" applyFont="1" applyFill="1" applyBorder="1" applyAlignment="1">
      <alignment horizontal="center" vertical="center"/>
    </xf>
    <xf numFmtId="0" fontId="30" fillId="4" borderId="10" xfId="3" applyFont="1" applyFill="1" applyBorder="1" applyAlignment="1">
      <alignment horizontal="center" vertical="center"/>
    </xf>
    <xf numFmtId="0" fontId="33" fillId="0" borderId="29" xfId="3" applyFont="1" applyBorder="1">
      <alignment vertical="center"/>
    </xf>
    <xf numFmtId="0" fontId="25" fillId="4" borderId="11" xfId="3" applyFont="1" applyFill="1" applyBorder="1" applyAlignment="1">
      <alignment horizontal="center" vertical="center"/>
    </xf>
    <xf numFmtId="0" fontId="25" fillId="4" borderId="0" xfId="3" applyFont="1" applyFill="1" applyAlignment="1">
      <alignment horizontal="center" vertical="center"/>
    </xf>
    <xf numFmtId="0" fontId="25" fillId="4" borderId="12" xfId="3" applyFont="1" applyFill="1" applyBorder="1" applyAlignment="1">
      <alignment horizontal="center" vertical="center"/>
    </xf>
    <xf numFmtId="0" fontId="25" fillId="4" borderId="9" xfId="3" applyFont="1" applyFill="1" applyBorder="1" applyAlignment="1">
      <alignment horizontal="center" vertical="center"/>
    </xf>
    <xf numFmtId="0" fontId="25" fillId="4" borderId="5" xfId="3" applyFont="1" applyFill="1" applyBorder="1" applyAlignment="1">
      <alignment horizontal="center" vertical="center"/>
    </xf>
    <xf numFmtId="0" fontId="25" fillId="4" borderId="10" xfId="3" applyFont="1" applyFill="1" applyBorder="1" applyAlignment="1">
      <alignment horizontal="center" vertical="center"/>
    </xf>
    <xf numFmtId="0" fontId="29" fillId="4" borderId="6" xfId="3" applyFont="1" applyFill="1" applyBorder="1" applyAlignment="1">
      <alignment horizontal="center" vertical="center" wrapText="1"/>
    </xf>
    <xf numFmtId="0" fontId="29" fillId="4" borderId="7" xfId="3" applyFont="1" applyFill="1" applyBorder="1" applyAlignment="1">
      <alignment horizontal="center" vertical="center" wrapText="1"/>
    </xf>
    <xf numFmtId="0" fontId="29" fillId="4" borderId="8" xfId="3" applyFont="1" applyFill="1" applyBorder="1" applyAlignment="1">
      <alignment horizontal="center" vertical="center" wrapText="1"/>
    </xf>
    <xf numFmtId="0" fontId="29" fillId="4" borderId="9" xfId="3" applyFont="1" applyFill="1" applyBorder="1" applyAlignment="1">
      <alignment horizontal="center" vertical="center" wrapText="1"/>
    </xf>
    <xf numFmtId="0" fontId="29" fillId="4" borderId="5" xfId="3" applyFont="1" applyFill="1" applyBorder="1" applyAlignment="1">
      <alignment horizontal="center" vertical="center" wrapText="1"/>
    </xf>
    <xf numFmtId="0" fontId="29" fillId="4" borderId="10" xfId="3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shrinkToFit="1"/>
    </xf>
    <xf numFmtId="0" fontId="26" fillId="0" borderId="0" xfId="3" applyFont="1">
      <alignment vertical="center"/>
    </xf>
    <xf numFmtId="0" fontId="27" fillId="3" borderId="0" xfId="3" applyFont="1" applyFill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33" fillId="0" borderId="31" xfId="3" applyFont="1" applyBorder="1">
      <alignment vertical="center"/>
    </xf>
    <xf numFmtId="0" fontId="23" fillId="0" borderId="0" xfId="2" applyFont="1" applyFill="1" applyBorder="1" applyAlignment="1" applyProtection="1">
      <alignment horizontal="center" vertical="center"/>
    </xf>
    <xf numFmtId="0" fontId="25" fillId="0" borderId="0" xfId="3" applyFont="1" applyAlignment="1">
      <alignment horizontal="center" vertical="center"/>
    </xf>
    <xf numFmtId="0" fontId="27" fillId="0" borderId="29" xfId="3" applyFont="1" applyBorder="1">
      <alignment vertical="center"/>
    </xf>
    <xf numFmtId="0" fontId="34" fillId="0" borderId="29" xfId="3" applyFont="1" applyBorder="1">
      <alignment vertical="center"/>
    </xf>
    <xf numFmtId="0" fontId="34" fillId="0" borderId="31" xfId="3" applyFont="1" applyBorder="1">
      <alignment vertical="center"/>
    </xf>
    <xf numFmtId="0" fontId="30" fillId="4" borderId="23" xfId="3" applyFont="1" applyFill="1" applyBorder="1" applyAlignment="1">
      <alignment horizontal="center" vertical="center"/>
    </xf>
    <xf numFmtId="0" fontId="30" fillId="4" borderId="14" xfId="3" applyFont="1" applyFill="1" applyBorder="1" applyAlignment="1">
      <alignment horizontal="center" vertical="center"/>
    </xf>
    <xf numFmtId="0" fontId="30" fillId="4" borderId="24" xfId="3" applyFont="1" applyFill="1" applyBorder="1" applyAlignment="1">
      <alignment horizontal="center" vertical="center"/>
    </xf>
    <xf numFmtId="0" fontId="30" fillId="4" borderId="23" xfId="3" applyFont="1" applyFill="1" applyBorder="1" applyAlignment="1">
      <alignment horizontal="center" vertical="center" shrinkToFit="1"/>
    </xf>
    <xf numFmtId="0" fontId="30" fillId="4" borderId="14" xfId="3" applyFont="1" applyFill="1" applyBorder="1" applyAlignment="1">
      <alignment horizontal="center" vertical="center" shrinkToFit="1"/>
    </xf>
    <xf numFmtId="0" fontId="30" fillId="4" borderId="24" xfId="3" applyFont="1" applyFill="1" applyBorder="1" applyAlignment="1">
      <alignment horizontal="center" vertical="center" shrinkToFit="1"/>
    </xf>
    <xf numFmtId="0" fontId="34" fillId="0" borderId="0" xfId="3" applyFont="1">
      <alignment vertical="center"/>
    </xf>
  </cellXfs>
  <cellStyles count="8">
    <cellStyle name="パーセント 2" xfId="6" xr:uid="{1783D2BA-B855-4A92-B37E-1DFFCE039BAE}"/>
    <cellStyle name="ハイパーリンク" xfId="2" builtinId="8"/>
    <cellStyle name="メモ" xfId="7" builtinId="10"/>
    <cellStyle name="桁区切り" xfId="1" builtinId="6"/>
    <cellStyle name="桁区切り 2" xfId="5" xr:uid="{AF4203CD-0ECC-4B53-A0C2-E555DC5A5F13}"/>
    <cellStyle name="標準" xfId="0" builtinId="0"/>
    <cellStyle name="標準 2" xfId="4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colors>
    <mruColors>
      <color rgb="FFFFFF00"/>
      <color rgb="FF0000CC"/>
      <color rgb="FFFFFFCC"/>
      <color rgb="FF00FFFF"/>
      <color rgb="FFCCFFFF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45</xdr:row>
      <xdr:rowOff>11206</xdr:rowOff>
    </xdr:from>
    <xdr:to>
      <xdr:col>9</xdr:col>
      <xdr:colOff>11206</xdr:colOff>
      <xdr:row>47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50C8727-3BEB-44AF-8A96-EC2303914D7C}"/>
            </a:ext>
          </a:extLst>
        </xdr:cNvPr>
        <xdr:cNvCxnSpPr/>
      </xdr:nvCxnSpPr>
      <xdr:spPr>
        <a:xfrm flipV="1">
          <a:off x="3571875" y="10745881"/>
          <a:ext cx="4878481" cy="4650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21</xdr:row>
      <xdr:rowOff>11206</xdr:rowOff>
    </xdr:from>
    <xdr:to>
      <xdr:col>9</xdr:col>
      <xdr:colOff>11206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CE09C35-9FA3-D70D-FA5D-B25F3F6708BB}"/>
            </a:ext>
          </a:extLst>
        </xdr:cNvPr>
        <xdr:cNvCxnSpPr/>
      </xdr:nvCxnSpPr>
      <xdr:spPr>
        <a:xfrm flipV="1">
          <a:off x="3571875" y="5030881"/>
          <a:ext cx="4878481" cy="4650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19</xdr:row>
      <xdr:rowOff>1681</xdr:rowOff>
    </xdr:from>
    <xdr:to>
      <xdr:col>9</xdr:col>
      <xdr:colOff>11206</xdr:colOff>
      <xdr:row>20</xdr:row>
      <xdr:rowOff>228600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B022192-CD70-38A1-2E51-971148B6F944}"/>
            </a:ext>
          </a:extLst>
        </xdr:cNvPr>
        <xdr:cNvCxnSpPr/>
      </xdr:nvCxnSpPr>
      <xdr:spPr>
        <a:xfrm flipV="1">
          <a:off x="3571875" y="4545106"/>
          <a:ext cx="4878481" cy="4650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11206</xdr:rowOff>
    </xdr:from>
    <xdr:to>
      <xdr:col>9</xdr:col>
      <xdr:colOff>11206</xdr:colOff>
      <xdr:row>19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9CCFC4-F0CD-AC57-23A0-37C94A0DE791}"/>
            </a:ext>
          </a:extLst>
        </xdr:cNvPr>
        <xdr:cNvCxnSpPr/>
      </xdr:nvCxnSpPr>
      <xdr:spPr>
        <a:xfrm flipV="1">
          <a:off x="3571875" y="4078381"/>
          <a:ext cx="4878481" cy="4650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49</xdr:row>
      <xdr:rowOff>22412</xdr:rowOff>
    </xdr:from>
    <xdr:to>
      <xdr:col>9</xdr:col>
      <xdr:colOff>22411</xdr:colOff>
      <xdr:row>52</xdr:row>
      <xdr:rowOff>224117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7A671DC-BEC5-42CD-9A91-093383CF7D0A}"/>
            </a:ext>
          </a:extLst>
        </xdr:cNvPr>
        <xdr:cNvCxnSpPr/>
      </xdr:nvCxnSpPr>
      <xdr:spPr>
        <a:xfrm flipV="1">
          <a:off x="3562350" y="11690537"/>
          <a:ext cx="4870636" cy="916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8283</xdr:colOff>
      <xdr:row>22</xdr:row>
      <xdr:rowOff>229477</xdr:rowOff>
    </xdr:from>
    <xdr:to>
      <xdr:col>9</xdr:col>
      <xdr:colOff>22411</xdr:colOff>
      <xdr:row>24</xdr:row>
      <xdr:rowOff>231913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27A8024-FE4F-C6CD-BC14-74999562C200}"/>
            </a:ext>
          </a:extLst>
        </xdr:cNvPr>
        <xdr:cNvCxnSpPr/>
      </xdr:nvCxnSpPr>
      <xdr:spPr>
        <a:xfrm flipV="1">
          <a:off x="3578087" y="5513781"/>
          <a:ext cx="4851172" cy="4828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>
          <a:spLocks noChangeShapeType="1"/>
        </xdr:cNvSpPr>
      </xdr:nvSpPr>
      <xdr:spPr bwMode="auto">
        <a:xfrm flipV="1">
          <a:off x="4429125" y="1552575"/>
          <a:ext cx="0" cy="1619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65</xdr:row>
      <xdr:rowOff>9525</xdr:rowOff>
    </xdr:from>
    <xdr:to>
      <xdr:col>11</xdr:col>
      <xdr:colOff>9525</xdr:colOff>
      <xdr:row>65</xdr:row>
      <xdr:rowOff>85725</xdr:rowOff>
    </xdr:to>
    <xdr:sp macro="" textlink="">
      <xdr:nvSpPr>
        <xdr:cNvPr id="34" name="AutoShape 7" descr="大波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SpPr>
          <a:spLocks noChangeArrowheads="1"/>
        </xdr:cNvSpPr>
      </xdr:nvSpPr>
      <xdr:spPr bwMode="auto">
        <a:xfrm rot="10800000">
          <a:off x="2400300" y="10629900"/>
          <a:ext cx="495300" cy="76200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65</xdr:row>
      <xdr:rowOff>9525</xdr:rowOff>
    </xdr:from>
    <xdr:to>
      <xdr:col>29</xdr:col>
      <xdr:colOff>0</xdr:colOff>
      <xdr:row>65</xdr:row>
      <xdr:rowOff>85725</xdr:rowOff>
    </xdr:to>
    <xdr:sp macro="" textlink="">
      <xdr:nvSpPr>
        <xdr:cNvPr id="36" name="AutoShape 9" descr="大波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>
          <a:spLocks noChangeArrowheads="1"/>
        </xdr:cNvSpPr>
      </xdr:nvSpPr>
      <xdr:spPr bwMode="auto">
        <a:xfrm rot="10800000">
          <a:off x="5229225" y="10629900"/>
          <a:ext cx="495300" cy="76200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581025</xdr:colOff>
      <xdr:row>65</xdr:row>
      <xdr:rowOff>104775</xdr:rowOff>
    </xdr:from>
    <xdr:to>
      <xdr:col>6</xdr:col>
      <xdr:colOff>57150</xdr:colOff>
      <xdr:row>67</xdr:row>
      <xdr:rowOff>28575</xdr:rowOff>
    </xdr:to>
    <xdr:sp macro="" textlink="">
      <xdr:nvSpPr>
        <xdr:cNvPr id="39" name="Line 12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SpPr>
          <a:spLocks noChangeShapeType="1"/>
        </xdr:cNvSpPr>
      </xdr:nvSpPr>
      <xdr:spPr bwMode="auto">
        <a:xfrm flipV="1">
          <a:off x="2143125" y="10725150"/>
          <a:ext cx="180975" cy="2476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66</xdr:row>
      <xdr:rowOff>152400</xdr:rowOff>
    </xdr:from>
    <xdr:to>
      <xdr:col>7</xdr:col>
      <xdr:colOff>28575</xdr:colOff>
      <xdr:row>68</xdr:row>
      <xdr:rowOff>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>
          <a:spLocks noChangeArrowheads="1"/>
        </xdr:cNvSpPr>
      </xdr:nvSpPr>
      <xdr:spPr bwMode="auto">
        <a:xfrm>
          <a:off x="1866900" y="10934700"/>
          <a:ext cx="552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ﾍﾞﾙﾏｳｽ</a:t>
          </a:r>
        </a:p>
      </xdr:txBody>
    </xdr:sp>
    <xdr:clientData/>
  </xdr:twoCellAnchor>
  <xdr:twoCellAnchor>
    <xdr:from>
      <xdr:col>1</xdr:col>
      <xdr:colOff>200025</xdr:colOff>
      <xdr:row>9</xdr:row>
      <xdr:rowOff>57150</xdr:rowOff>
    </xdr:from>
    <xdr:to>
      <xdr:col>1</xdr:col>
      <xdr:colOff>219075</xdr:colOff>
      <xdr:row>45</xdr:row>
      <xdr:rowOff>152400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CxnSpPr/>
      </xdr:nvCxnSpPr>
      <xdr:spPr bwMode="auto">
        <a:xfrm>
          <a:off x="628650" y="1628775"/>
          <a:ext cx="19050" cy="59245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0</xdr:colOff>
      <xdr:row>10</xdr:row>
      <xdr:rowOff>0</xdr:rowOff>
    </xdr:from>
    <xdr:to>
      <xdr:col>30</xdr:col>
      <xdr:colOff>0</xdr:colOff>
      <xdr:row>10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C68CB36-C496-440A-B99F-3391DBE6AF8B}"/>
            </a:ext>
          </a:extLst>
        </xdr:cNvPr>
        <xdr:cNvSpPr>
          <a:spLocks noChangeShapeType="1"/>
        </xdr:cNvSpPr>
      </xdr:nvSpPr>
      <xdr:spPr bwMode="auto">
        <a:xfrm flipV="1">
          <a:off x="4434052" y="1583121"/>
          <a:ext cx="0" cy="1619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11</xdr:row>
      <xdr:rowOff>0</xdr:rowOff>
    </xdr:from>
    <xdr:to>
      <xdr:col>39</xdr:col>
      <xdr:colOff>0</xdr:colOff>
      <xdr:row>11</xdr:row>
      <xdr:rowOff>161925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81172BC-B3DE-463D-BD1A-5C1723AC8FFA}"/>
            </a:ext>
          </a:extLst>
        </xdr:cNvPr>
        <xdr:cNvSpPr>
          <a:spLocks noChangeShapeType="1"/>
        </xdr:cNvSpPr>
      </xdr:nvSpPr>
      <xdr:spPr bwMode="auto">
        <a:xfrm flipV="1">
          <a:off x="5859517" y="1747345"/>
          <a:ext cx="0" cy="1619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D76CC4-06D6-4F35-BD95-5271C0E584ED}"/>
            </a:ext>
          </a:extLst>
        </xdr:cNvPr>
        <xdr:cNvSpPr>
          <a:spLocks noChangeShapeType="1"/>
        </xdr:cNvSpPr>
      </xdr:nvSpPr>
      <xdr:spPr bwMode="auto">
        <a:xfrm flipV="1">
          <a:off x="4429125" y="1571625"/>
          <a:ext cx="0" cy="1619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65</xdr:row>
      <xdr:rowOff>9525</xdr:rowOff>
    </xdr:from>
    <xdr:to>
      <xdr:col>11</xdr:col>
      <xdr:colOff>9525</xdr:colOff>
      <xdr:row>65</xdr:row>
      <xdr:rowOff>85725</xdr:rowOff>
    </xdr:to>
    <xdr:sp macro="" textlink="">
      <xdr:nvSpPr>
        <xdr:cNvPr id="6" name="AutoShape 7" descr="大波">
          <a:extLst>
            <a:ext uri="{FF2B5EF4-FFF2-40B4-BE49-F238E27FC236}">
              <a16:creationId xmlns:a16="http://schemas.microsoft.com/office/drawing/2014/main" id="{B08EC820-769A-40D6-ACAC-91450D3E056C}"/>
            </a:ext>
          </a:extLst>
        </xdr:cNvPr>
        <xdr:cNvSpPr>
          <a:spLocks noChangeArrowheads="1"/>
        </xdr:cNvSpPr>
      </xdr:nvSpPr>
      <xdr:spPr bwMode="auto">
        <a:xfrm rot="10800000">
          <a:off x="2400300" y="10648950"/>
          <a:ext cx="495300" cy="76200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65</xdr:row>
      <xdr:rowOff>9525</xdr:rowOff>
    </xdr:from>
    <xdr:to>
      <xdr:col>29</xdr:col>
      <xdr:colOff>0</xdr:colOff>
      <xdr:row>65</xdr:row>
      <xdr:rowOff>85725</xdr:rowOff>
    </xdr:to>
    <xdr:sp macro="" textlink="">
      <xdr:nvSpPr>
        <xdr:cNvPr id="8" name="AutoShape 9" descr="大波">
          <a:extLst>
            <a:ext uri="{FF2B5EF4-FFF2-40B4-BE49-F238E27FC236}">
              <a16:creationId xmlns:a16="http://schemas.microsoft.com/office/drawing/2014/main" id="{CB57EB67-D383-4712-BF05-2226175748F8}"/>
            </a:ext>
          </a:extLst>
        </xdr:cNvPr>
        <xdr:cNvSpPr>
          <a:spLocks noChangeArrowheads="1"/>
        </xdr:cNvSpPr>
      </xdr:nvSpPr>
      <xdr:spPr bwMode="auto">
        <a:xfrm rot="10800000">
          <a:off x="5229225" y="10648950"/>
          <a:ext cx="495300" cy="76200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581025</xdr:colOff>
      <xdr:row>65</xdr:row>
      <xdr:rowOff>104775</xdr:rowOff>
    </xdr:from>
    <xdr:to>
      <xdr:col>6</xdr:col>
      <xdr:colOff>57150</xdr:colOff>
      <xdr:row>67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ACDD0E3B-7BC8-4F16-A85D-0FB9FC2737D2}"/>
            </a:ext>
          </a:extLst>
        </xdr:cNvPr>
        <xdr:cNvSpPr>
          <a:spLocks noChangeShapeType="1"/>
        </xdr:cNvSpPr>
      </xdr:nvSpPr>
      <xdr:spPr bwMode="auto">
        <a:xfrm flipV="1">
          <a:off x="2143125" y="10744200"/>
          <a:ext cx="180975" cy="2476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66</xdr:row>
      <xdr:rowOff>152400</xdr:rowOff>
    </xdr:from>
    <xdr:to>
      <xdr:col>7</xdr:col>
      <xdr:colOff>28575</xdr:colOff>
      <xdr:row>68</xdr:row>
      <xdr:rowOff>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2CC93BC2-49FB-4D46-BA75-D00BA96EB27B}"/>
            </a:ext>
          </a:extLst>
        </xdr:cNvPr>
        <xdr:cNvSpPr txBox="1">
          <a:spLocks noChangeArrowheads="1"/>
        </xdr:cNvSpPr>
      </xdr:nvSpPr>
      <xdr:spPr bwMode="auto">
        <a:xfrm>
          <a:off x="1866900" y="10953750"/>
          <a:ext cx="552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ﾍﾞﾙﾏｳｽ</a:t>
          </a:r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3" name="Line 33">
          <a:extLst>
            <a:ext uri="{FF2B5EF4-FFF2-40B4-BE49-F238E27FC236}">
              <a16:creationId xmlns:a16="http://schemas.microsoft.com/office/drawing/2014/main" id="{C68D56CB-D5DF-4855-A07F-A92FD014EA67}"/>
            </a:ext>
          </a:extLst>
        </xdr:cNvPr>
        <xdr:cNvSpPr>
          <a:spLocks noChangeShapeType="1"/>
        </xdr:cNvSpPr>
      </xdr:nvSpPr>
      <xdr:spPr bwMode="auto">
        <a:xfrm>
          <a:off x="2638425" y="38385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14" name="Line 34">
          <a:extLst>
            <a:ext uri="{FF2B5EF4-FFF2-40B4-BE49-F238E27FC236}">
              <a16:creationId xmlns:a16="http://schemas.microsoft.com/office/drawing/2014/main" id="{0D59141B-23D3-4025-98FD-846A9ACB0A4A}"/>
            </a:ext>
          </a:extLst>
        </xdr:cNvPr>
        <xdr:cNvSpPr>
          <a:spLocks noChangeShapeType="1"/>
        </xdr:cNvSpPr>
      </xdr:nvSpPr>
      <xdr:spPr bwMode="auto">
        <a:xfrm>
          <a:off x="4057650" y="38385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9</xdr:row>
      <xdr:rowOff>57150</xdr:rowOff>
    </xdr:from>
    <xdr:to>
      <xdr:col>1</xdr:col>
      <xdr:colOff>231913</xdr:colOff>
      <xdr:row>45</xdr:row>
      <xdr:rowOff>157370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36D63D0D-4056-4806-819B-690FDBE7D4D8}"/>
            </a:ext>
          </a:extLst>
        </xdr:cNvPr>
        <xdr:cNvCxnSpPr/>
      </xdr:nvCxnSpPr>
      <xdr:spPr bwMode="auto">
        <a:xfrm>
          <a:off x="630721" y="1647411"/>
          <a:ext cx="31888" cy="606369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9525</xdr:colOff>
      <xdr:row>65</xdr:row>
      <xdr:rowOff>9525</xdr:rowOff>
    </xdr:from>
    <xdr:to>
      <xdr:col>11</xdr:col>
      <xdr:colOff>9525</xdr:colOff>
      <xdr:row>65</xdr:row>
      <xdr:rowOff>85725</xdr:rowOff>
    </xdr:to>
    <xdr:sp macro="" textlink="">
      <xdr:nvSpPr>
        <xdr:cNvPr id="17" name="AutoShape 7" descr="大波">
          <a:extLst>
            <a:ext uri="{FF2B5EF4-FFF2-40B4-BE49-F238E27FC236}">
              <a16:creationId xmlns:a16="http://schemas.microsoft.com/office/drawing/2014/main" id="{72C7869E-B9D9-4B88-81C7-FC64FFDBF358}"/>
            </a:ext>
          </a:extLst>
        </xdr:cNvPr>
        <xdr:cNvSpPr>
          <a:spLocks noChangeArrowheads="1"/>
        </xdr:cNvSpPr>
      </xdr:nvSpPr>
      <xdr:spPr bwMode="auto">
        <a:xfrm rot="10800000">
          <a:off x="2400300" y="10648950"/>
          <a:ext cx="495300" cy="76200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4037;&#21209;&#20418;\&#12295;&#26757;&#27941;\504-1-25&#12288;&#21152;&#33538;&#12288;&#27738;&#27700;4044-1&#21495;&#26032;&#35373;&#24037;&#20107;\&#28186;&#12398;&#20132;&#30058;&#12288;&#35336;&#31639;&#26360;&#12288;&#21332;&#35696;&#12288;&#22259;&#38754;\&#35336;&#31639;&#26360;\&#28186;&#12398;&#20132;&#30058;(&#21336;&#29420;)&#25968;&#37327;&#32207;&#25324;&#34920;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51.43\share\Users\E-Yaso\Desktop\01&#25968;&#37327;&#32207;&#25324;&#34920;&#65288;&#25512;&#36914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45.230\share\&#24037;&#21209;&#20418;\&#12295;&#26757;&#27941;\504-1-25&#12288;&#21152;&#33538;&#12288;&#27738;&#27700;4044-1&#21495;&#26032;&#35373;&#24037;&#20107;\&#28186;&#12398;&#20132;&#30058;&#12288;&#35336;&#31639;&#26360;&#12288;&#21332;&#35696;&#12288;&#22259;&#38754;\&#35336;&#31639;&#26360;\&#28186;&#12398;&#20132;&#30058;(&#21336;&#29420;)&#25968;&#37327;&#32207;&#25324;&#3492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4037;&#21209;&#20418;\&#12295;&#26757;&#27941;\&#9678;R2&#24180;&#24230;%20&#23436;&#20102;&#26696;&#20214;&#9678;\502-1-51&#12288;&#39640;&#22338;&#12288;&#35373;&#35336;&#26032;\&#9678;&#26368;&#32066;&#35373;&#35336;&#22793;&#26356;&#9678;\&#39640;&#22338;&#12288;&#26368;&#32066;&#22793;&#26356;\&#9678;&#26368;&#32066;&#22793;&#26356;&#12288;&#27770;&#23450;\R2&#39640;&#22338;(&#35036;&#21161;)&#25968;&#37327;&#32207;&#25324;&#34920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45.230\share\&#24037;&#21209;&#20418;\&#12295;&#26757;&#27941;\&#9678;R2&#24180;&#24230;%20&#23436;&#20102;&#26696;&#20214;&#9678;\502-1-51&#12288;&#39640;&#22338;&#12288;&#35373;&#35336;&#26032;\&#9678;&#26368;&#32066;&#35373;&#35336;&#22793;&#26356;&#9678;\&#39640;&#22338;&#12288;&#26368;&#32066;&#22793;&#26356;\&#9678;&#26368;&#32066;&#22793;&#26356;&#12288;&#27770;&#23450;\R2&#39640;&#22338;(&#35036;&#21161;)&#25968;&#37327;&#32207;&#25324;&#3492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4037;&#21209;&#20418;\&#12295;&#26757;&#27941;\&#9632;&#26494;&#28006;&#8594;&#21462;&#20184;&#31649;&#32294;&#25512;&#36914;&#21442;&#32771;\429&#19979;&#24029;&#65289;02.&#25968;&#37327;&#32207;&#25324;&#34920;(&#25512;&#36914;&#65381;&#24403;&#65381;&#35036;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45.230\share\&#24037;&#21209;&#20418;\&#12295;&#26757;&#27941;\&#9632;&#26494;&#28006;&#8594;&#21462;&#20184;&#31649;&#32294;&#25512;&#36914;&#21442;&#32771;\429&#19979;&#24029;&#65289;02.&#25968;&#37327;&#32207;&#25324;&#34920;(&#25512;&#36914;&#65381;&#24403;&#65381;&#35036;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-Yaso/Desktop/H28&#19979;&#27700;&#36947;&#24037;&#20107;/H28&#30333;&#23665;&#23455;&#26045;/&#25968;&#37327;/02&#25512;&#36914;&#12539;&#31435;&#22353;&#25968;&#37327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51.43\share\Users\E-Yaso\Desktop\H28&#19979;&#27700;&#36947;&#24037;&#20107;\H28&#30333;&#23665;&#23455;&#26045;\&#25968;&#37327;\02&#25512;&#36914;&#12539;&#31435;&#22353;&#25968;&#37327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-Yaso/Desktop/01&#25968;&#37327;&#32207;&#25324;&#34920;&#65288;&#25512;&#36914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数"/>
      <sheetName val="(集)素"/>
      <sheetName val="素"/>
      <sheetName val="数 "/>
      <sheetName val="防護処理工"/>
      <sheetName val="取推"/>
      <sheetName val="(集)建"/>
      <sheetName val="(集)建1"/>
      <sheetName val="1M"/>
      <sheetName val="副×"/>
      <sheetName val="管(VR)"/>
      <sheetName val="管(VU)"/>
      <sheetName val="小"/>
      <sheetName val="(集)ま素"/>
      <sheetName val="ま素"/>
      <sheetName val="(集)ま建×"/>
      <sheetName val="ま建×"/>
      <sheetName val="交"/>
      <sheetName val="(工)建"/>
      <sheetName val="(工)素"/>
      <sheetName val="工(ま素)"/>
      <sheetName val="(工)ま建×"/>
      <sheetName val="(工)M舗"/>
      <sheetName val="建賃"/>
      <sheetName val="試掘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A3" t="str">
            <v xml:space="preserve"> </v>
          </cell>
          <cell r="O3" t="str">
            <v xml:space="preserve"> </v>
          </cell>
          <cell r="AC3" t="str">
            <v xml:space="preserve"> </v>
          </cell>
          <cell r="AG3" t="str">
            <v>　</v>
          </cell>
        </row>
        <row r="4">
          <cell r="A4" t="str">
            <v>VUφ100</v>
          </cell>
          <cell r="O4" t="str">
            <v>塩ビMH</v>
          </cell>
          <cell r="AC4" t="str">
            <v>市道N2</v>
          </cell>
          <cell r="AG4" t="str">
            <v>BH0.13m3</v>
          </cell>
        </row>
        <row r="5">
          <cell r="A5" t="str">
            <v>VUφ150</v>
          </cell>
          <cell r="O5" t="str">
            <v>1号MH</v>
          </cell>
          <cell r="AC5" t="str">
            <v>市道N3</v>
          </cell>
          <cell r="AG5" t="str">
            <v>BH0.28m3</v>
          </cell>
        </row>
        <row r="6">
          <cell r="A6" t="str">
            <v>VUφ200</v>
          </cell>
          <cell r="O6" t="str">
            <v>2号MH</v>
          </cell>
          <cell r="AC6" t="str">
            <v>市道N4</v>
          </cell>
          <cell r="AG6" t="str">
            <v>BH0.45m3</v>
          </cell>
        </row>
        <row r="7">
          <cell r="A7" t="str">
            <v>VUφ250</v>
          </cell>
          <cell r="O7" t="str">
            <v>3号MH</v>
          </cell>
          <cell r="AC7" t="str">
            <v>市道N5</v>
          </cell>
          <cell r="AG7" t="str">
            <v>BH0.80m3</v>
          </cell>
        </row>
        <row r="8">
          <cell r="A8" t="str">
            <v>VRφ150</v>
          </cell>
          <cell r="AC8" t="str">
            <v>市道歩道</v>
          </cell>
          <cell r="AG8" t="str">
            <v>人力</v>
          </cell>
        </row>
        <row r="9">
          <cell r="A9" t="str">
            <v>VRφ200</v>
          </cell>
          <cell r="AC9" t="str">
            <v>県道N4</v>
          </cell>
        </row>
        <row r="10">
          <cell r="A10" t="str">
            <v>VRφ250</v>
          </cell>
          <cell r="AC10" t="str">
            <v>県道N5</v>
          </cell>
        </row>
        <row r="11">
          <cell r="A11" t="str">
            <v>PEφ50</v>
          </cell>
          <cell r="AC11" t="str">
            <v>県道N6</v>
          </cell>
        </row>
        <row r="12">
          <cell r="A12" t="str">
            <v>PEφ75</v>
          </cell>
          <cell r="AC12" t="str">
            <v>県道歩道</v>
          </cell>
        </row>
        <row r="13">
          <cell r="A13" t="str">
            <v>PEφ100</v>
          </cell>
          <cell r="AC13" t="str">
            <v>国道車道</v>
          </cell>
        </row>
        <row r="14">
          <cell r="A14" t="str">
            <v>PEφ150</v>
          </cell>
          <cell r="AC14" t="str">
            <v>国道歩道</v>
          </cell>
        </row>
        <row r="15">
          <cell r="A15" t="str">
            <v>PEφ200</v>
          </cell>
          <cell r="AC15" t="str">
            <v>国道歩道(乗)</v>
          </cell>
        </row>
        <row r="16">
          <cell r="A16" t="str">
            <v>PEφ250</v>
          </cell>
          <cell r="AC16" t="str">
            <v>法定外As</v>
          </cell>
        </row>
        <row r="17">
          <cell r="A17" t="str">
            <v>SGPφ350</v>
          </cell>
          <cell r="AC17" t="str">
            <v>法定外Co</v>
          </cell>
        </row>
        <row r="18">
          <cell r="A18" t="str">
            <v>SGPφ400</v>
          </cell>
          <cell r="AC18" t="str">
            <v>砂利道</v>
          </cell>
        </row>
        <row r="19">
          <cell r="A19" t="str">
            <v>HPφ250</v>
          </cell>
          <cell r="AC19" t="str">
            <v>流用土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総括 （閲覧)"/>
      <sheetName val="数量"/>
      <sheetName val="土集計(素掘)"/>
      <sheetName val="土工(素掘)"/>
      <sheetName val="土集計(建簡土)"/>
      <sheetName val="土工(建簡土)"/>
      <sheetName val="土集計(取・ま素掘)"/>
      <sheetName val="土工(取・ま素掘)"/>
      <sheetName val="土集計(取・ま建簡土)"/>
      <sheetName val="土工(取・ま建簡土)"/>
      <sheetName val="管きょ(VR200)"/>
      <sheetName val="管きょ(VR150) "/>
      <sheetName val="管きょ(PE75)"/>
      <sheetName val="1号MH"/>
      <sheetName val="塩ビMH"/>
      <sheetName val="副管"/>
      <sheetName val="工程(素掘)"/>
      <sheetName val="工程(建簡土)"/>
      <sheetName val="工程(取・ま素掘)"/>
      <sheetName val="工程(取・ま建簡土)"/>
      <sheetName val="当初誘導員"/>
      <sheetName val="工程(MH・舗装)"/>
      <sheetName val="土留賃料"/>
      <sheetName val="dat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J4" t="str">
            <v>市道一般</v>
          </cell>
        </row>
        <row r="5">
          <cell r="J5" t="str">
            <v>市道L</v>
          </cell>
        </row>
        <row r="6">
          <cell r="J6" t="str">
            <v>市道A</v>
          </cell>
        </row>
        <row r="7">
          <cell r="J7" t="str">
            <v>市道B</v>
          </cell>
        </row>
        <row r="8">
          <cell r="J8" t="str">
            <v>市道歩道</v>
          </cell>
        </row>
        <row r="9">
          <cell r="J9" t="str">
            <v>県道N4</v>
          </cell>
        </row>
        <row r="10">
          <cell r="J10" t="str">
            <v>県道N5</v>
          </cell>
        </row>
        <row r="11">
          <cell r="J11" t="str">
            <v>県道N6</v>
          </cell>
        </row>
        <row r="12">
          <cell r="J12" t="str">
            <v>県道歩道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数"/>
      <sheetName val="(集)素"/>
      <sheetName val="素"/>
      <sheetName val="数 "/>
      <sheetName val="防護処理工"/>
      <sheetName val="取推"/>
      <sheetName val="(集)建"/>
      <sheetName val="(集)建1"/>
      <sheetName val="1M"/>
      <sheetName val="副×"/>
      <sheetName val="管(VR)"/>
      <sheetName val="管(VU)"/>
      <sheetName val="小"/>
      <sheetName val="(集)ま素"/>
      <sheetName val="ま素"/>
      <sheetName val="(集)ま建×"/>
      <sheetName val="ま建×"/>
      <sheetName val="交"/>
      <sheetName val="(工)建"/>
      <sheetName val="(工)素"/>
      <sheetName val="工(ま素)"/>
      <sheetName val="(工)ま建×"/>
      <sheetName val="(工)M舗"/>
      <sheetName val="建賃"/>
      <sheetName val="試掘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A3" t="str">
            <v xml:space="preserve"> </v>
          </cell>
          <cell r="O3" t="str">
            <v xml:space="preserve"> </v>
          </cell>
          <cell r="AC3" t="str">
            <v xml:space="preserve"> </v>
          </cell>
          <cell r="AG3" t="str">
            <v>　</v>
          </cell>
        </row>
        <row r="4">
          <cell r="A4" t="str">
            <v>VUφ100</v>
          </cell>
          <cell r="O4" t="str">
            <v>塩ビMH</v>
          </cell>
          <cell r="AC4" t="str">
            <v>市道N2</v>
          </cell>
          <cell r="AG4" t="str">
            <v>BH0.13m3</v>
          </cell>
        </row>
        <row r="5">
          <cell r="A5" t="str">
            <v>VUφ150</v>
          </cell>
          <cell r="O5" t="str">
            <v>1号MH</v>
          </cell>
          <cell r="AC5" t="str">
            <v>市道N3</v>
          </cell>
          <cell r="AG5" t="str">
            <v>BH0.28m3</v>
          </cell>
        </row>
        <row r="6">
          <cell r="A6" t="str">
            <v>VUφ200</v>
          </cell>
          <cell r="O6" t="str">
            <v>2号MH</v>
          </cell>
          <cell r="AC6" t="str">
            <v>市道N4</v>
          </cell>
          <cell r="AG6" t="str">
            <v>BH0.45m3</v>
          </cell>
        </row>
        <row r="7">
          <cell r="A7" t="str">
            <v>VUφ250</v>
          </cell>
          <cell r="O7" t="str">
            <v>3号MH</v>
          </cell>
          <cell r="AC7" t="str">
            <v>市道N5</v>
          </cell>
          <cell r="AG7" t="str">
            <v>BH0.80m3</v>
          </cell>
        </row>
        <row r="8">
          <cell r="A8" t="str">
            <v>VRφ150</v>
          </cell>
          <cell r="AC8" t="str">
            <v>市道歩道</v>
          </cell>
          <cell r="AG8" t="str">
            <v>人力</v>
          </cell>
        </row>
        <row r="9">
          <cell r="A9" t="str">
            <v>VRφ200</v>
          </cell>
          <cell r="AC9" t="str">
            <v>県道N4</v>
          </cell>
        </row>
        <row r="10">
          <cell r="A10" t="str">
            <v>VRφ250</v>
          </cell>
          <cell r="AC10" t="str">
            <v>県道N5</v>
          </cell>
        </row>
        <row r="11">
          <cell r="A11" t="str">
            <v>PEφ50</v>
          </cell>
          <cell r="AC11" t="str">
            <v>県道N6</v>
          </cell>
        </row>
        <row r="12">
          <cell r="A12" t="str">
            <v>PEφ75</v>
          </cell>
          <cell r="AC12" t="str">
            <v>県道歩道</v>
          </cell>
        </row>
        <row r="13">
          <cell r="A13" t="str">
            <v>PEφ100</v>
          </cell>
          <cell r="AC13" t="str">
            <v>国道車道</v>
          </cell>
        </row>
        <row r="14">
          <cell r="A14" t="str">
            <v>PEφ150</v>
          </cell>
          <cell r="AC14" t="str">
            <v>国道歩道</v>
          </cell>
        </row>
        <row r="15">
          <cell r="A15" t="str">
            <v>PEφ200</v>
          </cell>
          <cell r="AC15" t="str">
            <v>国道歩道(乗)</v>
          </cell>
        </row>
        <row r="16">
          <cell r="A16" t="str">
            <v>PEφ250</v>
          </cell>
          <cell r="AC16" t="str">
            <v>法定外As</v>
          </cell>
        </row>
        <row r="17">
          <cell r="A17" t="str">
            <v>SGPφ350</v>
          </cell>
          <cell r="AC17" t="str">
            <v>法定外Co</v>
          </cell>
        </row>
        <row r="18">
          <cell r="A18" t="str">
            <v>SGPφ400</v>
          </cell>
          <cell r="AC18" t="str">
            <v>砂利道</v>
          </cell>
        </row>
        <row r="19">
          <cell r="A19" t="str">
            <v>HPφ250</v>
          </cell>
          <cell r="AC19" t="str">
            <v>流用土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(集)素"/>
      <sheetName val="(集)建"/>
      <sheetName val="素"/>
      <sheetName val="建"/>
      <sheetName val="数"/>
      <sheetName val="管"/>
      <sheetName val="交"/>
      <sheetName val="×3M"/>
      <sheetName val="副×"/>
      <sheetName val="1M"/>
      <sheetName val="小"/>
      <sheetName val="(集)ま素"/>
      <sheetName val="ま素"/>
      <sheetName val="×(集)ま建"/>
      <sheetName val="×ま建"/>
      <sheetName val="(工)素"/>
      <sheetName val="(工)建"/>
      <sheetName val="工(ま素)"/>
      <sheetName val="×(工)ま建"/>
      <sheetName val="(工)M舗"/>
      <sheetName val="建賃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 xml:space="preserve"> </v>
          </cell>
          <cell r="AG3" t="str">
            <v>　</v>
          </cell>
        </row>
        <row r="4">
          <cell r="A4" t="str">
            <v>VUφ100</v>
          </cell>
          <cell r="AG4" t="str">
            <v>BH0.13m3</v>
          </cell>
        </row>
        <row r="5">
          <cell r="A5" t="str">
            <v>VUφ150</v>
          </cell>
          <cell r="AG5" t="str">
            <v>BH0.28m3</v>
          </cell>
        </row>
        <row r="6">
          <cell r="A6" t="str">
            <v>VUφ200</v>
          </cell>
          <cell r="AG6" t="str">
            <v>BH0.45m3</v>
          </cell>
        </row>
        <row r="7">
          <cell r="A7" t="str">
            <v>VUφ250</v>
          </cell>
          <cell r="AG7" t="str">
            <v>BH0.80m3</v>
          </cell>
        </row>
        <row r="8">
          <cell r="A8" t="str">
            <v>VRφ150</v>
          </cell>
          <cell r="AG8" t="str">
            <v>人力</v>
          </cell>
        </row>
        <row r="9">
          <cell r="A9" t="str">
            <v>VRφ200</v>
          </cell>
        </row>
        <row r="10">
          <cell r="A10" t="str">
            <v>VRφ250</v>
          </cell>
        </row>
        <row r="11">
          <cell r="A11" t="str">
            <v>PEφ50</v>
          </cell>
        </row>
        <row r="12">
          <cell r="A12" t="str">
            <v>PEφ75</v>
          </cell>
        </row>
        <row r="13">
          <cell r="A13" t="str">
            <v>PEφ100</v>
          </cell>
        </row>
        <row r="14">
          <cell r="A14" t="str">
            <v>PEφ150</v>
          </cell>
        </row>
        <row r="15">
          <cell r="A15" t="str">
            <v>PEφ200</v>
          </cell>
        </row>
        <row r="16">
          <cell r="A16" t="str">
            <v>PEφ250</v>
          </cell>
        </row>
        <row r="17">
          <cell r="A17" t="str">
            <v>SGPφ350</v>
          </cell>
        </row>
        <row r="18">
          <cell r="A18" t="str">
            <v>SGPφ400</v>
          </cell>
        </row>
        <row r="19">
          <cell r="A19" t="str">
            <v>HPφ250</v>
          </cell>
        </row>
      </sheetData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(集)素"/>
      <sheetName val="(集)建"/>
      <sheetName val="素"/>
      <sheetName val="建"/>
      <sheetName val="数"/>
      <sheetName val="管"/>
      <sheetName val="交"/>
      <sheetName val="×3M"/>
      <sheetName val="副×"/>
      <sheetName val="1M"/>
      <sheetName val="小"/>
      <sheetName val="(集)ま素"/>
      <sheetName val="ま素"/>
      <sheetName val="×(集)ま建"/>
      <sheetName val="×ま建"/>
      <sheetName val="(工)素"/>
      <sheetName val="(工)建"/>
      <sheetName val="工(ま素)"/>
      <sheetName val="×(工)ま建"/>
      <sheetName val="(工)M舗"/>
      <sheetName val="建賃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 xml:space="preserve"> </v>
          </cell>
          <cell r="AG3" t="str">
            <v>　</v>
          </cell>
        </row>
        <row r="4">
          <cell r="A4" t="str">
            <v>VUφ100</v>
          </cell>
          <cell r="AG4" t="str">
            <v>BH0.13m3</v>
          </cell>
        </row>
        <row r="5">
          <cell r="A5" t="str">
            <v>VUφ150</v>
          </cell>
          <cell r="AG5" t="str">
            <v>BH0.28m3</v>
          </cell>
        </row>
        <row r="6">
          <cell r="A6" t="str">
            <v>VUφ200</v>
          </cell>
          <cell r="AG6" t="str">
            <v>BH0.45m3</v>
          </cell>
        </row>
        <row r="7">
          <cell r="A7" t="str">
            <v>VUφ250</v>
          </cell>
          <cell r="AG7" t="str">
            <v>BH0.80m3</v>
          </cell>
        </row>
        <row r="8">
          <cell r="A8" t="str">
            <v>VRφ150</v>
          </cell>
          <cell r="AG8" t="str">
            <v>人力</v>
          </cell>
        </row>
        <row r="9">
          <cell r="A9" t="str">
            <v>VRφ200</v>
          </cell>
        </row>
        <row r="10">
          <cell r="A10" t="str">
            <v>VRφ250</v>
          </cell>
        </row>
        <row r="11">
          <cell r="A11" t="str">
            <v>PEφ50</v>
          </cell>
        </row>
        <row r="12">
          <cell r="A12" t="str">
            <v>PEφ75</v>
          </cell>
        </row>
        <row r="13">
          <cell r="A13" t="str">
            <v>PEφ100</v>
          </cell>
        </row>
        <row r="14">
          <cell r="A14" t="str">
            <v>PEφ150</v>
          </cell>
        </row>
        <row r="15">
          <cell r="A15" t="str">
            <v>PEφ200</v>
          </cell>
        </row>
        <row r="16">
          <cell r="A16" t="str">
            <v>PEφ250</v>
          </cell>
        </row>
        <row r="17">
          <cell r="A17" t="str">
            <v>SGPφ350</v>
          </cell>
        </row>
        <row r="18">
          <cell r="A18" t="str">
            <v>SGPφ400</v>
          </cell>
        </row>
        <row r="19">
          <cell r="A19" t="str">
            <v>HPφ250</v>
          </cell>
        </row>
      </sheetData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(3)"/>
      <sheetName val="薬注(二単)"/>
      <sheetName val="取推"/>
      <sheetName val="アーバン"/>
      <sheetName val="ケ15"/>
      <sheetName val="ケ20"/>
      <sheetName val="NC28-1-2"/>
      <sheetName val="NC28-1"/>
      <sheetName val="NC29-3"/>
      <sheetName val="210089-3"/>
      <sheetName val="210089-1"/>
      <sheetName val="210090-1"/>
      <sheetName val="推工(H29下川)"/>
      <sheetName val="推工(H29下川) (2)"/>
      <sheetName val="推誘導"/>
      <sheetName val="運重"/>
      <sheetName val="覆賃"/>
      <sheetName val="data②"/>
      <sheetName val="推"/>
      <sheetName val="薬注(二複)"/>
      <sheetName val="沈設"/>
      <sheetName val="MM"/>
      <sheetName val="沈M数量"/>
      <sheetName val="工(沈設)"/>
      <sheetName val="工(MM)"/>
      <sheetName val="沈M誘導"/>
      <sheetName val="data③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VUφ150</v>
          </cell>
        </row>
        <row r="4">
          <cell r="A4" t="str">
            <v>VUφ200</v>
          </cell>
        </row>
        <row r="5">
          <cell r="A5" t="str">
            <v>VUφ250</v>
          </cell>
        </row>
        <row r="6">
          <cell r="A6" t="str">
            <v>VUφ300</v>
          </cell>
        </row>
        <row r="7">
          <cell r="A7" t="str">
            <v>VUφ350</v>
          </cell>
        </row>
        <row r="8">
          <cell r="A8" t="str">
            <v>VUφ400</v>
          </cell>
        </row>
        <row r="9">
          <cell r="A9" t="str">
            <v>VUφ450</v>
          </cell>
        </row>
        <row r="10">
          <cell r="A10" t="str">
            <v>VUφ500</v>
          </cell>
        </row>
        <row r="11">
          <cell r="A11" t="str">
            <v>VUφ600</v>
          </cell>
        </row>
        <row r="12">
          <cell r="A12" t="str">
            <v>SGPφ350</v>
          </cell>
        </row>
        <row r="13">
          <cell r="A13" t="str">
            <v>SGPφ400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 t="str">
            <v>VPφ150</v>
          </cell>
        </row>
        <row r="4">
          <cell r="A4" t="str">
            <v>VPφ200</v>
          </cell>
        </row>
        <row r="5">
          <cell r="A5" t="str">
            <v>VPφ250</v>
          </cell>
        </row>
        <row r="6">
          <cell r="A6" t="str">
            <v>VPφ300</v>
          </cell>
        </row>
        <row r="7">
          <cell r="A7" t="str">
            <v>VPφ350</v>
          </cell>
        </row>
        <row r="8">
          <cell r="A8" t="str">
            <v>VPφ400</v>
          </cell>
        </row>
        <row r="9">
          <cell r="A9" t="str">
            <v>VPφ450</v>
          </cell>
        </row>
        <row r="10">
          <cell r="A10" t="str">
            <v>VPφ500</v>
          </cell>
        </row>
        <row r="11">
          <cell r="A11" t="str">
            <v>VPφ600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(3)"/>
      <sheetName val="薬注(二単)"/>
      <sheetName val="取推"/>
      <sheetName val="アーバン"/>
      <sheetName val="ケ15"/>
      <sheetName val="ケ20"/>
      <sheetName val="NC28-1-2"/>
      <sheetName val="NC28-1"/>
      <sheetName val="NC29-3"/>
      <sheetName val="210089-3"/>
      <sheetName val="210089-1"/>
      <sheetName val="210090-1"/>
      <sheetName val="推工(H29下川)"/>
      <sheetName val="推工(H29下川) (2)"/>
      <sheetName val="推誘導"/>
      <sheetName val="運重"/>
      <sheetName val="覆賃"/>
      <sheetName val="data②"/>
      <sheetName val="推"/>
      <sheetName val="薬注(二複)"/>
      <sheetName val="沈設"/>
      <sheetName val="MM"/>
      <sheetName val="沈M数量"/>
      <sheetName val="工(沈設)"/>
      <sheetName val="工(MM)"/>
      <sheetName val="沈M誘導"/>
      <sheetName val="data③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VUφ150</v>
          </cell>
        </row>
        <row r="4">
          <cell r="A4" t="str">
            <v>VUφ200</v>
          </cell>
        </row>
        <row r="5">
          <cell r="A5" t="str">
            <v>VUφ250</v>
          </cell>
        </row>
        <row r="6">
          <cell r="A6" t="str">
            <v>VUφ300</v>
          </cell>
        </row>
        <row r="7">
          <cell r="A7" t="str">
            <v>VUφ350</v>
          </cell>
        </row>
        <row r="8">
          <cell r="A8" t="str">
            <v>VUφ400</v>
          </cell>
        </row>
        <row r="9">
          <cell r="A9" t="str">
            <v>VUφ450</v>
          </cell>
        </row>
        <row r="10">
          <cell r="A10" t="str">
            <v>VUφ500</v>
          </cell>
        </row>
        <row r="11">
          <cell r="A11" t="str">
            <v>VUφ600</v>
          </cell>
        </row>
        <row r="12">
          <cell r="A12" t="str">
            <v>SGPφ350</v>
          </cell>
        </row>
        <row r="13">
          <cell r="A13" t="str">
            <v>SGPφ400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 t="str">
            <v>VPφ150</v>
          </cell>
        </row>
        <row r="4">
          <cell r="A4" t="str">
            <v>VPφ200</v>
          </cell>
        </row>
        <row r="5">
          <cell r="A5" t="str">
            <v>VPφ250</v>
          </cell>
        </row>
        <row r="6">
          <cell r="A6" t="str">
            <v>VPφ300</v>
          </cell>
        </row>
        <row r="7">
          <cell r="A7" t="str">
            <v>VPφ350</v>
          </cell>
        </row>
        <row r="8">
          <cell r="A8" t="str">
            <v>VPφ400</v>
          </cell>
        </row>
        <row r="9">
          <cell r="A9" t="str">
            <v>VPφ450</v>
          </cell>
        </row>
        <row r="10">
          <cell r="A10" t="str">
            <v>VPφ500</v>
          </cell>
        </row>
        <row r="11">
          <cell r="A11" t="str">
            <v>VPφ600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数"/>
      <sheetName val="土集(建)"/>
      <sheetName val="土(建)"/>
      <sheetName val="土集(ま素)"/>
      <sheetName val="土(ま素)"/>
      <sheetName val="管(VR200)"/>
      <sheetName val="1号"/>
      <sheetName val="塩ビMH"/>
      <sheetName val="工(建)"/>
      <sheetName val="誘導"/>
      <sheetName val="工(MH舗)"/>
      <sheetName val="建賃"/>
      <sheetName val="推進"/>
      <sheetName val="取付管推進"/>
      <sheetName val="ケーシングφ2000"/>
      <sheetName val="ケーシングφ1500"/>
      <sheetName val="運搬重量"/>
      <sheetName val="薬液注入"/>
      <sheetName val="工程 (1)"/>
      <sheetName val="工程 (2)"/>
      <sheetName val="工程 (3)"/>
      <sheetName val="工程(バー)"/>
      <sheetName val="覆工板賃料"/>
      <sheetName val="覆工板賃料 (2)"/>
      <sheetName val="当初誘導員"/>
      <sheetName val="data"/>
      <sheetName val="添加材"/>
      <sheetName val="圧入掘削設備"/>
      <sheetName val="表紙"/>
      <sheetName val="総 (2)"/>
      <sheetName val="土集(建) (2)"/>
      <sheetName val="土(建) (2)"/>
      <sheetName val="土集(ま素) (2)"/>
      <sheetName val="土(ま素) (2)"/>
      <sheetName val="管(VR200) (2)"/>
      <sheetName val="1号 (2)"/>
      <sheetName val="工(建) (2)"/>
      <sheetName val="誘導 (2)"/>
      <sheetName val="工(MH舗) (2)"/>
      <sheetName val="建賃 (2)"/>
      <sheetName val="Sheet1"/>
      <sheetName val="総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VPφ150</v>
          </cell>
        </row>
        <row r="4">
          <cell r="AA4" t="str">
            <v>低耐荷力方式泥土圧推進工</v>
          </cell>
          <cell r="AC4" t="str">
            <v>二重管ストレーナ工法　単相式</v>
          </cell>
        </row>
        <row r="5">
          <cell r="AC5" t="str">
            <v>二重管ストレーナ工法　複相式</v>
          </cell>
        </row>
        <row r="6">
          <cell r="AC6" t="str">
            <v>二重管ダブルパッカー工法　単相式</v>
          </cell>
        </row>
        <row r="7">
          <cell r="AC7" t="str">
            <v>二重管ダブルパッカー工法　複相式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数"/>
      <sheetName val="土集(建)"/>
      <sheetName val="土(建)"/>
      <sheetName val="土集(ま素)"/>
      <sheetName val="土(ま素)"/>
      <sheetName val="管(VR200)"/>
      <sheetName val="1号"/>
      <sheetName val="塩ビMH"/>
      <sheetName val="工(建)"/>
      <sheetName val="誘導"/>
      <sheetName val="工(MH舗)"/>
      <sheetName val="建賃"/>
      <sheetName val="推進"/>
      <sheetName val="取付管推進"/>
      <sheetName val="ケーシングφ2000"/>
      <sheetName val="ケーシングφ1500"/>
      <sheetName val="運搬重量"/>
      <sheetName val="薬液注入"/>
      <sheetName val="工程 (1)"/>
      <sheetName val="工程 (2)"/>
      <sheetName val="工程 (3)"/>
      <sheetName val="工程(バー)"/>
      <sheetName val="覆工板賃料"/>
      <sheetName val="覆工板賃料 (2)"/>
      <sheetName val="当初誘導員"/>
      <sheetName val="data"/>
      <sheetName val="添加材"/>
      <sheetName val="圧入掘削設備"/>
      <sheetName val="表紙"/>
      <sheetName val="総 (2)"/>
      <sheetName val="土集(建) (2)"/>
      <sheetName val="土(建) (2)"/>
      <sheetName val="土集(ま素) (2)"/>
      <sheetName val="土(ま素) (2)"/>
      <sheetName val="管(VR200) (2)"/>
      <sheetName val="1号 (2)"/>
      <sheetName val="工(建) (2)"/>
      <sheetName val="誘導 (2)"/>
      <sheetName val="工(MH舗) (2)"/>
      <sheetName val="建賃 (2)"/>
      <sheetName val="Sheet1"/>
      <sheetName val="総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VPφ150</v>
          </cell>
        </row>
        <row r="4">
          <cell r="AA4" t="str">
            <v>低耐荷力方式泥土圧推進工</v>
          </cell>
          <cell r="AC4" t="str">
            <v>二重管ストレーナ工法　単相式</v>
          </cell>
        </row>
        <row r="5">
          <cell r="AC5" t="str">
            <v>二重管ストレーナ工法　複相式</v>
          </cell>
        </row>
        <row r="6">
          <cell r="AC6" t="str">
            <v>二重管ダブルパッカー工法　単相式</v>
          </cell>
        </row>
        <row r="7">
          <cell r="AC7" t="str">
            <v>二重管ダブルパッカー工法　複相式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総括 （閲覧)"/>
      <sheetName val="数量"/>
      <sheetName val="土集計(素掘)"/>
      <sheetName val="土工(素掘)"/>
      <sheetName val="土集計(建簡土)"/>
      <sheetName val="土工(建簡土)"/>
      <sheetName val="土集計(取・ま素掘)"/>
      <sheetName val="土工(取・ま素掘)"/>
      <sheetName val="土集計(取・ま建簡土)"/>
      <sheetName val="土工(取・ま建簡土)"/>
      <sheetName val="管きょ(VR200)"/>
      <sheetName val="管きょ(VR150) "/>
      <sheetName val="管きょ(PE75)"/>
      <sheetName val="1号MH"/>
      <sheetName val="塩ビMH"/>
      <sheetName val="副管"/>
      <sheetName val="工程(素掘)"/>
      <sheetName val="工程(建簡土)"/>
      <sheetName val="工程(取・ま素掘)"/>
      <sheetName val="工程(取・ま建簡土)"/>
      <sheetName val="当初誘導員"/>
      <sheetName val="工程(MH・舗装)"/>
      <sheetName val="土留賃料"/>
      <sheetName val="dat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J4" t="str">
            <v>市道一般</v>
          </cell>
        </row>
        <row r="5">
          <cell r="J5" t="str">
            <v>市道L</v>
          </cell>
        </row>
        <row r="6">
          <cell r="J6" t="str">
            <v>市道A</v>
          </cell>
        </row>
        <row r="7">
          <cell r="J7" t="str">
            <v>市道B</v>
          </cell>
        </row>
        <row r="8">
          <cell r="J8" t="str">
            <v>市道歩道</v>
          </cell>
        </row>
        <row r="9">
          <cell r="J9" t="str">
            <v>県道N4</v>
          </cell>
        </row>
        <row r="10">
          <cell r="J10" t="str">
            <v>県道N5</v>
          </cell>
        </row>
        <row r="11">
          <cell r="J11" t="str">
            <v>県道N6</v>
          </cell>
        </row>
        <row r="12">
          <cell r="J12" t="str">
            <v>県道歩道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7:I38"/>
  <sheetViews>
    <sheetView showGridLines="0" tabSelected="1" view="pageBreakPreview" zoomScale="70" zoomScaleNormal="100" zoomScaleSheetLayoutView="70" workbookViewId="0">
      <selection activeCell="F28" sqref="F28"/>
    </sheetView>
  </sheetViews>
  <sheetFormatPr defaultRowHeight="18.75" x14ac:dyDescent="0.4"/>
  <sheetData>
    <row r="7" spans="2:9" ht="18.95" customHeight="1" x14ac:dyDescent="0.4">
      <c r="B7" s="338" t="s">
        <v>399</v>
      </c>
      <c r="C7" s="338"/>
      <c r="D7" s="338"/>
    </row>
    <row r="8" spans="2:9" ht="18.95" customHeight="1" x14ac:dyDescent="0.4">
      <c r="B8" s="338"/>
      <c r="C8" s="338"/>
      <c r="D8" s="338"/>
    </row>
    <row r="9" spans="2:9" x14ac:dyDescent="0.4">
      <c r="B9" s="338" t="s">
        <v>310</v>
      </c>
      <c r="C9" s="338"/>
      <c r="D9" s="338"/>
      <c r="E9" s="338"/>
      <c r="F9" s="338"/>
      <c r="G9" s="338"/>
      <c r="H9" s="338"/>
      <c r="I9" s="338"/>
    </row>
    <row r="10" spans="2:9" x14ac:dyDescent="0.4">
      <c r="B10" s="338"/>
      <c r="C10" s="338"/>
      <c r="D10" s="338"/>
      <c r="E10" s="338"/>
      <c r="F10" s="338"/>
      <c r="G10" s="338"/>
      <c r="H10" s="338"/>
      <c r="I10" s="338"/>
    </row>
    <row r="11" spans="2:9" x14ac:dyDescent="0.4">
      <c r="B11" s="338" t="s">
        <v>384</v>
      </c>
      <c r="C11" s="338"/>
      <c r="D11" s="338"/>
      <c r="E11" s="338"/>
      <c r="F11" s="338"/>
      <c r="G11" s="338"/>
      <c r="H11" s="338"/>
      <c r="I11" s="338"/>
    </row>
    <row r="12" spans="2:9" x14ac:dyDescent="0.4">
      <c r="B12" s="338"/>
      <c r="C12" s="338"/>
      <c r="D12" s="338"/>
      <c r="E12" s="338"/>
      <c r="F12" s="338"/>
      <c r="G12" s="338"/>
      <c r="H12" s="338"/>
      <c r="I12" s="338"/>
    </row>
    <row r="14" spans="2:9" x14ac:dyDescent="0.4">
      <c r="B14" s="338" t="s">
        <v>401</v>
      </c>
      <c r="C14" s="338"/>
      <c r="D14" s="338"/>
      <c r="E14" s="338"/>
      <c r="F14" s="338"/>
      <c r="G14" s="338"/>
      <c r="H14" s="338"/>
      <c r="I14" s="338"/>
    </row>
    <row r="15" spans="2:9" x14ac:dyDescent="0.4">
      <c r="B15" s="338"/>
      <c r="C15" s="338"/>
      <c r="D15" s="338"/>
      <c r="E15" s="338"/>
      <c r="F15" s="338"/>
      <c r="G15" s="338"/>
      <c r="H15" s="338"/>
      <c r="I15" s="338"/>
    </row>
    <row r="20" spans="5:6" x14ac:dyDescent="0.4">
      <c r="E20" s="340" t="s">
        <v>398</v>
      </c>
      <c r="F20" s="341"/>
    </row>
    <row r="21" spans="5:6" x14ac:dyDescent="0.4">
      <c r="E21" s="341"/>
      <c r="F21" s="341"/>
    </row>
    <row r="35" spans="2:9" x14ac:dyDescent="0.4">
      <c r="B35" s="339" t="s">
        <v>400</v>
      </c>
      <c r="C35" s="339"/>
      <c r="D35" s="339"/>
      <c r="E35" s="339"/>
      <c r="F35" s="339"/>
      <c r="G35" s="339"/>
      <c r="H35" s="339"/>
      <c r="I35" s="339"/>
    </row>
    <row r="36" spans="2:9" x14ac:dyDescent="0.4">
      <c r="B36" s="339"/>
      <c r="C36" s="339"/>
      <c r="D36" s="339"/>
      <c r="E36" s="339"/>
      <c r="F36" s="339"/>
      <c r="G36" s="339"/>
      <c r="H36" s="339"/>
      <c r="I36" s="339"/>
    </row>
    <row r="37" spans="2:9" x14ac:dyDescent="0.4">
      <c r="B37" s="339" t="s">
        <v>0</v>
      </c>
      <c r="C37" s="339"/>
      <c r="D37" s="339"/>
      <c r="E37" s="339"/>
      <c r="F37" s="339"/>
      <c r="G37" s="339"/>
      <c r="H37" s="339"/>
      <c r="I37" s="339"/>
    </row>
    <row r="38" spans="2:9" x14ac:dyDescent="0.4">
      <c r="B38" s="339"/>
      <c r="C38" s="339"/>
      <c r="D38" s="339"/>
      <c r="E38" s="339"/>
      <c r="F38" s="339"/>
      <c r="G38" s="339"/>
      <c r="H38" s="339"/>
      <c r="I38" s="339"/>
    </row>
  </sheetData>
  <mergeCells count="7">
    <mergeCell ref="B7:D8"/>
    <mergeCell ref="B9:I10"/>
    <mergeCell ref="B11:I12"/>
    <mergeCell ref="B35:I36"/>
    <mergeCell ref="B37:I38"/>
    <mergeCell ref="B14:I15"/>
    <mergeCell ref="E20:F2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D484-F435-4C60-9D4B-9F8C188D88F0}">
  <sheetPr>
    <tabColor rgb="FFFFFF00"/>
  </sheetPr>
  <dimension ref="A1:W105"/>
  <sheetViews>
    <sheetView showZeros="0" view="pageBreakPreview" topLeftCell="A6" zoomScale="55" zoomScaleNormal="100" zoomScaleSheetLayoutView="55" workbookViewId="0">
      <selection activeCell="H22" sqref="H22:H26"/>
    </sheetView>
  </sheetViews>
  <sheetFormatPr defaultRowHeight="18.75" x14ac:dyDescent="0.4"/>
  <cols>
    <col min="2" max="4" width="12.625" customWidth="1"/>
    <col min="5" max="5" width="23.625" customWidth="1"/>
    <col min="7" max="7" width="5.625" customWidth="1"/>
    <col min="8" max="9" width="12.625" customWidth="1"/>
    <col min="10" max="10" width="20.625" customWidth="1"/>
    <col min="12" max="17" width="9" customWidth="1"/>
  </cols>
  <sheetData>
    <row r="1" spans="1:13" x14ac:dyDescent="0.4">
      <c r="A1" s="62" t="s">
        <v>71</v>
      </c>
    </row>
    <row r="2" spans="1:13" x14ac:dyDescent="0.4">
      <c r="B2" s="8"/>
      <c r="C2" s="9"/>
      <c r="D2" s="353" t="s">
        <v>33</v>
      </c>
      <c r="E2" s="354"/>
      <c r="F2" s="354"/>
      <c r="G2" s="354"/>
      <c r="H2" s="354"/>
      <c r="I2" s="354"/>
      <c r="J2" s="10"/>
    </row>
    <row r="3" spans="1:13" x14ac:dyDescent="0.4">
      <c r="B3" s="11"/>
      <c r="C3" s="12"/>
      <c r="D3" s="355"/>
      <c r="E3" s="355"/>
      <c r="F3" s="355"/>
      <c r="G3" s="355"/>
      <c r="H3" s="355"/>
      <c r="I3" s="355"/>
      <c r="J3" s="13" t="s">
        <v>10</v>
      </c>
    </row>
    <row r="4" spans="1:13" x14ac:dyDescent="0.4">
      <c r="B4" s="351" t="s">
        <v>34</v>
      </c>
      <c r="C4" s="351" t="s">
        <v>35</v>
      </c>
      <c r="D4" s="351" t="s">
        <v>36</v>
      </c>
      <c r="E4" s="351"/>
      <c r="F4" s="351" t="s">
        <v>15</v>
      </c>
      <c r="G4" s="351" t="s">
        <v>16</v>
      </c>
      <c r="H4" s="351" t="s">
        <v>37</v>
      </c>
      <c r="I4" s="351" t="s">
        <v>38</v>
      </c>
      <c r="J4" s="351" t="s">
        <v>19</v>
      </c>
    </row>
    <row r="5" spans="1:13" x14ac:dyDescent="0.4">
      <c r="B5" s="351"/>
      <c r="C5" s="351"/>
      <c r="D5" s="351"/>
      <c r="E5" s="351"/>
      <c r="F5" s="351"/>
      <c r="G5" s="351"/>
      <c r="H5" s="351"/>
      <c r="I5" s="351"/>
      <c r="J5" s="351"/>
    </row>
    <row r="6" spans="1:13" x14ac:dyDescent="0.4">
      <c r="B6" s="2" t="s">
        <v>72</v>
      </c>
      <c r="C6" s="2"/>
      <c r="D6" s="2"/>
      <c r="E6" s="2"/>
      <c r="F6" s="7"/>
      <c r="G6" s="7"/>
      <c r="H6" s="7"/>
      <c r="I6" s="7"/>
      <c r="J6" s="16"/>
    </row>
    <row r="7" spans="1:13" x14ac:dyDescent="0.4">
      <c r="B7" s="1"/>
      <c r="C7" s="1"/>
      <c r="D7" s="1"/>
      <c r="E7" s="1"/>
      <c r="F7" s="1"/>
      <c r="G7" s="1"/>
      <c r="H7" s="1"/>
      <c r="I7" s="1"/>
      <c r="J7" s="39"/>
    </row>
    <row r="8" spans="1:13" x14ac:dyDescent="0.4">
      <c r="B8" s="2"/>
      <c r="C8" s="2" t="s">
        <v>67</v>
      </c>
      <c r="D8" s="2"/>
      <c r="E8" s="2"/>
      <c r="F8" s="7"/>
      <c r="G8" s="7"/>
      <c r="H8" s="7"/>
      <c r="I8" s="7"/>
      <c r="J8" s="16"/>
    </row>
    <row r="9" spans="1:13" x14ac:dyDescent="0.4">
      <c r="B9" s="1"/>
      <c r="C9" s="1"/>
      <c r="D9" s="1"/>
      <c r="E9" s="1"/>
      <c r="F9" s="1"/>
      <c r="G9" s="1"/>
      <c r="H9" s="1"/>
      <c r="I9" s="1"/>
      <c r="J9" s="39"/>
    </row>
    <row r="10" spans="1:13" x14ac:dyDescent="0.4">
      <c r="B10" s="2"/>
      <c r="C10" s="2"/>
      <c r="D10" s="2" t="s">
        <v>40</v>
      </c>
      <c r="E10" s="2"/>
      <c r="F10" s="7"/>
      <c r="G10" s="7"/>
      <c r="H10" s="7"/>
      <c r="I10" s="7"/>
      <c r="J10" s="16"/>
    </row>
    <row r="11" spans="1:13" x14ac:dyDescent="0.4">
      <c r="B11" s="1"/>
      <c r="C11" s="1"/>
      <c r="D11" s="1"/>
      <c r="E11" s="1"/>
      <c r="F11" s="1"/>
      <c r="G11" s="1"/>
      <c r="H11" s="1"/>
      <c r="I11" s="1"/>
      <c r="J11" s="39"/>
    </row>
    <row r="12" spans="1:13" x14ac:dyDescent="0.4">
      <c r="B12" s="2"/>
      <c r="C12" s="2"/>
      <c r="D12" s="2"/>
      <c r="E12" s="2" t="s">
        <v>40</v>
      </c>
      <c r="F12" s="5">
        <f>+IF(H12&gt;0,1,0)</f>
        <v>0</v>
      </c>
      <c r="G12" s="6" t="s">
        <v>23</v>
      </c>
      <c r="H12" s="66"/>
      <c r="I12" s="20"/>
      <c r="J12" s="16" t="s">
        <v>131</v>
      </c>
      <c r="L12" s="32"/>
      <c r="M12" s="32"/>
    </row>
    <row r="13" spans="1:13" x14ac:dyDescent="0.4">
      <c r="B13" s="1"/>
      <c r="C13" s="1"/>
      <c r="D13" s="1"/>
      <c r="E13" s="3"/>
      <c r="F13" s="318">
        <f>+IF(H13&gt;0,1,0)</f>
        <v>0</v>
      </c>
      <c r="G13" s="319"/>
      <c r="H13" s="320"/>
      <c r="I13" s="321"/>
      <c r="J13" s="39"/>
      <c r="L13" s="33"/>
      <c r="M13" s="33"/>
    </row>
    <row r="14" spans="1:13" x14ac:dyDescent="0.4">
      <c r="B14" s="2"/>
      <c r="C14" s="2"/>
      <c r="D14" s="2"/>
      <c r="E14" s="2" t="s">
        <v>41</v>
      </c>
      <c r="F14" s="5">
        <f>+IF(I14&gt;0,1,0)</f>
        <v>0</v>
      </c>
      <c r="G14" s="6" t="s">
        <v>23</v>
      </c>
      <c r="H14" s="5"/>
      <c r="I14" s="20"/>
      <c r="J14" s="16" t="s">
        <v>42</v>
      </c>
      <c r="L14" s="34"/>
      <c r="M14" s="34"/>
    </row>
    <row r="15" spans="1:13" x14ac:dyDescent="0.4">
      <c r="B15" s="1"/>
      <c r="C15" s="1"/>
      <c r="D15" s="1"/>
      <c r="E15" s="3"/>
      <c r="F15" s="318">
        <f>+IF(I15&gt;0,1,0)</f>
        <v>0</v>
      </c>
      <c r="G15" s="319"/>
      <c r="H15" s="322"/>
      <c r="I15" s="321">
        <f>+I13</f>
        <v>0</v>
      </c>
      <c r="J15" s="39"/>
      <c r="L15" s="22"/>
    </row>
    <row r="16" spans="1:13" x14ac:dyDescent="0.4">
      <c r="B16" s="2"/>
      <c r="C16" s="2"/>
      <c r="D16" s="2" t="s">
        <v>43</v>
      </c>
      <c r="E16" s="2"/>
      <c r="F16" s="7"/>
      <c r="G16" s="7"/>
      <c r="H16" s="7"/>
      <c r="I16" s="7"/>
      <c r="J16" s="16"/>
    </row>
    <row r="17" spans="2:23" x14ac:dyDescent="0.4">
      <c r="B17" s="1"/>
      <c r="C17" s="1"/>
      <c r="D17" s="1"/>
      <c r="E17" s="1"/>
      <c r="F17" s="1"/>
      <c r="G17" s="1"/>
      <c r="H17" s="1"/>
      <c r="I17" s="1"/>
      <c r="J17" s="39"/>
    </row>
    <row r="18" spans="2:23" x14ac:dyDescent="0.4">
      <c r="B18" s="2"/>
      <c r="C18" s="2"/>
      <c r="D18" s="2"/>
      <c r="E18" s="2" t="s">
        <v>74</v>
      </c>
      <c r="F18" s="5">
        <f t="shared" ref="F18:F25" si="0">+IF(H18&gt;0,1,0)</f>
        <v>0</v>
      </c>
      <c r="G18" s="6" t="s">
        <v>23</v>
      </c>
      <c r="H18" s="66"/>
      <c r="I18" s="20"/>
      <c r="J18" s="16" t="s">
        <v>132</v>
      </c>
      <c r="L18" s="32"/>
      <c r="M18" s="32"/>
      <c r="N18" s="30"/>
      <c r="O18" s="30"/>
    </row>
    <row r="19" spans="2:23" x14ac:dyDescent="0.4">
      <c r="B19" s="1"/>
      <c r="C19" s="1"/>
      <c r="D19" s="1"/>
      <c r="E19" s="3" t="s">
        <v>133</v>
      </c>
      <c r="F19" s="318">
        <f t="shared" si="0"/>
        <v>0</v>
      </c>
      <c r="G19" s="319"/>
      <c r="H19" s="320"/>
      <c r="I19" s="321"/>
      <c r="J19" s="39"/>
      <c r="L19" s="33"/>
      <c r="M19" s="33"/>
    </row>
    <row r="20" spans="2:23" x14ac:dyDescent="0.4">
      <c r="B20" s="2"/>
      <c r="C20" s="2"/>
      <c r="D20" s="2"/>
      <c r="E20" s="2" t="s">
        <v>74</v>
      </c>
      <c r="F20" s="5">
        <f t="shared" si="0"/>
        <v>0</v>
      </c>
      <c r="G20" s="6" t="s">
        <v>23</v>
      </c>
      <c r="H20" s="66"/>
      <c r="I20" s="20"/>
      <c r="J20" s="16" t="s">
        <v>134</v>
      </c>
      <c r="L20" s="32"/>
      <c r="M20" s="32"/>
      <c r="N20" s="22"/>
      <c r="P20" s="30"/>
      <c r="Q20" s="30"/>
    </row>
    <row r="21" spans="2:23" x14ac:dyDescent="0.4">
      <c r="B21" s="1"/>
      <c r="C21" s="1"/>
      <c r="D21" s="1"/>
      <c r="E21" s="3" t="s">
        <v>135</v>
      </c>
      <c r="F21" s="318">
        <f t="shared" si="0"/>
        <v>0</v>
      </c>
      <c r="G21" s="319"/>
      <c r="H21" s="320"/>
      <c r="I21" s="321"/>
      <c r="J21" s="39"/>
      <c r="L21" s="33"/>
      <c r="M21" s="33"/>
      <c r="N21" s="22"/>
    </row>
    <row r="22" spans="2:23" x14ac:dyDescent="0.4">
      <c r="B22" s="2"/>
      <c r="C22" s="2"/>
      <c r="D22" s="2"/>
      <c r="E22" s="2" t="s">
        <v>74</v>
      </c>
      <c r="F22" s="5">
        <f t="shared" si="0"/>
        <v>0</v>
      </c>
      <c r="G22" s="6" t="s">
        <v>23</v>
      </c>
      <c r="H22" s="66"/>
      <c r="I22" s="20"/>
      <c r="J22" s="16" t="s">
        <v>136</v>
      </c>
      <c r="L22" s="32"/>
      <c r="M22" s="32"/>
      <c r="O22" s="22"/>
      <c r="R22" s="30"/>
      <c r="S22" s="30"/>
    </row>
    <row r="23" spans="2:23" x14ac:dyDescent="0.4">
      <c r="B23" s="1"/>
      <c r="C23" s="1"/>
      <c r="D23" s="1"/>
      <c r="E23" s="3" t="s">
        <v>137</v>
      </c>
      <c r="F23" s="318">
        <f t="shared" si="0"/>
        <v>0</v>
      </c>
      <c r="G23" s="319"/>
      <c r="H23" s="320"/>
      <c r="I23" s="321">
        <f t="shared" ref="I23:I25" si="1">+IF(F23&gt;0,F23*H23,0)</f>
        <v>0</v>
      </c>
      <c r="J23" s="39"/>
      <c r="L23" s="33"/>
      <c r="M23" s="33"/>
      <c r="O23" s="22"/>
    </row>
    <row r="24" spans="2:23" x14ac:dyDescent="0.4">
      <c r="B24" s="2"/>
      <c r="C24" s="2"/>
      <c r="D24" s="2"/>
      <c r="E24" s="2" t="s">
        <v>74</v>
      </c>
      <c r="F24" s="5"/>
      <c r="G24" s="6" t="s">
        <v>23</v>
      </c>
      <c r="H24" s="66"/>
      <c r="I24" s="20">
        <f>+IF(F24&gt;0,F24*H24,0)</f>
        <v>0</v>
      </c>
      <c r="J24" s="16"/>
      <c r="L24" s="32"/>
      <c r="M24" s="32"/>
      <c r="P24" s="22"/>
      <c r="T24" s="30"/>
      <c r="U24" s="30"/>
    </row>
    <row r="25" spans="2:23" x14ac:dyDescent="0.4">
      <c r="B25" s="1"/>
      <c r="C25" s="1"/>
      <c r="D25" s="1"/>
      <c r="E25" s="3" t="s">
        <v>138</v>
      </c>
      <c r="F25" s="318">
        <f t="shared" si="0"/>
        <v>0</v>
      </c>
      <c r="G25" s="319"/>
      <c r="H25" s="320"/>
      <c r="I25" s="321">
        <f t="shared" si="1"/>
        <v>0</v>
      </c>
      <c r="J25" s="39"/>
      <c r="L25" s="33"/>
      <c r="M25" s="33"/>
      <c r="P25" s="22"/>
    </row>
    <row r="26" spans="2:23" x14ac:dyDescent="0.4">
      <c r="B26" s="2"/>
      <c r="C26" s="2"/>
      <c r="D26" s="2"/>
      <c r="E26" s="2" t="s">
        <v>77</v>
      </c>
      <c r="F26" s="37"/>
      <c r="G26" s="6" t="s">
        <v>28</v>
      </c>
      <c r="H26" s="66"/>
      <c r="I26" s="20">
        <f>+IF(F26&gt;0,H26*F26%,0)</f>
        <v>0</v>
      </c>
      <c r="J26" s="16"/>
      <c r="L26" s="32"/>
      <c r="M26" s="32"/>
      <c r="Q26" s="22"/>
      <c r="V26" s="30"/>
      <c r="W26" s="30"/>
    </row>
    <row r="27" spans="2:23" x14ac:dyDescent="0.4">
      <c r="B27" s="1"/>
      <c r="C27" s="1"/>
      <c r="D27" s="1"/>
      <c r="E27" s="3"/>
      <c r="F27" s="323"/>
      <c r="G27" s="319"/>
      <c r="H27" s="320">
        <f>+SUM(I19,I21,I23,I25)</f>
        <v>0</v>
      </c>
      <c r="I27" s="321">
        <f>+IF(F27&gt;0,H27*F27%,0)</f>
        <v>0</v>
      </c>
      <c r="J27" s="40"/>
      <c r="L27" s="33"/>
      <c r="M27" s="33"/>
      <c r="Q27" s="22"/>
    </row>
    <row r="28" spans="2:23" x14ac:dyDescent="0.4">
      <c r="B28" s="2"/>
      <c r="C28" s="2"/>
      <c r="D28" s="2"/>
      <c r="E28" s="67" t="s">
        <v>78</v>
      </c>
      <c r="F28" s="5">
        <f>+IF(I28&gt;0,1,0)</f>
        <v>0</v>
      </c>
      <c r="G28" s="6" t="s">
        <v>23</v>
      </c>
      <c r="H28" s="5"/>
      <c r="I28" s="20">
        <f>+SUM(H26,I26)</f>
        <v>0</v>
      </c>
      <c r="J28" s="16"/>
      <c r="L28" s="34"/>
      <c r="M28" s="34"/>
      <c r="N28" s="30"/>
      <c r="O28" s="30"/>
    </row>
    <row r="29" spans="2:23" x14ac:dyDescent="0.4">
      <c r="B29" s="1"/>
      <c r="C29" s="1"/>
      <c r="D29" s="1"/>
      <c r="E29" s="3"/>
      <c r="F29" s="322">
        <f>+IF(I29&gt;0,1,0)</f>
        <v>0</v>
      </c>
      <c r="G29" s="319"/>
      <c r="H29" s="322"/>
      <c r="I29" s="321">
        <f>+SUM(H27,I27)</f>
        <v>0</v>
      </c>
      <c r="J29" s="39"/>
      <c r="L29" s="22"/>
    </row>
    <row r="30" spans="2:23" x14ac:dyDescent="0.4">
      <c r="B30" s="2"/>
      <c r="C30" s="2"/>
      <c r="D30" s="2"/>
      <c r="E30" s="2" t="s">
        <v>79</v>
      </c>
      <c r="F30" s="5">
        <f t="shared" ref="F30:F35" si="2">+IF(H30&gt;0,1,0)</f>
        <v>0</v>
      </c>
      <c r="G30" s="6" t="s">
        <v>23</v>
      </c>
      <c r="H30" s="5"/>
      <c r="I30" s="20"/>
      <c r="J30" s="17" t="s">
        <v>139</v>
      </c>
      <c r="L30" s="22"/>
    </row>
    <row r="31" spans="2:23" x14ac:dyDescent="0.4">
      <c r="B31" s="1"/>
      <c r="C31" s="1"/>
      <c r="D31" s="1"/>
      <c r="E31" s="3" t="s">
        <v>81</v>
      </c>
      <c r="F31" s="318">
        <f t="shared" si="2"/>
        <v>0</v>
      </c>
      <c r="G31" s="319"/>
      <c r="H31" s="322"/>
      <c r="I31" s="321"/>
      <c r="J31" s="19"/>
      <c r="L31" s="22"/>
    </row>
    <row r="32" spans="2:23" x14ac:dyDescent="0.4">
      <c r="B32" s="2"/>
      <c r="C32" s="2"/>
      <c r="D32" s="2"/>
      <c r="E32" s="2" t="s">
        <v>79</v>
      </c>
      <c r="F32" s="5">
        <f t="shared" si="2"/>
        <v>0</v>
      </c>
      <c r="G32" s="6" t="s">
        <v>23</v>
      </c>
      <c r="H32" s="5"/>
      <c r="I32" s="20"/>
      <c r="J32" s="17" t="s">
        <v>140</v>
      </c>
      <c r="L32" s="22"/>
    </row>
    <row r="33" spans="2:12" x14ac:dyDescent="0.4">
      <c r="B33" s="1"/>
      <c r="C33" s="1"/>
      <c r="D33" s="1"/>
      <c r="E33" s="3" t="s">
        <v>382</v>
      </c>
      <c r="F33" s="318">
        <f t="shared" si="2"/>
        <v>0</v>
      </c>
      <c r="G33" s="319"/>
      <c r="H33" s="322"/>
      <c r="I33" s="321"/>
      <c r="J33" s="39"/>
      <c r="L33" s="22"/>
    </row>
    <row r="34" spans="2:12" x14ac:dyDescent="0.4">
      <c r="B34" s="2"/>
      <c r="C34" s="2"/>
      <c r="D34" s="2"/>
      <c r="E34" s="2" t="s">
        <v>79</v>
      </c>
      <c r="F34" s="5">
        <f t="shared" si="2"/>
        <v>0</v>
      </c>
      <c r="G34" s="6" t="s">
        <v>23</v>
      </c>
      <c r="H34" s="5"/>
      <c r="I34" s="20"/>
      <c r="J34" s="17" t="s">
        <v>141</v>
      </c>
      <c r="L34" s="22"/>
    </row>
    <row r="35" spans="2:12" x14ac:dyDescent="0.4">
      <c r="B35" s="1"/>
      <c r="C35" s="1"/>
      <c r="D35" s="1"/>
      <c r="E35" s="3" t="s">
        <v>383</v>
      </c>
      <c r="F35" s="318">
        <f t="shared" si="2"/>
        <v>0</v>
      </c>
      <c r="G35" s="319"/>
      <c r="H35" s="322"/>
      <c r="I35" s="321">
        <f t="shared" ref="I35" si="3">+IF(F35&gt;0,F35*H35,0)</f>
        <v>0</v>
      </c>
      <c r="J35" s="39"/>
      <c r="L35" s="22"/>
    </row>
    <row r="36" spans="2:12" x14ac:dyDescent="0.4">
      <c r="B36" s="2"/>
      <c r="C36" s="2"/>
      <c r="D36" s="2"/>
      <c r="E36" s="67" t="s">
        <v>142</v>
      </c>
      <c r="F36" s="5"/>
      <c r="G36" s="6"/>
      <c r="H36" s="5"/>
      <c r="I36" s="5">
        <f>+SUM(I30,I32,I34)</f>
        <v>0</v>
      </c>
      <c r="J36" s="17"/>
      <c r="L36" s="22"/>
    </row>
    <row r="37" spans="2:12" x14ac:dyDescent="0.4">
      <c r="B37" s="1"/>
      <c r="C37" s="1"/>
      <c r="D37" s="1"/>
      <c r="E37" s="3"/>
      <c r="F37" s="322"/>
      <c r="G37" s="319"/>
      <c r="H37" s="322"/>
      <c r="I37" s="322">
        <f>+SUM(I31,I33,I35)</f>
        <v>0</v>
      </c>
      <c r="J37" s="39"/>
      <c r="L37" s="22"/>
    </row>
    <row r="38" spans="2:12" x14ac:dyDescent="0.4">
      <c r="B38" s="2"/>
      <c r="C38" s="2"/>
      <c r="D38" s="2"/>
      <c r="E38" s="2" t="s">
        <v>85</v>
      </c>
      <c r="F38" s="5">
        <f>+IF(H38&gt;0,1,0)</f>
        <v>0</v>
      </c>
      <c r="G38" s="6" t="s">
        <v>23</v>
      </c>
      <c r="H38" s="5"/>
      <c r="I38" s="20">
        <f>+IF(F38&gt;0,F38*H38,0)</f>
        <v>0</v>
      </c>
      <c r="J38" s="17" t="s">
        <v>143</v>
      </c>
      <c r="L38" s="22"/>
    </row>
    <row r="39" spans="2:12" x14ac:dyDescent="0.4">
      <c r="B39" s="1"/>
      <c r="C39" s="1"/>
      <c r="D39" s="1"/>
      <c r="E39" s="3"/>
      <c r="F39" s="318">
        <f>+IF(H39&gt;0,1,0)</f>
        <v>0</v>
      </c>
      <c r="G39" s="319"/>
      <c r="H39" s="322"/>
      <c r="I39" s="321">
        <f>+IF(F39&gt;0,F39*H39,0)</f>
        <v>0</v>
      </c>
      <c r="J39" s="39"/>
      <c r="L39" s="22"/>
    </row>
    <row r="40" spans="2:12" x14ac:dyDescent="0.4">
      <c r="B40" s="2"/>
      <c r="C40" s="2"/>
      <c r="D40" s="2"/>
      <c r="E40" s="2" t="s">
        <v>87</v>
      </c>
      <c r="F40" s="5">
        <f>+IF(H40&gt;0,1,0)</f>
        <v>0</v>
      </c>
      <c r="G40" s="6" t="s">
        <v>23</v>
      </c>
      <c r="H40" s="5"/>
      <c r="I40" s="20">
        <f>+IF(F40&gt;0,F40*H40,0)</f>
        <v>0</v>
      </c>
      <c r="J40" s="17" t="s">
        <v>144</v>
      </c>
      <c r="L40" s="22"/>
    </row>
    <row r="41" spans="2:12" x14ac:dyDescent="0.4">
      <c r="B41" s="1"/>
      <c r="C41" s="1"/>
      <c r="D41" s="1"/>
      <c r="E41" s="3"/>
      <c r="F41" s="318"/>
      <c r="G41" s="319"/>
      <c r="H41" s="322"/>
      <c r="I41" s="321">
        <f>+IF(F41&gt;0,F41*H41,0)</f>
        <v>0</v>
      </c>
      <c r="J41" s="39"/>
      <c r="L41" s="22"/>
    </row>
    <row r="42" spans="2:12" x14ac:dyDescent="0.4">
      <c r="B42" s="2"/>
      <c r="C42" s="2"/>
      <c r="D42" s="2"/>
      <c r="E42" s="67" t="s">
        <v>89</v>
      </c>
      <c r="F42" s="5"/>
      <c r="G42" s="6"/>
      <c r="H42" s="5"/>
      <c r="I42" s="5">
        <f>+SUM(I38,I40)</f>
        <v>0</v>
      </c>
      <c r="J42" s="17"/>
      <c r="L42" s="22"/>
    </row>
    <row r="43" spans="2:12" x14ac:dyDescent="0.4">
      <c r="B43" s="1"/>
      <c r="C43" s="1"/>
      <c r="D43" s="1"/>
      <c r="E43" s="3"/>
      <c r="F43" s="322"/>
      <c r="G43" s="319"/>
      <c r="H43" s="322"/>
      <c r="I43" s="322">
        <f>+SUM(I39,I41)</f>
        <v>0</v>
      </c>
      <c r="J43" s="39"/>
      <c r="L43" s="22"/>
    </row>
    <row r="44" spans="2:12" x14ac:dyDescent="0.4">
      <c r="B44" s="2"/>
      <c r="C44" s="2"/>
      <c r="D44" s="2"/>
      <c r="E44" s="2" t="s">
        <v>41</v>
      </c>
      <c r="F44" s="5">
        <f>+IF(I44&gt;0,1,0)</f>
        <v>0</v>
      </c>
      <c r="G44" s="6" t="s">
        <v>23</v>
      </c>
      <c r="H44" s="5"/>
      <c r="I44" s="20">
        <f>+SUM(I28,I36,I42)</f>
        <v>0</v>
      </c>
      <c r="J44" s="17" t="s">
        <v>145</v>
      </c>
      <c r="L44" s="22"/>
    </row>
    <row r="45" spans="2:12" x14ac:dyDescent="0.4">
      <c r="B45" s="1"/>
      <c r="C45" s="1"/>
      <c r="D45" s="1"/>
      <c r="E45" s="3"/>
      <c r="F45" s="322">
        <f>+IF(I45&gt;0,1,0)</f>
        <v>0</v>
      </c>
      <c r="G45" s="319"/>
      <c r="H45" s="322"/>
      <c r="I45" s="321">
        <f>+SUM(I29,I37,I43)</f>
        <v>0</v>
      </c>
      <c r="J45" s="39"/>
      <c r="L45" s="22"/>
    </row>
    <row r="46" spans="2:12" x14ac:dyDescent="0.4">
      <c r="B46" s="2"/>
      <c r="C46" s="2"/>
      <c r="D46" s="2" t="s">
        <v>44</v>
      </c>
      <c r="E46" s="2"/>
      <c r="F46" s="5"/>
      <c r="G46" s="6"/>
      <c r="H46" s="5"/>
      <c r="I46" s="5"/>
      <c r="J46" s="17"/>
    </row>
    <row r="47" spans="2:12" x14ac:dyDescent="0.4">
      <c r="B47" s="1"/>
      <c r="C47" s="1"/>
      <c r="D47" s="1"/>
      <c r="E47" s="3"/>
      <c r="F47" s="4"/>
      <c r="G47" s="38"/>
      <c r="H47" s="4"/>
      <c r="I47" s="4"/>
      <c r="J47" s="39"/>
    </row>
    <row r="48" spans="2:12" x14ac:dyDescent="0.4">
      <c r="B48" s="2"/>
      <c r="C48" s="2"/>
      <c r="D48" s="2"/>
      <c r="E48" s="2" t="s">
        <v>45</v>
      </c>
      <c r="F48" s="37"/>
      <c r="G48" s="6" t="s">
        <v>28</v>
      </c>
      <c r="H48" s="5"/>
      <c r="I48" s="5">
        <f>+IF(H48&gt;0,INT(H48*F48%/1000)*1000,0)</f>
        <v>0</v>
      </c>
      <c r="J48" s="17"/>
      <c r="L48" s="20">
        <f>+IF(H48&gt;0,INT(H48*F48%/1000)*1000,0)</f>
        <v>0</v>
      </c>
    </row>
    <row r="49" spans="2:12" x14ac:dyDescent="0.4">
      <c r="B49" s="1"/>
      <c r="C49" s="1"/>
      <c r="D49" s="1"/>
      <c r="E49" s="3"/>
      <c r="F49" s="323"/>
      <c r="G49" s="319"/>
      <c r="H49" s="322"/>
      <c r="I49" s="322">
        <f>+IF(H49&gt;0,INT(H49*F49%/1000)*1000,0)*1.04</f>
        <v>0</v>
      </c>
      <c r="J49" s="19"/>
    </row>
    <row r="50" spans="2:12" x14ac:dyDescent="0.4">
      <c r="B50" s="2"/>
      <c r="C50" s="2"/>
      <c r="D50" s="2"/>
      <c r="E50" s="2" t="s">
        <v>46</v>
      </c>
      <c r="F50" s="35"/>
      <c r="G50" s="6"/>
      <c r="H50" s="35"/>
      <c r="I50" s="20">
        <f t="shared" ref="I50:I53" si="4">+IF(F50&gt;0,F50*H50,0)</f>
        <v>0</v>
      </c>
      <c r="J50" s="17"/>
    </row>
    <row r="51" spans="2:12" x14ac:dyDescent="0.4">
      <c r="B51" s="1"/>
      <c r="C51" s="1"/>
      <c r="D51" s="1"/>
      <c r="E51" s="3"/>
      <c r="F51" s="36"/>
      <c r="G51" s="38"/>
      <c r="H51" s="36"/>
      <c r="I51" s="21">
        <f t="shared" si="4"/>
        <v>0</v>
      </c>
      <c r="J51" s="39"/>
    </row>
    <row r="52" spans="2:12" x14ac:dyDescent="0.4">
      <c r="B52" s="2"/>
      <c r="C52" s="2"/>
      <c r="D52" s="2"/>
      <c r="E52" s="2" t="s">
        <v>47</v>
      </c>
      <c r="F52" s="35"/>
      <c r="G52" s="6"/>
      <c r="H52" s="35"/>
      <c r="I52" s="20">
        <f t="shared" si="4"/>
        <v>0</v>
      </c>
      <c r="J52" s="17"/>
    </row>
    <row r="53" spans="2:12" x14ac:dyDescent="0.4">
      <c r="B53" s="1"/>
      <c r="C53" s="1"/>
      <c r="D53" s="1"/>
      <c r="E53" s="3"/>
      <c r="F53" s="36"/>
      <c r="G53" s="38"/>
      <c r="H53" s="36"/>
      <c r="I53" s="21">
        <f t="shared" si="4"/>
        <v>0</v>
      </c>
      <c r="J53" s="39"/>
    </row>
    <row r="54" spans="2:12" x14ac:dyDescent="0.4">
      <c r="B54" s="2"/>
      <c r="C54" s="2"/>
      <c r="D54" s="2"/>
      <c r="E54" s="2" t="s">
        <v>48</v>
      </c>
      <c r="F54" s="5"/>
      <c r="G54" s="6"/>
      <c r="H54" s="5"/>
      <c r="I54" s="5">
        <f>+SUM(I48,I50,I52)</f>
        <v>0</v>
      </c>
      <c r="J54" s="17"/>
    </row>
    <row r="55" spans="2:12" x14ac:dyDescent="0.4">
      <c r="B55" s="1"/>
      <c r="C55" s="1"/>
      <c r="D55" s="1"/>
      <c r="E55" s="3"/>
      <c r="F55" s="4"/>
      <c r="G55" s="38"/>
      <c r="H55" s="4"/>
      <c r="I55" s="322">
        <f>+SUM(I49,I51,I53)</f>
        <v>0</v>
      </c>
      <c r="J55" s="39"/>
    </row>
    <row r="56" spans="2:12" x14ac:dyDescent="0.4">
      <c r="B56" s="2"/>
      <c r="C56" s="2"/>
      <c r="D56" s="2"/>
      <c r="E56" s="2" t="s">
        <v>49</v>
      </c>
      <c r="F56" s="37"/>
      <c r="G56" s="6" t="s">
        <v>28</v>
      </c>
      <c r="H56" s="5"/>
      <c r="I56" s="325">
        <f>+IF(H56&gt;0,INT(H56*F56%/1000)*1000,0)</f>
        <v>0</v>
      </c>
      <c r="J56" s="17"/>
      <c r="L56" s="20">
        <f>+IF(H56&gt;0,INT(H56*F56%/1000)*1000,0)</f>
        <v>0</v>
      </c>
    </row>
    <row r="57" spans="2:12" x14ac:dyDescent="0.4">
      <c r="B57" s="1"/>
      <c r="C57" s="1"/>
      <c r="D57" s="1"/>
      <c r="E57" s="3"/>
      <c r="F57" s="323"/>
      <c r="G57" s="319"/>
      <c r="H57" s="322"/>
      <c r="I57" s="321">
        <f>+IF(H57&gt;0,INT(H57*F57%/1000)*1000,0)*1.06</f>
        <v>0</v>
      </c>
      <c r="J57" s="39"/>
      <c r="K57" s="14"/>
    </row>
    <row r="58" spans="2:12" x14ac:dyDescent="0.4">
      <c r="B58" s="2"/>
      <c r="C58" s="2"/>
      <c r="D58" s="2"/>
      <c r="E58" s="2" t="s">
        <v>50</v>
      </c>
      <c r="F58" s="5"/>
      <c r="G58" s="6"/>
      <c r="H58" s="5"/>
      <c r="I58" s="5">
        <f>+I56</f>
        <v>0</v>
      </c>
      <c r="J58" s="17"/>
    </row>
    <row r="59" spans="2:12" x14ac:dyDescent="0.4">
      <c r="B59" s="1"/>
      <c r="C59" s="1"/>
      <c r="D59" s="1"/>
      <c r="E59" s="3"/>
      <c r="F59" s="4"/>
      <c r="G59" s="38"/>
      <c r="H59" s="4"/>
      <c r="I59" s="322">
        <f>+I57</f>
        <v>0</v>
      </c>
      <c r="J59" s="39"/>
    </row>
    <row r="60" spans="2:12" x14ac:dyDescent="0.4">
      <c r="B60" s="2"/>
      <c r="C60" s="2"/>
      <c r="D60" s="2"/>
      <c r="E60" s="2" t="s">
        <v>68</v>
      </c>
      <c r="F60" s="37"/>
      <c r="G60" s="6" t="s">
        <v>28</v>
      </c>
      <c r="H60" s="5"/>
      <c r="I60" s="20">
        <f>+IF(H60&gt;0,INT(H60*F60%),0)</f>
        <v>0</v>
      </c>
      <c r="J60" s="17"/>
      <c r="L60" s="20">
        <f>+IF(K60&gt;0,INT(K60*I60%),0)</f>
        <v>0</v>
      </c>
    </row>
    <row r="61" spans="2:12" x14ac:dyDescent="0.4">
      <c r="B61" s="1"/>
      <c r="C61" s="1"/>
      <c r="D61" s="1"/>
      <c r="E61" s="3"/>
      <c r="F61" s="323"/>
      <c r="G61" s="319"/>
      <c r="H61" s="322"/>
      <c r="I61" s="321">
        <f>+IF(H61&gt;0,INT(H61*F61%),0)</f>
        <v>0</v>
      </c>
      <c r="J61" s="40"/>
    </row>
    <row r="62" spans="2:12" x14ac:dyDescent="0.4">
      <c r="B62" s="2"/>
      <c r="C62" s="2"/>
      <c r="D62" s="2"/>
      <c r="E62" s="2" t="s">
        <v>69</v>
      </c>
      <c r="F62" s="5"/>
      <c r="G62" s="6"/>
      <c r="H62" s="5"/>
      <c r="I62" s="5">
        <f>+I60</f>
        <v>0</v>
      </c>
      <c r="J62" s="17"/>
    </row>
    <row r="63" spans="2:12" x14ac:dyDescent="0.4">
      <c r="B63" s="1"/>
      <c r="C63" s="1"/>
      <c r="D63" s="1"/>
      <c r="E63" s="3"/>
      <c r="F63" s="4"/>
      <c r="G63" s="38"/>
      <c r="H63" s="4"/>
      <c r="I63" s="322">
        <f>+I61</f>
        <v>0</v>
      </c>
      <c r="J63" s="39"/>
    </row>
    <row r="64" spans="2:12" x14ac:dyDescent="0.4">
      <c r="B64" s="2"/>
      <c r="C64" s="2"/>
      <c r="D64" s="2"/>
      <c r="E64" s="2" t="s">
        <v>41</v>
      </c>
      <c r="F64" s="5"/>
      <c r="G64" s="6"/>
      <c r="H64" s="5"/>
      <c r="I64" s="5">
        <f>+SUM(I54,I58,I62)</f>
        <v>0</v>
      </c>
      <c r="J64" s="17" t="s">
        <v>53</v>
      </c>
    </row>
    <row r="65" spans="2:12" x14ac:dyDescent="0.4">
      <c r="B65" s="1"/>
      <c r="C65" s="1"/>
      <c r="D65" s="1"/>
      <c r="E65" s="3"/>
      <c r="F65" s="4"/>
      <c r="G65" s="38"/>
      <c r="H65" s="4"/>
      <c r="I65" s="322">
        <f>+SUM(I55,I59,I63)</f>
        <v>0</v>
      </c>
      <c r="J65" s="39"/>
    </row>
    <row r="66" spans="2:12" x14ac:dyDescent="0.4">
      <c r="B66" s="2"/>
      <c r="C66" s="2"/>
      <c r="D66" s="2" t="s">
        <v>58</v>
      </c>
      <c r="E66" s="2"/>
      <c r="F66" s="5"/>
      <c r="G66" s="6"/>
      <c r="H66" s="5"/>
      <c r="I66" s="20">
        <f>+I44+I64</f>
        <v>0</v>
      </c>
      <c r="J66" s="17" t="s">
        <v>55</v>
      </c>
    </row>
    <row r="67" spans="2:12" x14ac:dyDescent="0.4">
      <c r="B67" s="1"/>
      <c r="C67" s="1"/>
      <c r="D67" s="1"/>
      <c r="E67" s="3"/>
      <c r="F67" s="4"/>
      <c r="G67" s="38"/>
      <c r="H67" s="4"/>
      <c r="I67" s="321">
        <f>+I45+I65</f>
        <v>0</v>
      </c>
      <c r="J67" s="39"/>
    </row>
    <row r="68" spans="2:12" x14ac:dyDescent="0.4">
      <c r="B68" s="2"/>
      <c r="C68" s="2"/>
      <c r="D68" s="2" t="s">
        <v>60</v>
      </c>
      <c r="E68" s="2"/>
      <c r="F68" s="5"/>
      <c r="G68" s="6"/>
      <c r="H68" s="5"/>
      <c r="I68" s="5"/>
      <c r="J68" s="16"/>
    </row>
    <row r="69" spans="2:12" x14ac:dyDescent="0.4">
      <c r="B69" s="1"/>
      <c r="C69" s="1"/>
      <c r="D69" s="1"/>
      <c r="E69" s="3"/>
      <c r="F69" s="4"/>
      <c r="G69" s="38"/>
      <c r="H69" s="4"/>
      <c r="I69" s="4"/>
      <c r="J69" s="39"/>
    </row>
    <row r="70" spans="2:12" x14ac:dyDescent="0.4">
      <c r="B70" s="2"/>
      <c r="C70" s="2"/>
      <c r="D70" s="2"/>
      <c r="E70" s="2" t="s">
        <v>61</v>
      </c>
      <c r="F70" s="37"/>
      <c r="G70" s="6" t="s">
        <v>28</v>
      </c>
      <c r="H70" s="5">
        <f>+I66</f>
        <v>0</v>
      </c>
      <c r="I70" s="5">
        <f>+L70-L76</f>
        <v>0</v>
      </c>
      <c r="J70" s="18"/>
      <c r="L70" s="31">
        <f>+ROUND(H70*F70%,0)</f>
        <v>0</v>
      </c>
    </row>
    <row r="71" spans="2:12" x14ac:dyDescent="0.4">
      <c r="B71" s="1"/>
      <c r="C71" s="1"/>
      <c r="D71" s="1"/>
      <c r="E71" s="3"/>
      <c r="F71" s="323"/>
      <c r="G71" s="319"/>
      <c r="H71" s="322">
        <f>+I67</f>
        <v>0</v>
      </c>
      <c r="I71" s="322">
        <f>+L71-L77</f>
        <v>0</v>
      </c>
      <c r="J71" s="19" t="str">
        <f>+IF(H71&gt;0,"（"&amp;FIXED(L71,0)&amp;"）","")</f>
        <v/>
      </c>
      <c r="L71" s="31">
        <f>+ROUND(H71*F71%,0)</f>
        <v>0</v>
      </c>
    </row>
    <row r="72" spans="2:12" x14ac:dyDescent="0.4">
      <c r="B72" s="2"/>
      <c r="C72" s="2"/>
      <c r="D72" s="2"/>
      <c r="E72" s="2" t="s">
        <v>62</v>
      </c>
      <c r="F72" s="37"/>
      <c r="G72" s="6" t="s">
        <v>28</v>
      </c>
      <c r="H72" s="5">
        <f>+I66</f>
        <v>0</v>
      </c>
      <c r="I72" s="5">
        <f>+INT(H72*F72%)</f>
        <v>0</v>
      </c>
      <c r="J72" s="16"/>
    </row>
    <row r="73" spans="2:12" x14ac:dyDescent="0.4">
      <c r="B73" s="1"/>
      <c r="C73" s="1"/>
      <c r="D73" s="1"/>
      <c r="E73" s="3"/>
      <c r="F73" s="323">
        <f>+IF(H73&gt;0,0.04,0)</f>
        <v>0</v>
      </c>
      <c r="G73" s="319"/>
      <c r="H73" s="322">
        <f>+I67</f>
        <v>0</v>
      </c>
      <c r="I73" s="322">
        <f>+INT(H73*F73%)</f>
        <v>0</v>
      </c>
      <c r="J73" s="39"/>
    </row>
    <row r="74" spans="2:12" x14ac:dyDescent="0.4">
      <c r="B74" s="2"/>
      <c r="C74" s="2"/>
      <c r="D74" s="2"/>
      <c r="E74" s="2" t="s">
        <v>63</v>
      </c>
      <c r="F74" s="5">
        <v>1</v>
      </c>
      <c r="G74" s="6" t="s">
        <v>23</v>
      </c>
      <c r="H74" s="5"/>
      <c r="I74" s="5">
        <f>+I70+I72</f>
        <v>0</v>
      </c>
      <c r="J74" s="16" t="s">
        <v>64</v>
      </c>
      <c r="L74" s="31">
        <f>I14+I66+L70+I72</f>
        <v>0</v>
      </c>
    </row>
    <row r="75" spans="2:12" x14ac:dyDescent="0.4">
      <c r="B75" s="1"/>
      <c r="C75" s="1"/>
      <c r="D75" s="1"/>
      <c r="E75" s="3"/>
      <c r="F75" s="4"/>
      <c r="G75" s="38"/>
      <c r="H75" s="4"/>
      <c r="I75" s="322">
        <f>+I71+I73</f>
        <v>0</v>
      </c>
      <c r="J75" s="39"/>
      <c r="L75" s="31">
        <f>I15+I67+L71+I73</f>
        <v>0</v>
      </c>
    </row>
    <row r="76" spans="2:12" x14ac:dyDescent="0.4">
      <c r="B76" s="2"/>
      <c r="C76" s="2" t="s">
        <v>22</v>
      </c>
      <c r="D76" s="2"/>
      <c r="E76" s="2"/>
      <c r="F76" s="5"/>
      <c r="G76" s="6"/>
      <c r="H76" s="5"/>
      <c r="I76" s="325">
        <f>+INT(L74/10000)*10000</f>
        <v>0</v>
      </c>
      <c r="J76" s="17" t="s">
        <v>70</v>
      </c>
      <c r="L76" s="31">
        <f>+L74-I76</f>
        <v>0</v>
      </c>
    </row>
    <row r="77" spans="2:12" x14ac:dyDescent="0.4">
      <c r="B77" s="1"/>
      <c r="C77" s="1"/>
      <c r="D77" s="1"/>
      <c r="E77" s="3"/>
      <c r="F77" s="4"/>
      <c r="G77" s="38"/>
      <c r="H77" s="4"/>
      <c r="I77" s="321">
        <f>+INT(L75/10000)*10000</f>
        <v>0</v>
      </c>
      <c r="J77" s="39"/>
      <c r="L77" s="31">
        <f>+L75-I77</f>
        <v>0</v>
      </c>
    </row>
    <row r="78" spans="2:12" x14ac:dyDescent="0.4">
      <c r="B78" s="2"/>
      <c r="C78" s="2"/>
      <c r="D78" s="2"/>
      <c r="E78" s="2"/>
      <c r="F78" s="5"/>
      <c r="G78" s="6"/>
      <c r="H78" s="5"/>
      <c r="I78" s="5"/>
      <c r="J78" s="17"/>
    </row>
    <row r="79" spans="2:12" x14ac:dyDescent="0.4">
      <c r="B79" s="1"/>
      <c r="C79" s="1"/>
      <c r="D79" s="1"/>
      <c r="E79" s="3"/>
      <c r="F79" s="4"/>
      <c r="G79" s="38"/>
      <c r="H79" s="4"/>
      <c r="I79" s="4"/>
      <c r="J79" s="39"/>
    </row>
    <row r="80" spans="2:12" x14ac:dyDescent="0.4">
      <c r="B80" s="2"/>
      <c r="C80" s="2"/>
      <c r="D80" s="2"/>
      <c r="E80" s="2"/>
      <c r="F80" s="5"/>
      <c r="G80" s="6"/>
      <c r="H80" s="5"/>
      <c r="I80" s="5"/>
      <c r="J80" s="17"/>
    </row>
    <row r="81" spans="2:10" x14ac:dyDescent="0.4">
      <c r="B81" s="1"/>
      <c r="C81" s="1"/>
      <c r="D81" s="1"/>
      <c r="E81" s="3"/>
      <c r="F81" s="4"/>
      <c r="G81" s="38"/>
      <c r="H81" s="4"/>
      <c r="I81" s="4"/>
      <c r="J81" s="39"/>
    </row>
    <row r="82" spans="2:10" x14ac:dyDescent="0.4">
      <c r="B82" s="2"/>
      <c r="C82" s="2"/>
      <c r="D82" s="2"/>
      <c r="E82" s="2"/>
      <c r="F82" s="5"/>
      <c r="G82" s="6"/>
      <c r="H82" s="5"/>
      <c r="I82" s="5"/>
      <c r="J82" s="17"/>
    </row>
    <row r="83" spans="2:10" x14ac:dyDescent="0.4">
      <c r="B83" s="1"/>
      <c r="C83" s="1"/>
      <c r="D83" s="1"/>
      <c r="E83" s="3"/>
      <c r="F83" s="4"/>
      <c r="G83" s="38"/>
      <c r="H83" s="4"/>
      <c r="I83" s="4"/>
      <c r="J83" s="39"/>
    </row>
    <row r="84" spans="2:10" x14ac:dyDescent="0.4">
      <c r="B84" s="2"/>
      <c r="C84" s="2"/>
      <c r="D84" s="2"/>
      <c r="E84" s="2"/>
      <c r="F84" s="5"/>
      <c r="G84" s="6"/>
      <c r="H84" s="5"/>
      <c r="I84" s="5"/>
      <c r="J84" s="17"/>
    </row>
    <row r="85" spans="2:10" x14ac:dyDescent="0.4">
      <c r="B85" s="1"/>
      <c r="C85" s="1"/>
      <c r="D85" s="1"/>
      <c r="E85" s="3"/>
      <c r="F85" s="4"/>
      <c r="G85" s="38"/>
      <c r="H85" s="4"/>
      <c r="I85" s="4"/>
      <c r="J85" s="39"/>
    </row>
    <row r="86" spans="2:10" x14ac:dyDescent="0.4">
      <c r="B86" s="2"/>
      <c r="C86" s="2"/>
      <c r="D86" s="2"/>
      <c r="E86" s="2"/>
      <c r="F86" s="5"/>
      <c r="G86" s="6"/>
      <c r="H86" s="5"/>
      <c r="I86" s="5"/>
      <c r="J86" s="17"/>
    </row>
    <row r="87" spans="2:10" x14ac:dyDescent="0.4">
      <c r="B87" s="1"/>
      <c r="C87" s="1"/>
      <c r="D87" s="1"/>
      <c r="E87" s="3"/>
      <c r="F87" s="4"/>
      <c r="G87" s="38"/>
      <c r="H87" s="4"/>
      <c r="I87" s="4"/>
      <c r="J87" s="39"/>
    </row>
    <row r="88" spans="2:10" x14ac:dyDescent="0.4">
      <c r="B88" s="2"/>
      <c r="C88" s="2"/>
      <c r="D88" s="2"/>
      <c r="E88" s="2"/>
      <c r="F88" s="5"/>
      <c r="G88" s="6"/>
      <c r="H88" s="5"/>
      <c r="I88" s="5"/>
      <c r="J88" s="17"/>
    </row>
    <row r="89" spans="2:10" x14ac:dyDescent="0.4">
      <c r="B89" s="1"/>
      <c r="C89" s="1"/>
      <c r="D89" s="1"/>
      <c r="E89" s="3"/>
      <c r="F89" s="4"/>
      <c r="G89" s="38"/>
      <c r="H89" s="4"/>
      <c r="I89" s="4"/>
      <c r="J89" s="39"/>
    </row>
    <row r="90" spans="2:10" x14ac:dyDescent="0.4">
      <c r="B90" s="2"/>
      <c r="C90" s="2"/>
      <c r="D90" s="2"/>
      <c r="E90" s="2"/>
      <c r="F90" s="5"/>
      <c r="G90" s="6"/>
      <c r="H90" s="5"/>
      <c r="I90" s="5"/>
      <c r="J90" s="17"/>
    </row>
    <row r="91" spans="2:10" x14ac:dyDescent="0.4">
      <c r="B91" s="1"/>
      <c r="C91" s="1"/>
      <c r="D91" s="1"/>
      <c r="E91" s="3"/>
      <c r="F91" s="4"/>
      <c r="G91" s="38"/>
      <c r="H91" s="4"/>
      <c r="I91" s="4"/>
      <c r="J91" s="39"/>
    </row>
    <row r="92" spans="2:10" x14ac:dyDescent="0.4">
      <c r="B92" s="2"/>
      <c r="C92" s="2"/>
      <c r="D92" s="2"/>
      <c r="E92" s="2"/>
      <c r="F92" s="5"/>
      <c r="G92" s="6"/>
      <c r="H92" s="5"/>
      <c r="I92" s="5"/>
      <c r="J92" s="17"/>
    </row>
    <row r="93" spans="2:10" x14ac:dyDescent="0.4">
      <c r="B93" s="1"/>
      <c r="C93" s="1"/>
      <c r="D93" s="1"/>
      <c r="E93" s="3"/>
      <c r="F93" s="4"/>
      <c r="G93" s="38"/>
      <c r="H93" s="4"/>
      <c r="I93" s="4"/>
      <c r="J93" s="39"/>
    </row>
    <row r="94" spans="2:10" x14ac:dyDescent="0.4">
      <c r="B94" s="2"/>
      <c r="C94" s="2"/>
      <c r="D94" s="2"/>
      <c r="E94" s="2"/>
      <c r="F94" s="5"/>
      <c r="G94" s="6"/>
      <c r="H94" s="5"/>
      <c r="I94" s="5"/>
      <c r="J94" s="17"/>
    </row>
    <row r="95" spans="2:10" x14ac:dyDescent="0.4">
      <c r="B95" s="1"/>
      <c r="C95" s="1"/>
      <c r="D95" s="1"/>
      <c r="E95" s="3"/>
      <c r="F95" s="4"/>
      <c r="G95" s="38"/>
      <c r="H95" s="4"/>
      <c r="I95" s="4"/>
      <c r="J95" s="39"/>
    </row>
    <row r="96" spans="2:10" x14ac:dyDescent="0.4">
      <c r="B96" s="2"/>
      <c r="C96" s="2"/>
      <c r="D96" s="2"/>
      <c r="E96" s="2"/>
      <c r="F96" s="5"/>
      <c r="G96" s="6"/>
      <c r="H96" s="5"/>
      <c r="I96" s="5"/>
      <c r="J96" s="17"/>
    </row>
    <row r="97" spans="2:10" x14ac:dyDescent="0.4">
      <c r="B97" s="1"/>
      <c r="C97" s="1"/>
      <c r="D97" s="1"/>
      <c r="E97" s="3"/>
      <c r="F97" s="4"/>
      <c r="G97" s="38"/>
      <c r="H97" s="4"/>
      <c r="I97" s="4"/>
      <c r="J97" s="39"/>
    </row>
    <row r="98" spans="2:10" x14ac:dyDescent="0.4">
      <c r="B98" s="2"/>
      <c r="C98" s="2"/>
      <c r="D98" s="2"/>
      <c r="E98" s="2"/>
      <c r="F98" s="5"/>
      <c r="G98" s="6"/>
      <c r="H98" s="5"/>
      <c r="I98" s="5"/>
      <c r="J98" s="17"/>
    </row>
    <row r="99" spans="2:10" x14ac:dyDescent="0.4">
      <c r="B99" s="1"/>
      <c r="C99" s="1"/>
      <c r="D99" s="1"/>
      <c r="E99" s="3"/>
      <c r="F99" s="4"/>
      <c r="G99" s="38"/>
      <c r="H99" s="4"/>
      <c r="I99" s="4"/>
      <c r="J99" s="39"/>
    </row>
    <row r="100" spans="2:10" x14ac:dyDescent="0.4">
      <c r="B100" s="2"/>
      <c r="C100" s="2"/>
      <c r="D100" s="2"/>
      <c r="E100" s="2"/>
      <c r="F100" s="5"/>
      <c r="G100" s="6"/>
      <c r="H100" s="5"/>
      <c r="I100" s="5"/>
      <c r="J100" s="17"/>
    </row>
    <row r="101" spans="2:10" x14ac:dyDescent="0.4">
      <c r="B101" s="1"/>
      <c r="C101" s="1"/>
      <c r="D101" s="1"/>
      <c r="E101" s="3"/>
      <c r="F101" s="4"/>
      <c r="G101" s="38"/>
      <c r="H101" s="4"/>
      <c r="I101" s="4"/>
      <c r="J101" s="39"/>
    </row>
    <row r="102" spans="2:10" x14ac:dyDescent="0.4">
      <c r="B102" s="2"/>
      <c r="C102" s="2"/>
      <c r="D102" s="2"/>
      <c r="E102" s="2"/>
      <c r="F102" s="5"/>
      <c r="G102" s="6"/>
      <c r="H102" s="5"/>
      <c r="I102" s="5"/>
      <c r="J102" s="17"/>
    </row>
    <row r="103" spans="2:10" x14ac:dyDescent="0.4">
      <c r="B103" s="1"/>
      <c r="C103" s="1"/>
      <c r="D103" s="1"/>
      <c r="E103" s="3"/>
      <c r="F103" s="4"/>
      <c r="G103" s="38"/>
      <c r="H103" s="4"/>
      <c r="I103" s="4"/>
      <c r="J103" s="39"/>
    </row>
    <row r="104" spans="2:10" x14ac:dyDescent="0.4">
      <c r="B104" s="2"/>
      <c r="C104" s="2"/>
      <c r="D104" s="2"/>
      <c r="E104" s="2"/>
      <c r="F104" s="5"/>
      <c r="G104" s="6"/>
      <c r="H104" s="5"/>
      <c r="I104" s="5"/>
      <c r="J104" s="17"/>
    </row>
    <row r="105" spans="2:10" x14ac:dyDescent="0.4">
      <c r="B105" s="1"/>
      <c r="C105" s="1"/>
      <c r="D105" s="1"/>
      <c r="E105" s="3"/>
      <c r="F105" s="4"/>
      <c r="G105" s="38"/>
      <c r="H105" s="4"/>
      <c r="I105" s="4"/>
      <c r="J105" s="39"/>
    </row>
  </sheetData>
  <mergeCells count="9">
    <mergeCell ref="J4:J5"/>
    <mergeCell ref="D2:I3"/>
    <mergeCell ref="B4:B5"/>
    <mergeCell ref="C4:C5"/>
    <mergeCell ref="D4:E5"/>
    <mergeCell ref="F4:F5"/>
    <mergeCell ref="G4:G5"/>
    <mergeCell ref="H4:H5"/>
    <mergeCell ref="I4:I5"/>
  </mergeCells>
  <phoneticPr fontId="2"/>
  <hyperlinks>
    <hyperlink ref="A1" location="menu!A1" display="menu" xr:uid="{614E717B-E9A1-4A63-81F4-CFB8EFEF63BA}"/>
  </hyperlinks>
  <printOptions horizontalCentered="1"/>
  <pageMargins left="0.78740157480314965" right="0.39370078740157483" top="0.39370078740157483" bottom="0.39370078740157483" header="0.31496062992125984" footer="0.11811023622047245"/>
  <pageSetup paperSize="9" scale="66" orientation="portrait" blackAndWhite="1" errors="blank" r:id="rId1"/>
  <headerFooter>
    <oddFooter>&amp;C&amp;P</oddFooter>
  </headerFooter>
  <rowBreaks count="1" manualBreakCount="1">
    <brk id="45" min="1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BT54"/>
  <sheetViews>
    <sheetView showGridLines="0" showZeros="0" view="pageBreakPreview" zoomScale="55" zoomScaleNormal="100" zoomScaleSheetLayoutView="55" workbookViewId="0">
      <selection activeCell="BQ21" sqref="BQ21"/>
    </sheetView>
  </sheetViews>
  <sheetFormatPr defaultRowHeight="18.75" x14ac:dyDescent="0.4"/>
  <cols>
    <col min="2" max="2" width="20.625" customWidth="1"/>
    <col min="3" max="3" width="23.625" customWidth="1"/>
    <col min="4" max="4" width="8.625" customWidth="1"/>
    <col min="5" max="5" width="5.625" customWidth="1"/>
    <col min="6" max="7" width="12.625" customWidth="1"/>
    <col min="8" max="8" width="17.625" customWidth="1"/>
    <col min="9" max="9" width="2.625" customWidth="1"/>
    <col min="10" max="10" width="20.625" customWidth="1"/>
    <col min="11" max="11" width="23.625" customWidth="1"/>
    <col min="12" max="12" width="8.625" customWidth="1"/>
    <col min="13" max="13" width="5.625" customWidth="1"/>
    <col min="14" max="15" width="12.625" customWidth="1"/>
    <col min="16" max="16" width="17.625" customWidth="1"/>
    <col min="17" max="17" width="2.625" customWidth="1"/>
    <col min="18" max="18" width="20.625" customWidth="1"/>
    <col min="19" max="19" width="23.625" customWidth="1"/>
    <col min="20" max="20" width="8.625" customWidth="1"/>
    <col min="21" max="21" width="5.625" customWidth="1"/>
    <col min="22" max="23" width="12.625" customWidth="1"/>
    <col min="24" max="24" width="17.625" customWidth="1"/>
    <col min="25" max="25" width="2.625" customWidth="1"/>
    <col min="26" max="26" width="20.625" customWidth="1"/>
    <col min="27" max="27" width="23.625" customWidth="1"/>
    <col min="28" max="28" width="8.625" customWidth="1"/>
    <col min="29" max="29" width="5.625" customWidth="1"/>
    <col min="30" max="31" width="12.625" customWidth="1"/>
    <col min="32" max="32" width="17.625" customWidth="1"/>
    <col min="33" max="33" width="2.625" customWidth="1"/>
    <col min="34" max="34" width="20.625" customWidth="1"/>
    <col min="35" max="35" width="23.625" customWidth="1"/>
    <col min="36" max="36" width="8.625" customWidth="1"/>
    <col min="37" max="37" width="5.625" customWidth="1"/>
    <col min="38" max="39" width="12.625" customWidth="1"/>
    <col min="40" max="40" width="17.625" customWidth="1"/>
    <col min="41" max="41" width="2.625" customWidth="1"/>
    <col min="42" max="42" width="20.625" customWidth="1"/>
    <col min="43" max="43" width="23.625" customWidth="1"/>
    <col min="44" max="44" width="8.625" customWidth="1"/>
    <col min="45" max="45" width="5.625" customWidth="1"/>
    <col min="46" max="47" width="12.625" customWidth="1"/>
    <col min="48" max="48" width="17.625" customWidth="1"/>
    <col min="49" max="49" width="2.625" customWidth="1"/>
    <col min="50" max="50" width="20.625" customWidth="1"/>
    <col min="51" max="51" width="23.625" customWidth="1"/>
    <col min="52" max="52" width="8.625" customWidth="1"/>
    <col min="53" max="53" width="5.625" customWidth="1"/>
    <col min="54" max="55" width="12.625" customWidth="1"/>
    <col min="56" max="56" width="17.625" customWidth="1"/>
    <col min="57" max="57" width="2.625" customWidth="1"/>
    <col min="58" max="58" width="20.625" customWidth="1"/>
    <col min="59" max="59" width="23.625" customWidth="1"/>
    <col min="60" max="60" width="8.625" customWidth="1"/>
    <col min="61" max="61" width="5.625" customWidth="1"/>
    <col min="62" max="63" width="12.625" customWidth="1"/>
    <col min="64" max="64" width="17.625" customWidth="1"/>
    <col min="65" max="65" width="2.625" customWidth="1"/>
    <col min="66" max="66" width="20.625" customWidth="1"/>
    <col min="67" max="67" width="23.625" customWidth="1"/>
    <col min="68" max="68" width="8.625" customWidth="1"/>
    <col min="69" max="69" width="5.625" customWidth="1"/>
    <col min="70" max="71" width="12.625" customWidth="1"/>
    <col min="72" max="72" width="17.625" customWidth="1"/>
  </cols>
  <sheetData>
    <row r="1" spans="1:72" x14ac:dyDescent="0.4">
      <c r="A1" s="336" t="s">
        <v>71</v>
      </c>
    </row>
    <row r="2" spans="1:72" x14ac:dyDescent="0.4">
      <c r="B2" s="369" t="s">
        <v>146</v>
      </c>
      <c r="C2" s="370"/>
      <c r="D2" s="373">
        <v>1</v>
      </c>
      <c r="E2" s="373"/>
      <c r="F2" s="370" t="s">
        <v>40</v>
      </c>
      <c r="G2" s="370"/>
      <c r="H2" s="375" t="s">
        <v>92</v>
      </c>
      <c r="J2" s="369" t="s">
        <v>146</v>
      </c>
      <c r="K2" s="370"/>
      <c r="L2" s="373">
        <v>2</v>
      </c>
      <c r="M2" s="373"/>
      <c r="N2" s="370" t="s">
        <v>133</v>
      </c>
      <c r="O2" s="370"/>
      <c r="P2" s="375" t="s">
        <v>92</v>
      </c>
      <c r="R2" s="369" t="s">
        <v>146</v>
      </c>
      <c r="S2" s="370"/>
      <c r="T2" s="373">
        <v>3</v>
      </c>
      <c r="U2" s="373"/>
      <c r="V2" s="370" t="s">
        <v>147</v>
      </c>
      <c r="W2" s="370"/>
      <c r="X2" s="375" t="s">
        <v>92</v>
      </c>
      <c r="Z2" s="369" t="s">
        <v>146</v>
      </c>
      <c r="AA2" s="370"/>
      <c r="AB2" s="373">
        <v>4</v>
      </c>
      <c r="AC2" s="373"/>
      <c r="AD2" s="370" t="s">
        <v>137</v>
      </c>
      <c r="AE2" s="370"/>
      <c r="AF2" s="375" t="s">
        <v>92</v>
      </c>
      <c r="AH2" s="369" t="s">
        <v>146</v>
      </c>
      <c r="AI2" s="370"/>
      <c r="AJ2" s="373">
        <v>6</v>
      </c>
      <c r="AK2" s="373"/>
      <c r="AL2" s="370" t="s">
        <v>81</v>
      </c>
      <c r="AM2" s="370"/>
      <c r="AN2" s="375" t="s">
        <v>92</v>
      </c>
      <c r="AP2" s="369" t="s">
        <v>146</v>
      </c>
      <c r="AQ2" s="370"/>
      <c r="AR2" s="373">
        <v>7</v>
      </c>
      <c r="AS2" s="373"/>
      <c r="AT2" s="370" t="s">
        <v>148</v>
      </c>
      <c r="AU2" s="370"/>
      <c r="AV2" s="375" t="s">
        <v>92</v>
      </c>
      <c r="AX2" s="369" t="s">
        <v>146</v>
      </c>
      <c r="AY2" s="370"/>
      <c r="AZ2" s="373">
        <v>8</v>
      </c>
      <c r="BA2" s="373"/>
      <c r="BB2" s="422" t="s">
        <v>149</v>
      </c>
      <c r="BC2" s="422"/>
      <c r="BD2" s="375" t="s">
        <v>92</v>
      </c>
      <c r="BF2" s="369" t="s">
        <v>146</v>
      </c>
      <c r="BG2" s="370"/>
      <c r="BH2" s="373">
        <v>9</v>
      </c>
      <c r="BI2" s="373"/>
      <c r="BJ2" s="422" t="s">
        <v>85</v>
      </c>
      <c r="BK2" s="422"/>
      <c r="BL2" s="375" t="s">
        <v>92</v>
      </c>
      <c r="BN2" s="369" t="s">
        <v>146</v>
      </c>
      <c r="BO2" s="370"/>
      <c r="BP2" s="373">
        <v>10</v>
      </c>
      <c r="BQ2" s="373"/>
      <c r="BR2" s="422" t="s">
        <v>87</v>
      </c>
      <c r="BS2" s="422"/>
      <c r="BT2" s="375" t="s">
        <v>92</v>
      </c>
    </row>
    <row r="3" spans="1:72" ht="18.95" customHeight="1" x14ac:dyDescent="0.4">
      <c r="B3" s="371"/>
      <c r="C3" s="372"/>
      <c r="D3" s="374"/>
      <c r="E3" s="374"/>
      <c r="F3" s="372"/>
      <c r="G3" s="372"/>
      <c r="H3" s="376"/>
      <c r="J3" s="371"/>
      <c r="K3" s="372"/>
      <c r="L3" s="374"/>
      <c r="M3" s="374"/>
      <c r="N3" s="372"/>
      <c r="O3" s="372"/>
      <c r="P3" s="376"/>
      <c r="R3" s="371"/>
      <c r="S3" s="372"/>
      <c r="T3" s="374"/>
      <c r="U3" s="374"/>
      <c r="V3" s="372"/>
      <c r="W3" s="372"/>
      <c r="X3" s="376"/>
      <c r="Z3" s="371"/>
      <c r="AA3" s="372"/>
      <c r="AB3" s="374"/>
      <c r="AC3" s="374"/>
      <c r="AD3" s="372"/>
      <c r="AE3" s="372"/>
      <c r="AF3" s="376"/>
      <c r="AH3" s="371"/>
      <c r="AI3" s="372"/>
      <c r="AJ3" s="374"/>
      <c r="AK3" s="374"/>
      <c r="AL3" s="372"/>
      <c r="AM3" s="372"/>
      <c r="AN3" s="376"/>
      <c r="AP3" s="371"/>
      <c r="AQ3" s="372"/>
      <c r="AR3" s="374"/>
      <c r="AS3" s="374"/>
      <c r="AT3" s="372"/>
      <c r="AU3" s="372"/>
      <c r="AV3" s="376"/>
      <c r="AX3" s="371"/>
      <c r="AY3" s="372"/>
      <c r="AZ3" s="374"/>
      <c r="BA3" s="374"/>
      <c r="BB3" s="423"/>
      <c r="BC3" s="423"/>
      <c r="BD3" s="376"/>
      <c r="BF3" s="371"/>
      <c r="BG3" s="372"/>
      <c r="BH3" s="374"/>
      <c r="BI3" s="374"/>
      <c r="BJ3" s="423"/>
      <c r="BK3" s="423"/>
      <c r="BL3" s="376"/>
      <c r="BN3" s="371"/>
      <c r="BO3" s="372"/>
      <c r="BP3" s="374"/>
      <c r="BQ3" s="374"/>
      <c r="BR3" s="423"/>
      <c r="BS3" s="423"/>
      <c r="BT3" s="376"/>
    </row>
    <row r="4" spans="1:72" ht="19.5" customHeight="1" thickBot="1" x14ac:dyDescent="0.45">
      <c r="B4" s="68" t="s">
        <v>93</v>
      </c>
      <c r="C4" s="69" t="s">
        <v>94</v>
      </c>
      <c r="D4" s="69" t="s">
        <v>95</v>
      </c>
      <c r="E4" s="69" t="s">
        <v>16</v>
      </c>
      <c r="F4" s="69" t="s">
        <v>37</v>
      </c>
      <c r="G4" s="69" t="s">
        <v>38</v>
      </c>
      <c r="H4" s="69" t="s">
        <v>19</v>
      </c>
      <c r="J4" s="68" t="s">
        <v>93</v>
      </c>
      <c r="K4" s="69" t="s">
        <v>94</v>
      </c>
      <c r="L4" s="69" t="s">
        <v>95</v>
      </c>
      <c r="M4" s="69" t="s">
        <v>16</v>
      </c>
      <c r="N4" s="69" t="s">
        <v>37</v>
      </c>
      <c r="O4" s="69" t="s">
        <v>38</v>
      </c>
      <c r="P4" s="69" t="s">
        <v>19</v>
      </c>
      <c r="R4" s="68" t="s">
        <v>93</v>
      </c>
      <c r="S4" s="69" t="s">
        <v>94</v>
      </c>
      <c r="T4" s="69" t="s">
        <v>95</v>
      </c>
      <c r="U4" s="69" t="s">
        <v>16</v>
      </c>
      <c r="V4" s="69" t="s">
        <v>37</v>
      </c>
      <c r="W4" s="69" t="s">
        <v>38</v>
      </c>
      <c r="X4" s="69" t="s">
        <v>19</v>
      </c>
      <c r="Z4" s="68" t="s">
        <v>93</v>
      </c>
      <c r="AA4" s="69" t="s">
        <v>94</v>
      </c>
      <c r="AB4" s="69" t="s">
        <v>95</v>
      </c>
      <c r="AC4" s="69" t="s">
        <v>16</v>
      </c>
      <c r="AD4" s="69" t="s">
        <v>37</v>
      </c>
      <c r="AE4" s="69" t="s">
        <v>38</v>
      </c>
      <c r="AF4" s="69" t="s">
        <v>19</v>
      </c>
      <c r="AH4" s="68" t="s">
        <v>93</v>
      </c>
      <c r="AI4" s="69" t="s">
        <v>94</v>
      </c>
      <c r="AJ4" s="69" t="s">
        <v>95</v>
      </c>
      <c r="AK4" s="69" t="s">
        <v>16</v>
      </c>
      <c r="AL4" s="69" t="s">
        <v>37</v>
      </c>
      <c r="AM4" s="69" t="s">
        <v>38</v>
      </c>
      <c r="AN4" s="69" t="s">
        <v>19</v>
      </c>
      <c r="AP4" s="68" t="s">
        <v>93</v>
      </c>
      <c r="AQ4" s="69" t="s">
        <v>94</v>
      </c>
      <c r="AR4" s="69" t="s">
        <v>95</v>
      </c>
      <c r="AS4" s="69" t="s">
        <v>16</v>
      </c>
      <c r="AT4" s="69" t="s">
        <v>37</v>
      </c>
      <c r="AU4" s="69" t="s">
        <v>38</v>
      </c>
      <c r="AV4" s="69" t="s">
        <v>19</v>
      </c>
      <c r="AX4" s="68" t="s">
        <v>93</v>
      </c>
      <c r="AY4" s="69" t="s">
        <v>94</v>
      </c>
      <c r="AZ4" s="69" t="s">
        <v>95</v>
      </c>
      <c r="BA4" s="69" t="s">
        <v>16</v>
      </c>
      <c r="BB4" s="69" t="s">
        <v>37</v>
      </c>
      <c r="BC4" s="69" t="s">
        <v>38</v>
      </c>
      <c r="BD4" s="69" t="s">
        <v>19</v>
      </c>
      <c r="BF4" s="68" t="s">
        <v>93</v>
      </c>
      <c r="BG4" s="69" t="s">
        <v>94</v>
      </c>
      <c r="BH4" s="69" t="s">
        <v>95</v>
      </c>
      <c r="BI4" s="69" t="s">
        <v>16</v>
      </c>
      <c r="BJ4" s="69" t="s">
        <v>37</v>
      </c>
      <c r="BK4" s="69" t="s">
        <v>38</v>
      </c>
      <c r="BL4" s="69" t="s">
        <v>19</v>
      </c>
      <c r="BN4" s="68" t="s">
        <v>93</v>
      </c>
      <c r="BO4" s="69" t="s">
        <v>94</v>
      </c>
      <c r="BP4" s="69" t="s">
        <v>95</v>
      </c>
      <c r="BQ4" s="69" t="s">
        <v>16</v>
      </c>
      <c r="BR4" s="69" t="s">
        <v>37</v>
      </c>
      <c r="BS4" s="69" t="s">
        <v>38</v>
      </c>
      <c r="BT4" s="69" t="s">
        <v>19</v>
      </c>
    </row>
    <row r="5" spans="1:72" ht="18.600000000000001" customHeight="1" thickTop="1" x14ac:dyDescent="0.4">
      <c r="B5" s="367" t="s">
        <v>8</v>
      </c>
      <c r="C5" s="368" t="s">
        <v>313</v>
      </c>
      <c r="D5" s="70">
        <v>1</v>
      </c>
      <c r="E5" s="71" t="s">
        <v>150</v>
      </c>
      <c r="F5" s="72"/>
      <c r="G5" s="72"/>
      <c r="H5" s="73"/>
      <c r="J5" s="367" t="s">
        <v>151</v>
      </c>
      <c r="K5" s="368" t="s">
        <v>152</v>
      </c>
      <c r="L5" s="70">
        <f>'数量1(電気)'!L5</f>
        <v>7.8</v>
      </c>
      <c r="M5" s="71" t="s">
        <v>106</v>
      </c>
      <c r="N5" s="72"/>
      <c r="O5" s="72"/>
      <c r="P5" s="73"/>
      <c r="R5" s="366" t="s">
        <v>171</v>
      </c>
      <c r="S5" s="365" t="s">
        <v>314</v>
      </c>
      <c r="T5" s="70">
        <f>'数量1(電気)'!S5</f>
        <v>2</v>
      </c>
      <c r="U5" s="71" t="s">
        <v>98</v>
      </c>
      <c r="V5" s="72"/>
      <c r="W5" s="72"/>
      <c r="X5" s="73"/>
      <c r="Z5" s="367" t="s">
        <v>153</v>
      </c>
      <c r="AA5" s="368" t="s">
        <v>154</v>
      </c>
      <c r="AB5" s="70">
        <f>'数量1(電気)'!Z5</f>
        <v>2</v>
      </c>
      <c r="AC5" s="71" t="s">
        <v>99</v>
      </c>
      <c r="AD5" s="72"/>
      <c r="AE5" s="72"/>
      <c r="AF5" s="73"/>
      <c r="AH5" s="367" t="s">
        <v>156</v>
      </c>
      <c r="AI5" s="368"/>
      <c r="AJ5" s="74"/>
      <c r="AK5" s="71" t="s">
        <v>101</v>
      </c>
      <c r="AL5" s="72"/>
      <c r="AM5" s="72">
        <f>+IF(AL5&gt;0,INT(AJ5*AL5),0)</f>
        <v>0</v>
      </c>
      <c r="AN5" s="73" t="s">
        <v>157</v>
      </c>
      <c r="AP5" s="367" t="s">
        <v>158</v>
      </c>
      <c r="AQ5" s="368"/>
      <c r="AR5" s="74"/>
      <c r="AS5" s="71" t="s">
        <v>101</v>
      </c>
      <c r="AT5" s="72"/>
      <c r="AU5" s="72">
        <f>+IF(AT5&gt;0,INT(AR5*AT5),0)</f>
        <v>0</v>
      </c>
      <c r="AV5" s="73" t="s">
        <v>159</v>
      </c>
      <c r="AX5" s="420" t="s">
        <v>160</v>
      </c>
      <c r="AY5" s="368"/>
      <c r="AZ5" s="74"/>
      <c r="BA5" s="71" t="s">
        <v>101</v>
      </c>
      <c r="BB5" s="72"/>
      <c r="BC5" s="72">
        <f>+IF(BB5&gt;0,INT(AZ5*BB5),0)</f>
        <v>0</v>
      </c>
      <c r="BD5" s="73" t="s">
        <v>161</v>
      </c>
      <c r="BF5" s="367" t="s">
        <v>396</v>
      </c>
      <c r="BG5" s="368" t="s">
        <v>397</v>
      </c>
      <c r="BH5" s="140">
        <f>'数量1(電気)'!AU5</f>
        <v>0.2</v>
      </c>
      <c r="BI5" s="71" t="s">
        <v>393</v>
      </c>
      <c r="BJ5" s="72"/>
      <c r="BK5" s="72"/>
      <c r="BL5" s="73"/>
      <c r="BN5" s="367" t="s">
        <v>104</v>
      </c>
      <c r="BO5" s="368"/>
      <c r="BP5" s="70">
        <v>2</v>
      </c>
      <c r="BQ5" s="71" t="s">
        <v>101</v>
      </c>
      <c r="BR5" s="72"/>
      <c r="BS5" s="72">
        <f>+IF(BR5&gt;0,INT(BP5*BR5),0)</f>
        <v>0</v>
      </c>
      <c r="BT5" s="73"/>
    </row>
    <row r="6" spans="1:72" ht="18.600000000000001" customHeight="1" x14ac:dyDescent="0.4">
      <c r="B6" s="357"/>
      <c r="C6" s="364"/>
      <c r="D6" s="79"/>
      <c r="E6" s="174"/>
      <c r="F6" s="80"/>
      <c r="G6" s="81"/>
      <c r="H6" s="82"/>
      <c r="J6" s="357"/>
      <c r="K6" s="364"/>
      <c r="L6" s="79"/>
      <c r="M6" s="174"/>
      <c r="N6" s="80"/>
      <c r="O6" s="81"/>
      <c r="P6" s="82"/>
      <c r="R6" s="357"/>
      <c r="S6" s="364"/>
      <c r="T6" s="79"/>
      <c r="U6" s="174"/>
      <c r="V6" s="80"/>
      <c r="W6" s="81"/>
      <c r="X6" s="82"/>
      <c r="Z6" s="357"/>
      <c r="AA6" s="364"/>
      <c r="AB6" s="79"/>
      <c r="AC6" s="174"/>
      <c r="AD6" s="80"/>
      <c r="AE6" s="81"/>
      <c r="AF6" s="82"/>
      <c r="AH6" s="357"/>
      <c r="AI6" s="364"/>
      <c r="AJ6" s="83"/>
      <c r="AK6" s="174"/>
      <c r="AL6" s="80"/>
      <c r="AM6" s="81">
        <f>+IF(AL6&gt;0,INT(AJ6*AL6),0)</f>
        <v>0</v>
      </c>
      <c r="AN6" s="82"/>
      <c r="AP6" s="357"/>
      <c r="AQ6" s="364"/>
      <c r="AR6" s="83">
        <f>+'集計(電気)'!E48</f>
        <v>0</v>
      </c>
      <c r="AS6" s="174"/>
      <c r="AT6" s="80"/>
      <c r="AU6" s="81">
        <f>+IF(AT6&gt;0,INT(AR6*AT6),0)</f>
        <v>0</v>
      </c>
      <c r="AV6" s="82"/>
      <c r="AX6" s="421"/>
      <c r="AY6" s="364"/>
      <c r="AZ6" s="83">
        <f>+'集計(電気)'!F48</f>
        <v>0</v>
      </c>
      <c r="BA6" s="174"/>
      <c r="BB6" s="80"/>
      <c r="BC6" s="81">
        <f>+IF(BB6&gt;0,INT(AZ6*BB6),0)</f>
        <v>0</v>
      </c>
      <c r="BD6" s="82"/>
      <c r="BF6" s="357"/>
      <c r="BG6" s="364"/>
      <c r="BH6" s="88"/>
      <c r="BI6" s="174"/>
      <c r="BJ6" s="80"/>
      <c r="BK6" s="81"/>
      <c r="BL6" s="82"/>
      <c r="BN6" s="357"/>
      <c r="BO6" s="364"/>
      <c r="BP6" s="79"/>
      <c r="BQ6" s="174"/>
      <c r="BR6" s="80"/>
      <c r="BS6" s="81">
        <f>+IF(BR6&gt;0,INT(BP6*BR6),0)</f>
        <v>0</v>
      </c>
      <c r="BT6" s="82"/>
    </row>
    <row r="7" spans="1:72" ht="18.95" customHeight="1" x14ac:dyDescent="0.4">
      <c r="B7" s="360" t="s">
        <v>162</v>
      </c>
      <c r="C7" s="365" t="s">
        <v>163</v>
      </c>
      <c r="D7" s="75">
        <v>1</v>
      </c>
      <c r="E7" s="76" t="s">
        <v>97</v>
      </c>
      <c r="F7" s="77"/>
      <c r="G7" s="72"/>
      <c r="H7" s="85"/>
      <c r="J7" s="360" t="s">
        <v>151</v>
      </c>
      <c r="K7" s="365" t="s">
        <v>164</v>
      </c>
      <c r="L7" s="70">
        <f>'数量1(電気)'!L7</f>
        <v>7.4</v>
      </c>
      <c r="M7" s="76" t="s">
        <v>106</v>
      </c>
      <c r="N7" s="72"/>
      <c r="O7" s="72"/>
      <c r="P7" s="85"/>
      <c r="R7" s="366" t="s">
        <v>315</v>
      </c>
      <c r="S7" s="365" t="s">
        <v>314</v>
      </c>
      <c r="T7" s="70">
        <f>'数量1(電気)'!S7</f>
        <v>9.1999999999999993</v>
      </c>
      <c r="U7" s="71" t="s">
        <v>106</v>
      </c>
      <c r="V7" s="72"/>
      <c r="W7" s="72"/>
      <c r="X7" s="73"/>
      <c r="Z7" s="360" t="s">
        <v>198</v>
      </c>
      <c r="AA7" s="365" t="s">
        <v>165</v>
      </c>
      <c r="AB7" s="75">
        <f>'数量1(電気)'!Z7</f>
        <v>2</v>
      </c>
      <c r="AC7" s="76" t="s">
        <v>99</v>
      </c>
      <c r="AD7" s="72"/>
      <c r="AE7" s="72"/>
      <c r="AF7" s="73"/>
      <c r="AH7" s="360" t="s">
        <v>166</v>
      </c>
      <c r="AI7" s="365"/>
      <c r="AJ7" s="86"/>
      <c r="AK7" s="76" t="s">
        <v>101</v>
      </c>
      <c r="AL7" s="77"/>
      <c r="AM7" s="72">
        <f>+IF(AL7&gt;0,INT(AJ7*AL7),0)</f>
        <v>0</v>
      </c>
      <c r="AN7" s="73" t="s">
        <v>157</v>
      </c>
      <c r="AP7" s="360"/>
      <c r="AQ7" s="365"/>
      <c r="AR7" s="86"/>
      <c r="AS7" s="76"/>
      <c r="AT7" s="77"/>
      <c r="AU7" s="72">
        <f>+IF(AT7&gt;0,INT(AR7*AT7),0)</f>
        <v>0</v>
      </c>
      <c r="AV7" s="73"/>
      <c r="AX7" s="360"/>
      <c r="AY7" s="365"/>
      <c r="AZ7" s="86"/>
      <c r="BA7" s="76"/>
      <c r="BB7" s="77"/>
      <c r="BC7" s="72">
        <f>+IF(BB7&gt;0,INT(AZ7*BB7),0)</f>
        <v>0</v>
      </c>
      <c r="BD7" s="73"/>
      <c r="BF7" s="366" t="s">
        <v>408</v>
      </c>
      <c r="BG7" s="365" t="s">
        <v>409</v>
      </c>
      <c r="BH7" s="87"/>
      <c r="BI7" s="76" t="s">
        <v>410</v>
      </c>
      <c r="BJ7" s="77"/>
      <c r="BK7" s="72"/>
      <c r="BL7" s="73" t="s">
        <v>414</v>
      </c>
      <c r="BN7" s="360"/>
      <c r="BO7" s="365"/>
      <c r="BP7" s="75"/>
      <c r="BQ7" s="76"/>
      <c r="BR7" s="77"/>
      <c r="BS7" s="72">
        <f>+IF(BR7&gt;0,INT(BP7*BR7),0)</f>
        <v>0</v>
      </c>
      <c r="BT7" s="73"/>
    </row>
    <row r="8" spans="1:72" x14ac:dyDescent="0.4">
      <c r="B8" s="357"/>
      <c r="C8" s="364"/>
      <c r="D8" s="79"/>
      <c r="E8" s="174"/>
      <c r="F8" s="80"/>
      <c r="G8" s="81"/>
      <c r="H8" s="82"/>
      <c r="J8" s="357"/>
      <c r="K8" s="364"/>
      <c r="L8" s="79"/>
      <c r="M8" s="174"/>
      <c r="N8" s="80"/>
      <c r="O8" s="81"/>
      <c r="P8" s="82"/>
      <c r="R8" s="357"/>
      <c r="S8" s="364"/>
      <c r="T8" s="79"/>
      <c r="U8" s="174"/>
      <c r="V8" s="80"/>
      <c r="W8" s="81"/>
      <c r="X8" s="82"/>
      <c r="Z8" s="357"/>
      <c r="AA8" s="364"/>
      <c r="AB8" s="79"/>
      <c r="AC8" s="174"/>
      <c r="AD8" s="80"/>
      <c r="AE8" s="81">
        <f>+IF(AD8&gt;0,INT(AB8*AD8),0)</f>
        <v>0</v>
      </c>
      <c r="AF8" s="82"/>
      <c r="AH8" s="357"/>
      <c r="AI8" s="364"/>
      <c r="AJ8" s="83"/>
      <c r="AK8" s="174"/>
      <c r="AL8" s="80"/>
      <c r="AM8" s="81">
        <f>+IF(AL8&gt;0,INT(AJ8*AL8),0)</f>
        <v>0</v>
      </c>
      <c r="AN8" s="82"/>
      <c r="AP8" s="357"/>
      <c r="AQ8" s="364"/>
      <c r="AR8" s="83"/>
      <c r="AS8" s="174"/>
      <c r="AT8" s="80"/>
      <c r="AU8" s="81">
        <f>+IF(AT8&gt;0,INT(AR8*AT8),0)</f>
        <v>0</v>
      </c>
      <c r="AV8" s="82"/>
      <c r="AX8" s="357"/>
      <c r="AY8" s="364"/>
      <c r="AZ8" s="83"/>
      <c r="BA8" s="174"/>
      <c r="BB8" s="80"/>
      <c r="BC8" s="81">
        <f>+IF(BB8&gt;0,INT(AZ8*BB8),0)</f>
        <v>0</v>
      </c>
      <c r="BD8" s="82"/>
      <c r="BF8" s="357"/>
      <c r="BG8" s="364"/>
      <c r="BH8" s="88"/>
      <c r="BI8" s="174"/>
      <c r="BJ8" s="80"/>
      <c r="BK8" s="81"/>
      <c r="BL8" s="82"/>
      <c r="BN8" s="357"/>
      <c r="BO8" s="364"/>
      <c r="BP8" s="79"/>
      <c r="BQ8" s="174"/>
      <c r="BR8" s="80"/>
      <c r="BS8" s="81">
        <f>+IF(BR8&gt;0,INT(BP8*BR8),0)</f>
        <v>0</v>
      </c>
      <c r="BT8" s="82"/>
    </row>
    <row r="9" spans="1:72" ht="18.95" customHeight="1" x14ac:dyDescent="0.4">
      <c r="B9" s="366" t="s">
        <v>155</v>
      </c>
      <c r="C9" s="365" t="s">
        <v>246</v>
      </c>
      <c r="D9" s="75">
        <v>1</v>
      </c>
      <c r="E9" s="76" t="s">
        <v>150</v>
      </c>
      <c r="F9" s="77"/>
      <c r="G9" s="72"/>
      <c r="H9" s="85"/>
      <c r="J9" s="360" t="s">
        <v>167</v>
      </c>
      <c r="K9" s="365" t="s">
        <v>168</v>
      </c>
      <c r="L9" s="70">
        <f>'数量1(電気)'!L9</f>
        <v>1.3</v>
      </c>
      <c r="M9" s="76" t="s">
        <v>106</v>
      </c>
      <c r="N9" s="72"/>
      <c r="O9" s="72"/>
      <c r="P9" s="85"/>
      <c r="R9" s="366" t="s">
        <v>315</v>
      </c>
      <c r="S9" s="365" t="s">
        <v>318</v>
      </c>
      <c r="T9" s="70">
        <f>'数量1(電気)'!S9</f>
        <v>2</v>
      </c>
      <c r="U9" s="71" t="s">
        <v>106</v>
      </c>
      <c r="V9" s="77"/>
      <c r="W9" s="72"/>
      <c r="X9" s="85"/>
      <c r="Z9" s="360"/>
      <c r="AA9" s="365"/>
      <c r="AB9" s="75"/>
      <c r="AC9" s="76"/>
      <c r="AD9" s="77"/>
      <c r="AE9" s="72">
        <f t="shared" ref="AE9:AE46" si="0">+IF(AD9&gt;0,INT(AB9*AD9),0)</f>
        <v>0</v>
      </c>
      <c r="AF9" s="73"/>
      <c r="AH9" s="360"/>
      <c r="AI9" s="365"/>
      <c r="AJ9" s="86"/>
      <c r="AK9" s="76"/>
      <c r="AL9" s="77"/>
      <c r="AM9" s="72">
        <f t="shared" ref="AM9:AM46" si="1">+IF(AL9&gt;0,INT(AJ9*AL9),0)</f>
        <v>0</v>
      </c>
      <c r="AN9" s="73"/>
      <c r="AP9" s="360"/>
      <c r="AQ9" s="365"/>
      <c r="AR9" s="86"/>
      <c r="AS9" s="76"/>
      <c r="AT9" s="77"/>
      <c r="AU9" s="72">
        <f t="shared" ref="AU9:AU46" si="2">+IF(AT9&gt;0,INT(AR9*AT9),0)</f>
        <v>0</v>
      </c>
      <c r="AV9" s="73"/>
      <c r="AX9" s="360"/>
      <c r="AY9" s="365"/>
      <c r="AZ9" s="86"/>
      <c r="BA9" s="76"/>
      <c r="BB9" s="77"/>
      <c r="BC9" s="72">
        <f t="shared" ref="BC9:BC46" si="3">+IF(BB9&gt;0,INT(AZ9*BB9),0)</f>
        <v>0</v>
      </c>
      <c r="BD9" s="73"/>
      <c r="BF9" s="366" t="s">
        <v>408</v>
      </c>
      <c r="BG9" s="365" t="s">
        <v>409</v>
      </c>
      <c r="BH9" s="87"/>
      <c r="BI9" s="76" t="s">
        <v>410</v>
      </c>
      <c r="BJ9" s="77"/>
      <c r="BK9" s="72"/>
      <c r="BL9" s="73" t="s">
        <v>415</v>
      </c>
      <c r="BN9" s="360"/>
      <c r="BO9" s="365"/>
      <c r="BP9" s="75"/>
      <c r="BQ9" s="76"/>
      <c r="BR9" s="77"/>
      <c r="BS9" s="72">
        <f t="shared" ref="BS9:BS46" si="4">+IF(BR9&gt;0,INT(BP9*BR9),0)</f>
        <v>0</v>
      </c>
      <c r="BT9" s="73"/>
    </row>
    <row r="10" spans="1:72" x14ac:dyDescent="0.4">
      <c r="B10" s="357"/>
      <c r="C10" s="364"/>
      <c r="D10" s="79"/>
      <c r="E10" s="174"/>
      <c r="F10" s="80"/>
      <c r="G10" s="81"/>
      <c r="H10" s="82"/>
      <c r="J10" s="357"/>
      <c r="K10" s="364"/>
      <c r="L10" s="79"/>
      <c r="M10" s="174"/>
      <c r="N10" s="80"/>
      <c r="O10" s="81">
        <f t="shared" ref="O10:O44" si="5">+IF(N10&gt;0,INT(L10*N10),0)</f>
        <v>0</v>
      </c>
      <c r="P10" s="82"/>
      <c r="R10" s="357"/>
      <c r="S10" s="364"/>
      <c r="T10" s="79"/>
      <c r="U10" s="174"/>
      <c r="V10" s="80"/>
      <c r="W10" s="81"/>
      <c r="X10" s="82"/>
      <c r="Z10" s="357"/>
      <c r="AA10" s="364"/>
      <c r="AB10" s="79"/>
      <c r="AC10" s="174"/>
      <c r="AD10" s="80"/>
      <c r="AE10" s="81">
        <f t="shared" si="0"/>
        <v>0</v>
      </c>
      <c r="AF10" s="82"/>
      <c r="AH10" s="357"/>
      <c r="AI10" s="364"/>
      <c r="AJ10" s="83"/>
      <c r="AK10" s="174"/>
      <c r="AL10" s="80"/>
      <c r="AM10" s="81">
        <f t="shared" si="1"/>
        <v>0</v>
      </c>
      <c r="AN10" s="82"/>
      <c r="AP10" s="357"/>
      <c r="AQ10" s="364"/>
      <c r="AR10" s="83"/>
      <c r="AS10" s="174"/>
      <c r="AT10" s="80"/>
      <c r="AU10" s="81">
        <f t="shared" si="2"/>
        <v>0</v>
      </c>
      <c r="AV10" s="82"/>
      <c r="AX10" s="357"/>
      <c r="AY10" s="364"/>
      <c r="AZ10" s="83"/>
      <c r="BA10" s="174"/>
      <c r="BB10" s="80"/>
      <c r="BC10" s="81">
        <f t="shared" si="3"/>
        <v>0</v>
      </c>
      <c r="BD10" s="82"/>
      <c r="BF10" s="357"/>
      <c r="BG10" s="364"/>
      <c r="BH10" s="88"/>
      <c r="BI10" s="174"/>
      <c r="BJ10" s="80"/>
      <c r="BK10" s="81"/>
      <c r="BL10" s="82"/>
      <c r="BN10" s="357"/>
      <c r="BO10" s="364"/>
      <c r="BP10" s="79"/>
      <c r="BQ10" s="174"/>
      <c r="BR10" s="80"/>
      <c r="BS10" s="81">
        <f t="shared" si="4"/>
        <v>0</v>
      </c>
      <c r="BT10" s="82"/>
    </row>
    <row r="11" spans="1:72" ht="18.95" customHeight="1" x14ac:dyDescent="0.4">
      <c r="B11" s="366" t="s">
        <v>169</v>
      </c>
      <c r="C11" s="365" t="s">
        <v>377</v>
      </c>
      <c r="D11" s="75">
        <v>1</v>
      </c>
      <c r="E11" s="76" t="s">
        <v>98</v>
      </c>
      <c r="F11" s="77"/>
      <c r="G11" s="72"/>
      <c r="H11" s="85"/>
      <c r="J11" s="366"/>
      <c r="K11" s="365"/>
      <c r="L11" s="75"/>
      <c r="M11" s="76"/>
      <c r="N11" s="77"/>
      <c r="O11" s="72">
        <f t="shared" si="5"/>
        <v>0</v>
      </c>
      <c r="P11" s="85"/>
      <c r="R11" s="366" t="s">
        <v>316</v>
      </c>
      <c r="S11" s="365" t="s">
        <v>319</v>
      </c>
      <c r="T11" s="70">
        <f>'数量1(電気)'!S11</f>
        <v>1.3</v>
      </c>
      <c r="U11" s="71" t="s">
        <v>106</v>
      </c>
      <c r="V11" s="77"/>
      <c r="W11" s="72"/>
      <c r="X11" s="85"/>
      <c r="Z11" s="366"/>
      <c r="AA11" s="365"/>
      <c r="AB11" s="75"/>
      <c r="AC11" s="76"/>
      <c r="AD11" s="77"/>
      <c r="AE11" s="72">
        <f t="shared" si="0"/>
        <v>0</v>
      </c>
      <c r="AF11" s="85"/>
      <c r="AH11" s="366"/>
      <c r="AI11" s="365"/>
      <c r="AJ11" s="86"/>
      <c r="AK11" s="76"/>
      <c r="AL11" s="77"/>
      <c r="AM11" s="72">
        <f t="shared" si="1"/>
        <v>0</v>
      </c>
      <c r="AN11" s="85"/>
      <c r="AP11" s="366"/>
      <c r="AQ11" s="365"/>
      <c r="AR11" s="86"/>
      <c r="AS11" s="76"/>
      <c r="AT11" s="77"/>
      <c r="AU11" s="72">
        <f t="shared" si="2"/>
        <v>0</v>
      </c>
      <c r="AV11" s="85"/>
      <c r="AX11" s="366"/>
      <c r="AY11" s="365"/>
      <c r="AZ11" s="86"/>
      <c r="BA11" s="76"/>
      <c r="BB11" s="77"/>
      <c r="BC11" s="72">
        <f t="shared" si="3"/>
        <v>0</v>
      </c>
      <c r="BD11" s="85"/>
      <c r="BF11" s="360" t="s">
        <v>408</v>
      </c>
      <c r="BG11" s="365" t="s">
        <v>409</v>
      </c>
      <c r="BH11" s="87"/>
      <c r="BI11" s="76" t="s">
        <v>410</v>
      </c>
      <c r="BJ11" s="77"/>
      <c r="BK11" s="72"/>
      <c r="BL11" s="73" t="s">
        <v>416</v>
      </c>
      <c r="BN11" s="366"/>
      <c r="BO11" s="365"/>
      <c r="BP11" s="75"/>
      <c r="BQ11" s="76"/>
      <c r="BR11" s="77"/>
      <c r="BS11" s="72">
        <f t="shared" si="4"/>
        <v>0</v>
      </c>
      <c r="BT11" s="85"/>
    </row>
    <row r="12" spans="1:72" x14ac:dyDescent="0.4">
      <c r="B12" s="357"/>
      <c r="C12" s="364"/>
      <c r="D12" s="79"/>
      <c r="E12" s="174"/>
      <c r="F12" s="80"/>
      <c r="G12" s="81"/>
      <c r="H12" s="82"/>
      <c r="J12" s="357"/>
      <c r="K12" s="364"/>
      <c r="L12" s="79"/>
      <c r="M12" s="174"/>
      <c r="N12" s="80"/>
      <c r="O12" s="81">
        <f t="shared" si="5"/>
        <v>0</v>
      </c>
      <c r="P12" s="82"/>
      <c r="R12" s="357"/>
      <c r="S12" s="364"/>
      <c r="T12" s="79"/>
      <c r="U12" s="174"/>
      <c r="V12" s="80"/>
      <c r="W12" s="81"/>
      <c r="X12" s="82"/>
      <c r="Z12" s="357"/>
      <c r="AA12" s="364"/>
      <c r="AB12" s="79"/>
      <c r="AC12" s="174"/>
      <c r="AD12" s="80"/>
      <c r="AE12" s="81">
        <f t="shared" si="0"/>
        <v>0</v>
      </c>
      <c r="AF12" s="82"/>
      <c r="AH12" s="357"/>
      <c r="AI12" s="364"/>
      <c r="AJ12" s="83"/>
      <c r="AK12" s="174"/>
      <c r="AL12" s="80"/>
      <c r="AM12" s="81">
        <f t="shared" si="1"/>
        <v>0</v>
      </c>
      <c r="AN12" s="82"/>
      <c r="AP12" s="357"/>
      <c r="AQ12" s="364"/>
      <c r="AR12" s="83"/>
      <c r="AS12" s="174"/>
      <c r="AT12" s="80"/>
      <c r="AU12" s="81">
        <f t="shared" si="2"/>
        <v>0</v>
      </c>
      <c r="AV12" s="82"/>
      <c r="AX12" s="357"/>
      <c r="AY12" s="364"/>
      <c r="AZ12" s="83"/>
      <c r="BA12" s="174"/>
      <c r="BB12" s="80"/>
      <c r="BC12" s="81">
        <f t="shared" si="3"/>
        <v>0</v>
      </c>
      <c r="BD12" s="82"/>
      <c r="BF12" s="357"/>
      <c r="BG12" s="364"/>
      <c r="BH12" s="88"/>
      <c r="BI12" s="174"/>
      <c r="BJ12" s="80"/>
      <c r="BK12" s="81">
        <f t="shared" ref="BK12:BK46" si="6">+IF(BJ12&gt;0,INT(BH12*BJ12),0)</f>
        <v>0</v>
      </c>
      <c r="BL12" s="82"/>
      <c r="BN12" s="357"/>
      <c r="BO12" s="364"/>
      <c r="BP12" s="79"/>
      <c r="BQ12" s="174"/>
      <c r="BR12" s="80"/>
      <c r="BS12" s="81">
        <f t="shared" si="4"/>
        <v>0</v>
      </c>
      <c r="BT12" s="82"/>
    </row>
    <row r="13" spans="1:72" ht="18.95" customHeight="1" x14ac:dyDescent="0.4">
      <c r="B13" s="366" t="s">
        <v>170</v>
      </c>
      <c r="C13" s="365" t="s">
        <v>247</v>
      </c>
      <c r="D13" s="75">
        <v>1</v>
      </c>
      <c r="E13" s="76" t="s">
        <v>23</v>
      </c>
      <c r="F13" s="77"/>
      <c r="G13" s="72"/>
      <c r="H13" s="85"/>
      <c r="J13" s="366"/>
      <c r="K13" s="365"/>
      <c r="L13" s="75"/>
      <c r="M13" s="76"/>
      <c r="N13" s="77"/>
      <c r="O13" s="72">
        <f t="shared" si="5"/>
        <v>0</v>
      </c>
      <c r="P13" s="85"/>
      <c r="R13" s="366" t="s">
        <v>317</v>
      </c>
      <c r="S13" s="365" t="s">
        <v>203</v>
      </c>
      <c r="T13" s="70">
        <f>'数量1(電気)'!S13</f>
        <v>6</v>
      </c>
      <c r="U13" s="71" t="s">
        <v>106</v>
      </c>
      <c r="V13" s="77"/>
      <c r="W13" s="72"/>
      <c r="X13" s="85"/>
      <c r="Z13" s="366"/>
      <c r="AA13" s="365"/>
      <c r="AB13" s="75"/>
      <c r="AC13" s="76"/>
      <c r="AD13" s="77"/>
      <c r="AE13" s="72">
        <f t="shared" si="0"/>
        <v>0</v>
      </c>
      <c r="AF13" s="85"/>
      <c r="AH13" s="366"/>
      <c r="AI13" s="365"/>
      <c r="AJ13" s="86"/>
      <c r="AK13" s="76"/>
      <c r="AL13" s="77"/>
      <c r="AM13" s="72">
        <f t="shared" si="1"/>
        <v>0</v>
      </c>
      <c r="AN13" s="85"/>
      <c r="AP13" s="366"/>
      <c r="AQ13" s="365"/>
      <c r="AR13" s="86"/>
      <c r="AS13" s="76"/>
      <c r="AT13" s="77"/>
      <c r="AU13" s="72">
        <f t="shared" si="2"/>
        <v>0</v>
      </c>
      <c r="AV13" s="85"/>
      <c r="AX13" s="366"/>
      <c r="AY13" s="365"/>
      <c r="AZ13" s="86"/>
      <c r="BA13" s="76"/>
      <c r="BB13" s="77"/>
      <c r="BC13" s="72">
        <f t="shared" si="3"/>
        <v>0</v>
      </c>
      <c r="BD13" s="85"/>
      <c r="BF13" s="360"/>
      <c r="BG13" s="418"/>
      <c r="BH13" s="87"/>
      <c r="BI13" s="76"/>
      <c r="BJ13" s="77"/>
      <c r="BK13" s="72">
        <f t="shared" si="6"/>
        <v>0</v>
      </c>
      <c r="BL13" s="73"/>
      <c r="BN13" s="366"/>
      <c r="BO13" s="365"/>
      <c r="BP13" s="75"/>
      <c r="BQ13" s="76"/>
      <c r="BR13" s="77"/>
      <c r="BS13" s="72">
        <f t="shared" si="4"/>
        <v>0</v>
      </c>
      <c r="BT13" s="85"/>
    </row>
    <row r="14" spans="1:72" x14ac:dyDescent="0.4">
      <c r="B14" s="357"/>
      <c r="C14" s="364"/>
      <c r="D14" s="79"/>
      <c r="E14" s="174"/>
      <c r="F14" s="80"/>
      <c r="G14" s="81"/>
      <c r="H14" s="82"/>
      <c r="J14" s="357"/>
      <c r="K14" s="364"/>
      <c r="L14" s="79"/>
      <c r="M14" s="174"/>
      <c r="N14" s="80"/>
      <c r="O14" s="81">
        <f t="shared" si="5"/>
        <v>0</v>
      </c>
      <c r="P14" s="82"/>
      <c r="R14" s="357"/>
      <c r="S14" s="364"/>
      <c r="T14" s="79"/>
      <c r="U14" s="174"/>
      <c r="V14" s="80"/>
      <c r="W14" s="81">
        <f t="shared" ref="W14:W44" si="7">+IF(V14&gt;0,INT(T14*V14),0)</f>
        <v>0</v>
      </c>
      <c r="X14" s="82"/>
      <c r="Z14" s="357"/>
      <c r="AA14" s="364"/>
      <c r="AB14" s="79"/>
      <c r="AC14" s="174"/>
      <c r="AD14" s="80"/>
      <c r="AE14" s="81">
        <f t="shared" si="0"/>
        <v>0</v>
      </c>
      <c r="AF14" s="82"/>
      <c r="AH14" s="357"/>
      <c r="AI14" s="364"/>
      <c r="AJ14" s="83"/>
      <c r="AK14" s="174"/>
      <c r="AL14" s="80"/>
      <c r="AM14" s="81">
        <f t="shared" si="1"/>
        <v>0</v>
      </c>
      <c r="AN14" s="82"/>
      <c r="AP14" s="357"/>
      <c r="AQ14" s="364"/>
      <c r="AR14" s="83"/>
      <c r="AS14" s="174"/>
      <c r="AT14" s="80"/>
      <c r="AU14" s="81">
        <f t="shared" si="2"/>
        <v>0</v>
      </c>
      <c r="AV14" s="82"/>
      <c r="AX14" s="357"/>
      <c r="AY14" s="364"/>
      <c r="AZ14" s="83"/>
      <c r="BA14" s="174"/>
      <c r="BB14" s="80"/>
      <c r="BC14" s="81">
        <f t="shared" si="3"/>
        <v>0</v>
      </c>
      <c r="BD14" s="82"/>
      <c r="BF14" s="357"/>
      <c r="BG14" s="419"/>
      <c r="BH14" s="88"/>
      <c r="BI14" s="174"/>
      <c r="BJ14" s="80"/>
      <c r="BK14" s="81">
        <f t="shared" si="6"/>
        <v>0</v>
      </c>
      <c r="BL14" s="82"/>
      <c r="BN14" s="357"/>
      <c r="BO14" s="364"/>
      <c r="BP14" s="79"/>
      <c r="BQ14" s="174"/>
      <c r="BR14" s="80"/>
      <c r="BS14" s="81">
        <f t="shared" si="4"/>
        <v>0</v>
      </c>
      <c r="BT14" s="82"/>
    </row>
    <row r="15" spans="1:72" x14ac:dyDescent="0.4">
      <c r="B15" s="366" t="s">
        <v>173</v>
      </c>
      <c r="C15" s="365" t="s">
        <v>248</v>
      </c>
      <c r="D15" s="75">
        <v>1</v>
      </c>
      <c r="E15" s="76" t="s">
        <v>23</v>
      </c>
      <c r="F15" s="77"/>
      <c r="G15" s="72"/>
      <c r="H15" s="85"/>
      <c r="J15" s="366"/>
      <c r="K15" s="365"/>
      <c r="L15" s="75"/>
      <c r="M15" s="76"/>
      <c r="N15" s="77"/>
      <c r="O15" s="72">
        <f t="shared" si="5"/>
        <v>0</v>
      </c>
      <c r="P15" s="85"/>
      <c r="R15" s="366"/>
      <c r="S15" s="365"/>
      <c r="T15" s="75"/>
      <c r="U15" s="76"/>
      <c r="V15" s="77"/>
      <c r="W15" s="72">
        <f t="shared" si="7"/>
        <v>0</v>
      </c>
      <c r="X15" s="85"/>
      <c r="Z15" s="366"/>
      <c r="AA15" s="365"/>
      <c r="AB15" s="75"/>
      <c r="AC15" s="76"/>
      <c r="AD15" s="77"/>
      <c r="AE15" s="72">
        <f t="shared" si="0"/>
        <v>0</v>
      </c>
      <c r="AF15" s="85"/>
      <c r="AH15" s="366"/>
      <c r="AI15" s="365"/>
      <c r="AJ15" s="86"/>
      <c r="AK15" s="76"/>
      <c r="AL15" s="77"/>
      <c r="AM15" s="72">
        <f t="shared" si="1"/>
        <v>0</v>
      </c>
      <c r="AN15" s="85"/>
      <c r="AP15" s="366"/>
      <c r="AQ15" s="365"/>
      <c r="AR15" s="86"/>
      <c r="AS15" s="76"/>
      <c r="AT15" s="77"/>
      <c r="AU15" s="72">
        <f t="shared" si="2"/>
        <v>0</v>
      </c>
      <c r="AV15" s="85"/>
      <c r="AX15" s="366"/>
      <c r="AY15" s="365"/>
      <c r="AZ15" s="86"/>
      <c r="BA15" s="76"/>
      <c r="BB15" s="77"/>
      <c r="BC15" s="72">
        <f t="shared" si="3"/>
        <v>0</v>
      </c>
      <c r="BD15" s="85"/>
      <c r="BF15" s="366"/>
      <c r="BG15" s="365"/>
      <c r="BH15" s="87"/>
      <c r="BI15" s="76"/>
      <c r="BJ15" s="77"/>
      <c r="BK15" s="72">
        <f t="shared" si="6"/>
        <v>0</v>
      </c>
      <c r="BL15" s="85"/>
      <c r="BN15" s="366"/>
      <c r="BO15" s="365"/>
      <c r="BP15" s="75"/>
      <c r="BQ15" s="76"/>
      <c r="BR15" s="77"/>
      <c r="BS15" s="72">
        <f t="shared" si="4"/>
        <v>0</v>
      </c>
      <c r="BT15" s="85"/>
    </row>
    <row r="16" spans="1:72" x14ac:dyDescent="0.4">
      <c r="B16" s="357"/>
      <c r="C16" s="364"/>
      <c r="D16" s="79"/>
      <c r="E16" s="174"/>
      <c r="F16" s="80"/>
      <c r="G16" s="81">
        <f t="shared" ref="G16:G46" si="8">+IF(F16&gt;0,INT(D16*F16),0)</f>
        <v>0</v>
      </c>
      <c r="H16" s="82"/>
      <c r="J16" s="357"/>
      <c r="K16" s="364"/>
      <c r="L16" s="79"/>
      <c r="M16" s="174"/>
      <c r="N16" s="80"/>
      <c r="O16" s="81">
        <f t="shared" si="5"/>
        <v>0</v>
      </c>
      <c r="P16" s="82"/>
      <c r="R16" s="357"/>
      <c r="S16" s="364"/>
      <c r="T16" s="79"/>
      <c r="U16" s="174"/>
      <c r="V16" s="80"/>
      <c r="W16" s="81">
        <f t="shared" si="7"/>
        <v>0</v>
      </c>
      <c r="X16" s="82"/>
      <c r="Z16" s="357"/>
      <c r="AA16" s="364"/>
      <c r="AB16" s="79"/>
      <c r="AC16" s="174"/>
      <c r="AD16" s="80"/>
      <c r="AE16" s="81">
        <f t="shared" si="0"/>
        <v>0</v>
      </c>
      <c r="AF16" s="82"/>
      <c r="AH16" s="357"/>
      <c r="AI16" s="364"/>
      <c r="AJ16" s="83"/>
      <c r="AK16" s="174"/>
      <c r="AL16" s="80"/>
      <c r="AM16" s="81">
        <f t="shared" si="1"/>
        <v>0</v>
      </c>
      <c r="AN16" s="82"/>
      <c r="AP16" s="357"/>
      <c r="AQ16" s="364"/>
      <c r="AR16" s="83"/>
      <c r="AS16" s="174"/>
      <c r="AT16" s="80"/>
      <c r="AU16" s="81">
        <f t="shared" si="2"/>
        <v>0</v>
      </c>
      <c r="AV16" s="82"/>
      <c r="AX16" s="357"/>
      <c r="AY16" s="364"/>
      <c r="AZ16" s="83"/>
      <c r="BA16" s="174"/>
      <c r="BB16" s="80"/>
      <c r="BC16" s="81">
        <f t="shared" si="3"/>
        <v>0</v>
      </c>
      <c r="BD16" s="82"/>
      <c r="BF16" s="357"/>
      <c r="BG16" s="364"/>
      <c r="BH16" s="88"/>
      <c r="BI16" s="174"/>
      <c r="BJ16" s="80"/>
      <c r="BK16" s="81">
        <f t="shared" si="6"/>
        <v>0</v>
      </c>
      <c r="BL16" s="82"/>
      <c r="BN16" s="357"/>
      <c r="BO16" s="364"/>
      <c r="BP16" s="79"/>
      <c r="BQ16" s="174"/>
      <c r="BR16" s="80"/>
      <c r="BS16" s="81">
        <f t="shared" si="4"/>
        <v>0</v>
      </c>
      <c r="BT16" s="82"/>
    </row>
    <row r="17" spans="2:72" x14ac:dyDescent="0.4">
      <c r="B17" s="360"/>
      <c r="C17" s="362"/>
      <c r="D17" s="75"/>
      <c r="E17" s="76"/>
      <c r="F17" s="77"/>
      <c r="G17" s="72">
        <f t="shared" si="8"/>
        <v>0</v>
      </c>
      <c r="H17" s="85"/>
      <c r="J17" s="360"/>
      <c r="K17" s="362"/>
      <c r="L17" s="75"/>
      <c r="M17" s="76"/>
      <c r="N17" s="77"/>
      <c r="O17" s="72">
        <f t="shared" si="5"/>
        <v>0</v>
      </c>
      <c r="P17" s="85"/>
      <c r="R17" s="366"/>
      <c r="S17" s="365"/>
      <c r="T17" s="75"/>
      <c r="U17" s="76"/>
      <c r="V17" s="77"/>
      <c r="W17" s="72">
        <f t="shared" si="7"/>
        <v>0</v>
      </c>
      <c r="X17" s="85"/>
      <c r="Z17" s="360"/>
      <c r="AA17" s="362"/>
      <c r="AB17" s="75"/>
      <c r="AC17" s="76"/>
      <c r="AD17" s="77"/>
      <c r="AE17" s="72">
        <f t="shared" si="0"/>
        <v>0</v>
      </c>
      <c r="AF17" s="85"/>
      <c r="AH17" s="360"/>
      <c r="AI17" s="362"/>
      <c r="AJ17" s="86"/>
      <c r="AK17" s="76"/>
      <c r="AL17" s="77"/>
      <c r="AM17" s="72">
        <f t="shared" si="1"/>
        <v>0</v>
      </c>
      <c r="AN17" s="85"/>
      <c r="AP17" s="360"/>
      <c r="AQ17" s="362"/>
      <c r="AR17" s="86"/>
      <c r="AS17" s="76"/>
      <c r="AT17" s="77"/>
      <c r="AU17" s="72">
        <f t="shared" si="2"/>
        <v>0</v>
      </c>
      <c r="AV17" s="85"/>
      <c r="AX17" s="360"/>
      <c r="AY17" s="362"/>
      <c r="AZ17" s="86"/>
      <c r="BA17" s="76"/>
      <c r="BB17" s="77"/>
      <c r="BC17" s="72">
        <f t="shared" si="3"/>
        <v>0</v>
      </c>
      <c r="BD17" s="85"/>
      <c r="BF17" s="366"/>
      <c r="BG17" s="365"/>
      <c r="BH17" s="87"/>
      <c r="BI17" s="76"/>
      <c r="BJ17" s="77"/>
      <c r="BK17" s="72">
        <f t="shared" si="6"/>
        <v>0</v>
      </c>
      <c r="BL17" s="85"/>
      <c r="BN17" s="360"/>
      <c r="BO17" s="362"/>
      <c r="BP17" s="75"/>
      <c r="BQ17" s="76"/>
      <c r="BR17" s="77"/>
      <c r="BS17" s="72">
        <f t="shared" si="4"/>
        <v>0</v>
      </c>
      <c r="BT17" s="85"/>
    </row>
    <row r="18" spans="2:72" x14ac:dyDescent="0.4">
      <c r="B18" s="357"/>
      <c r="C18" s="364"/>
      <c r="D18" s="79"/>
      <c r="E18" s="174"/>
      <c r="F18" s="80"/>
      <c r="G18" s="81">
        <f t="shared" si="8"/>
        <v>0</v>
      </c>
      <c r="H18" s="82"/>
      <c r="J18" s="357"/>
      <c r="K18" s="364"/>
      <c r="L18" s="79"/>
      <c r="M18" s="174"/>
      <c r="N18" s="80"/>
      <c r="O18" s="81">
        <f t="shared" si="5"/>
        <v>0</v>
      </c>
      <c r="P18" s="82"/>
      <c r="R18" s="357"/>
      <c r="S18" s="364"/>
      <c r="T18" s="79"/>
      <c r="U18" s="174"/>
      <c r="V18" s="80"/>
      <c r="W18" s="81">
        <f>+IF(V18&gt;0,INT(T18*V18),0)</f>
        <v>0</v>
      </c>
      <c r="X18" s="82"/>
      <c r="Z18" s="357"/>
      <c r="AA18" s="364"/>
      <c r="AB18" s="79"/>
      <c r="AC18" s="174"/>
      <c r="AD18" s="80"/>
      <c r="AE18" s="81">
        <f t="shared" si="0"/>
        <v>0</v>
      </c>
      <c r="AF18" s="82"/>
      <c r="AH18" s="357"/>
      <c r="AI18" s="364"/>
      <c r="AJ18" s="83"/>
      <c r="AK18" s="174"/>
      <c r="AL18" s="80"/>
      <c r="AM18" s="81">
        <f t="shared" si="1"/>
        <v>0</v>
      </c>
      <c r="AN18" s="82"/>
      <c r="AP18" s="357"/>
      <c r="AQ18" s="364"/>
      <c r="AR18" s="83"/>
      <c r="AS18" s="174"/>
      <c r="AT18" s="80"/>
      <c r="AU18" s="81">
        <f t="shared" si="2"/>
        <v>0</v>
      </c>
      <c r="AV18" s="82"/>
      <c r="AX18" s="357"/>
      <c r="AY18" s="364"/>
      <c r="AZ18" s="83"/>
      <c r="BA18" s="174"/>
      <c r="BB18" s="80"/>
      <c r="BC18" s="81">
        <f t="shared" si="3"/>
        <v>0</v>
      </c>
      <c r="BD18" s="82"/>
      <c r="BF18" s="357"/>
      <c r="BG18" s="364"/>
      <c r="BH18" s="88"/>
      <c r="BI18" s="174"/>
      <c r="BJ18" s="80"/>
      <c r="BK18" s="81">
        <f t="shared" si="6"/>
        <v>0</v>
      </c>
      <c r="BL18" s="82"/>
      <c r="BN18" s="357"/>
      <c r="BO18" s="364"/>
      <c r="BP18" s="79"/>
      <c r="BQ18" s="174"/>
      <c r="BR18" s="80"/>
      <c r="BS18" s="81">
        <f t="shared" si="4"/>
        <v>0</v>
      </c>
      <c r="BT18" s="82"/>
    </row>
    <row r="19" spans="2:72" x14ac:dyDescent="0.4">
      <c r="B19" s="360"/>
      <c r="C19" s="362"/>
      <c r="D19" s="75"/>
      <c r="E19" s="76"/>
      <c r="F19" s="77"/>
      <c r="G19" s="72">
        <f t="shared" si="8"/>
        <v>0</v>
      </c>
      <c r="H19" s="85"/>
      <c r="J19" s="360"/>
      <c r="K19" s="362"/>
      <c r="L19" s="75"/>
      <c r="M19" s="76"/>
      <c r="N19" s="77"/>
      <c r="O19" s="72">
        <f t="shared" si="5"/>
        <v>0</v>
      </c>
      <c r="P19" s="85"/>
      <c r="R19" s="366"/>
      <c r="S19" s="365"/>
      <c r="T19" s="75"/>
      <c r="U19" s="76"/>
      <c r="V19" s="77"/>
      <c r="W19" s="72">
        <f t="shared" si="7"/>
        <v>0</v>
      </c>
      <c r="X19" s="85"/>
      <c r="Z19" s="360"/>
      <c r="AA19" s="362"/>
      <c r="AB19" s="75"/>
      <c r="AC19" s="76"/>
      <c r="AD19" s="77"/>
      <c r="AE19" s="72">
        <f t="shared" si="0"/>
        <v>0</v>
      </c>
      <c r="AF19" s="85"/>
      <c r="AH19" s="366"/>
      <c r="AI19" s="365"/>
      <c r="AJ19" s="86"/>
      <c r="AK19" s="76"/>
      <c r="AL19" s="77"/>
      <c r="AM19" s="72">
        <f t="shared" si="1"/>
        <v>0</v>
      </c>
      <c r="AN19" s="85"/>
      <c r="AP19" s="366"/>
      <c r="AQ19" s="365"/>
      <c r="AR19" s="86"/>
      <c r="AS19" s="76"/>
      <c r="AT19" s="77"/>
      <c r="AU19" s="72">
        <f t="shared" si="2"/>
        <v>0</v>
      </c>
      <c r="AV19" s="85"/>
      <c r="AX19" s="366"/>
      <c r="AY19" s="365"/>
      <c r="AZ19" s="86"/>
      <c r="BA19" s="76"/>
      <c r="BB19" s="77"/>
      <c r="BC19" s="72">
        <f t="shared" si="3"/>
        <v>0</v>
      </c>
      <c r="BD19" s="85"/>
      <c r="BF19" s="366"/>
      <c r="BG19" s="365"/>
      <c r="BH19" s="87"/>
      <c r="BI19" s="76"/>
      <c r="BJ19" s="77"/>
      <c r="BK19" s="72">
        <f t="shared" si="6"/>
        <v>0</v>
      </c>
      <c r="BL19" s="73"/>
      <c r="BN19" s="366"/>
      <c r="BO19" s="365"/>
      <c r="BP19" s="75"/>
      <c r="BQ19" s="76"/>
      <c r="BR19" s="77"/>
      <c r="BS19" s="72">
        <f t="shared" si="4"/>
        <v>0</v>
      </c>
      <c r="BT19" s="85"/>
    </row>
    <row r="20" spans="2:72" x14ac:dyDescent="0.4">
      <c r="B20" s="357"/>
      <c r="C20" s="364"/>
      <c r="D20" s="79"/>
      <c r="E20" s="174"/>
      <c r="F20" s="80"/>
      <c r="G20" s="81">
        <f t="shared" si="8"/>
        <v>0</v>
      </c>
      <c r="H20" s="82"/>
      <c r="J20" s="357"/>
      <c r="K20" s="364"/>
      <c r="L20" s="79"/>
      <c r="M20" s="174"/>
      <c r="N20" s="80"/>
      <c r="O20" s="81">
        <f t="shared" si="5"/>
        <v>0</v>
      </c>
      <c r="P20" s="82"/>
      <c r="R20" s="357"/>
      <c r="S20" s="364"/>
      <c r="T20" s="79"/>
      <c r="U20" s="174"/>
      <c r="V20" s="80"/>
      <c r="W20" s="81">
        <f t="shared" si="7"/>
        <v>0</v>
      </c>
      <c r="X20" s="82"/>
      <c r="Z20" s="357"/>
      <c r="AA20" s="364"/>
      <c r="AB20" s="79"/>
      <c r="AC20" s="174"/>
      <c r="AD20" s="80"/>
      <c r="AE20" s="81">
        <f t="shared" si="0"/>
        <v>0</v>
      </c>
      <c r="AF20" s="82"/>
      <c r="AH20" s="357"/>
      <c r="AI20" s="364"/>
      <c r="AJ20" s="83"/>
      <c r="AK20" s="174"/>
      <c r="AL20" s="80"/>
      <c r="AM20" s="81">
        <f t="shared" si="1"/>
        <v>0</v>
      </c>
      <c r="AN20" s="82"/>
      <c r="AP20" s="357"/>
      <c r="AQ20" s="364"/>
      <c r="AR20" s="83"/>
      <c r="AS20" s="174"/>
      <c r="AT20" s="80"/>
      <c r="AU20" s="81">
        <f t="shared" si="2"/>
        <v>0</v>
      </c>
      <c r="AV20" s="82"/>
      <c r="AX20" s="357"/>
      <c r="AY20" s="364"/>
      <c r="AZ20" s="83"/>
      <c r="BA20" s="174"/>
      <c r="BB20" s="80"/>
      <c r="BC20" s="81">
        <f t="shared" si="3"/>
        <v>0</v>
      </c>
      <c r="BD20" s="82"/>
      <c r="BF20" s="357"/>
      <c r="BG20" s="364"/>
      <c r="BH20" s="88"/>
      <c r="BI20" s="174"/>
      <c r="BJ20" s="80"/>
      <c r="BK20" s="81">
        <f t="shared" si="6"/>
        <v>0</v>
      </c>
      <c r="BL20" s="82"/>
      <c r="BN20" s="357"/>
      <c r="BO20" s="364"/>
      <c r="BP20" s="79"/>
      <c r="BQ20" s="174"/>
      <c r="BR20" s="80"/>
      <c r="BS20" s="81">
        <f t="shared" si="4"/>
        <v>0</v>
      </c>
      <c r="BT20" s="82"/>
    </row>
    <row r="21" spans="2:72" x14ac:dyDescent="0.4">
      <c r="B21" s="360"/>
      <c r="C21" s="362"/>
      <c r="D21" s="75"/>
      <c r="E21" s="76"/>
      <c r="F21" s="77"/>
      <c r="G21" s="72">
        <f t="shared" si="8"/>
        <v>0</v>
      </c>
      <c r="H21" s="85"/>
      <c r="J21" s="360"/>
      <c r="K21" s="362"/>
      <c r="L21" s="75"/>
      <c r="M21" s="76"/>
      <c r="N21" s="77"/>
      <c r="O21" s="72">
        <f t="shared" si="5"/>
        <v>0</v>
      </c>
      <c r="P21" s="85"/>
      <c r="R21" s="366"/>
      <c r="S21" s="365"/>
      <c r="T21" s="75"/>
      <c r="U21" s="76"/>
      <c r="V21" s="77"/>
      <c r="W21" s="72">
        <f t="shared" si="7"/>
        <v>0</v>
      </c>
      <c r="X21" s="85"/>
      <c r="Z21" s="360"/>
      <c r="AA21" s="362"/>
      <c r="AB21" s="75"/>
      <c r="AC21" s="76"/>
      <c r="AD21" s="77"/>
      <c r="AE21" s="72">
        <f t="shared" si="0"/>
        <v>0</v>
      </c>
      <c r="AF21" s="85"/>
      <c r="AH21" s="360"/>
      <c r="AI21" s="362"/>
      <c r="AJ21" s="86"/>
      <c r="AK21" s="76"/>
      <c r="AL21" s="77"/>
      <c r="AM21" s="72">
        <f t="shared" si="1"/>
        <v>0</v>
      </c>
      <c r="AN21" s="85"/>
      <c r="AP21" s="360"/>
      <c r="AQ21" s="362"/>
      <c r="AR21" s="86"/>
      <c r="AS21" s="76"/>
      <c r="AT21" s="77"/>
      <c r="AU21" s="72">
        <f t="shared" si="2"/>
        <v>0</v>
      </c>
      <c r="AV21" s="85"/>
      <c r="AX21" s="360"/>
      <c r="AY21" s="362"/>
      <c r="AZ21" s="86"/>
      <c r="BA21" s="76"/>
      <c r="BB21" s="77"/>
      <c r="BC21" s="72">
        <f t="shared" si="3"/>
        <v>0</v>
      </c>
      <c r="BD21" s="85"/>
      <c r="BF21" s="366"/>
      <c r="BG21" s="365"/>
      <c r="BH21" s="87"/>
      <c r="BI21" s="76"/>
      <c r="BJ21" s="77"/>
      <c r="BK21" s="72">
        <f t="shared" si="6"/>
        <v>0</v>
      </c>
      <c r="BL21" s="85"/>
      <c r="BN21" s="360"/>
      <c r="BO21" s="362"/>
      <c r="BP21" s="75"/>
      <c r="BQ21" s="76"/>
      <c r="BR21" s="77"/>
      <c r="BS21" s="72">
        <f t="shared" si="4"/>
        <v>0</v>
      </c>
      <c r="BT21" s="85"/>
    </row>
    <row r="22" spans="2:72" x14ac:dyDescent="0.4">
      <c r="B22" s="357"/>
      <c r="C22" s="364"/>
      <c r="D22" s="79"/>
      <c r="E22" s="174"/>
      <c r="F22" s="80"/>
      <c r="G22" s="81">
        <f t="shared" si="8"/>
        <v>0</v>
      </c>
      <c r="H22" s="82"/>
      <c r="J22" s="357"/>
      <c r="K22" s="364"/>
      <c r="L22" s="79"/>
      <c r="M22" s="174"/>
      <c r="N22" s="80"/>
      <c r="O22" s="81">
        <f t="shared" si="5"/>
        <v>0</v>
      </c>
      <c r="P22" s="82"/>
      <c r="R22" s="357"/>
      <c r="S22" s="364"/>
      <c r="T22" s="79"/>
      <c r="U22" s="174"/>
      <c r="V22" s="80"/>
      <c r="W22" s="81">
        <f t="shared" si="7"/>
        <v>0</v>
      </c>
      <c r="X22" s="82"/>
      <c r="Z22" s="357"/>
      <c r="AA22" s="364"/>
      <c r="AB22" s="79"/>
      <c r="AC22" s="174"/>
      <c r="AD22" s="80"/>
      <c r="AE22" s="81">
        <f t="shared" si="0"/>
        <v>0</v>
      </c>
      <c r="AF22" s="82"/>
      <c r="AH22" s="357"/>
      <c r="AI22" s="364"/>
      <c r="AJ22" s="83"/>
      <c r="AK22" s="174"/>
      <c r="AL22" s="80"/>
      <c r="AM22" s="81">
        <f t="shared" si="1"/>
        <v>0</v>
      </c>
      <c r="AN22" s="82"/>
      <c r="AP22" s="357"/>
      <c r="AQ22" s="364"/>
      <c r="AR22" s="83"/>
      <c r="AS22" s="174"/>
      <c r="AT22" s="80"/>
      <c r="AU22" s="81">
        <f t="shared" si="2"/>
        <v>0</v>
      </c>
      <c r="AV22" s="82"/>
      <c r="AX22" s="357"/>
      <c r="AY22" s="364"/>
      <c r="AZ22" s="83"/>
      <c r="BA22" s="174"/>
      <c r="BB22" s="80"/>
      <c r="BC22" s="81">
        <f t="shared" si="3"/>
        <v>0</v>
      </c>
      <c r="BD22" s="82"/>
      <c r="BF22" s="357"/>
      <c r="BG22" s="364"/>
      <c r="BH22" s="88"/>
      <c r="BI22" s="174"/>
      <c r="BJ22" s="80"/>
      <c r="BK22" s="81">
        <f t="shared" si="6"/>
        <v>0</v>
      </c>
      <c r="BL22" s="82"/>
      <c r="BN22" s="357"/>
      <c r="BO22" s="364"/>
      <c r="BP22" s="79"/>
      <c r="BQ22" s="174"/>
      <c r="BR22" s="80"/>
      <c r="BS22" s="81">
        <f t="shared" si="4"/>
        <v>0</v>
      </c>
      <c r="BT22" s="82"/>
    </row>
    <row r="23" spans="2:72" x14ac:dyDescent="0.4">
      <c r="B23" s="360"/>
      <c r="C23" s="362"/>
      <c r="D23" s="75"/>
      <c r="E23" s="76"/>
      <c r="F23" s="77"/>
      <c r="G23" s="72">
        <f t="shared" si="8"/>
        <v>0</v>
      </c>
      <c r="H23" s="85"/>
      <c r="J23" s="360"/>
      <c r="K23" s="362"/>
      <c r="L23" s="75"/>
      <c r="M23" s="76"/>
      <c r="N23" s="77"/>
      <c r="O23" s="72">
        <f t="shared" si="5"/>
        <v>0</v>
      </c>
      <c r="P23" s="85"/>
      <c r="R23" s="360"/>
      <c r="S23" s="362"/>
      <c r="T23" s="75"/>
      <c r="U23" s="76"/>
      <c r="V23" s="77"/>
      <c r="W23" s="72">
        <f t="shared" si="7"/>
        <v>0</v>
      </c>
      <c r="X23" s="85"/>
      <c r="Z23" s="360"/>
      <c r="AA23" s="362"/>
      <c r="AB23" s="75"/>
      <c r="AC23" s="76"/>
      <c r="AD23" s="77"/>
      <c r="AE23" s="72">
        <f t="shared" si="0"/>
        <v>0</v>
      </c>
      <c r="AF23" s="85"/>
      <c r="AH23" s="360"/>
      <c r="AI23" s="362"/>
      <c r="AJ23" s="86"/>
      <c r="AK23" s="76"/>
      <c r="AL23" s="77"/>
      <c r="AM23" s="72">
        <f t="shared" si="1"/>
        <v>0</v>
      </c>
      <c r="AN23" s="85"/>
      <c r="AP23" s="360"/>
      <c r="AQ23" s="362"/>
      <c r="AR23" s="86"/>
      <c r="AS23" s="76"/>
      <c r="AT23" s="77"/>
      <c r="AU23" s="72">
        <f t="shared" si="2"/>
        <v>0</v>
      </c>
      <c r="AV23" s="85"/>
      <c r="AX23" s="360"/>
      <c r="AY23" s="362"/>
      <c r="AZ23" s="86"/>
      <c r="BA23" s="76"/>
      <c r="BB23" s="77"/>
      <c r="BC23" s="72">
        <f t="shared" si="3"/>
        <v>0</v>
      </c>
      <c r="BD23" s="85"/>
      <c r="BF23" s="366"/>
      <c r="BG23" s="365"/>
      <c r="BH23" s="87"/>
      <c r="BI23" s="76"/>
      <c r="BJ23" s="77"/>
      <c r="BK23" s="72">
        <f t="shared" si="6"/>
        <v>0</v>
      </c>
      <c r="BL23" s="85"/>
      <c r="BN23" s="360"/>
      <c r="BO23" s="362"/>
      <c r="BP23" s="75"/>
      <c r="BQ23" s="76"/>
      <c r="BR23" s="77"/>
      <c r="BS23" s="72">
        <f t="shared" si="4"/>
        <v>0</v>
      </c>
      <c r="BT23" s="85"/>
    </row>
    <row r="24" spans="2:72" x14ac:dyDescent="0.4">
      <c r="B24" s="357"/>
      <c r="C24" s="364"/>
      <c r="D24" s="79"/>
      <c r="E24" s="174"/>
      <c r="F24" s="80"/>
      <c r="G24" s="81">
        <f t="shared" si="8"/>
        <v>0</v>
      </c>
      <c r="H24" s="82"/>
      <c r="J24" s="357"/>
      <c r="K24" s="364"/>
      <c r="L24" s="79"/>
      <c r="M24" s="174"/>
      <c r="N24" s="80"/>
      <c r="O24" s="81">
        <f t="shared" si="5"/>
        <v>0</v>
      </c>
      <c r="P24" s="82"/>
      <c r="R24" s="357"/>
      <c r="S24" s="364"/>
      <c r="T24" s="79"/>
      <c r="U24" s="174"/>
      <c r="V24" s="80"/>
      <c r="W24" s="81">
        <f t="shared" si="7"/>
        <v>0</v>
      </c>
      <c r="X24" s="82"/>
      <c r="Z24" s="357"/>
      <c r="AA24" s="364"/>
      <c r="AB24" s="79"/>
      <c r="AC24" s="174"/>
      <c r="AD24" s="80"/>
      <c r="AE24" s="81">
        <f t="shared" si="0"/>
        <v>0</v>
      </c>
      <c r="AF24" s="82"/>
      <c r="AH24" s="357"/>
      <c r="AI24" s="364"/>
      <c r="AJ24" s="83"/>
      <c r="AK24" s="174"/>
      <c r="AL24" s="80"/>
      <c r="AM24" s="81">
        <f t="shared" si="1"/>
        <v>0</v>
      </c>
      <c r="AN24" s="82"/>
      <c r="AP24" s="357"/>
      <c r="AQ24" s="364"/>
      <c r="AR24" s="83"/>
      <c r="AS24" s="174"/>
      <c r="AT24" s="80"/>
      <c r="AU24" s="81">
        <f t="shared" si="2"/>
        <v>0</v>
      </c>
      <c r="AV24" s="82"/>
      <c r="AX24" s="357"/>
      <c r="AY24" s="364"/>
      <c r="AZ24" s="83"/>
      <c r="BA24" s="174"/>
      <c r="BB24" s="80"/>
      <c r="BC24" s="81">
        <f t="shared" si="3"/>
        <v>0</v>
      </c>
      <c r="BD24" s="82"/>
      <c r="BF24" s="357"/>
      <c r="BG24" s="364"/>
      <c r="BH24" s="88"/>
      <c r="BI24" s="174"/>
      <c r="BJ24" s="80"/>
      <c r="BK24" s="81">
        <f t="shared" si="6"/>
        <v>0</v>
      </c>
      <c r="BL24" s="82"/>
      <c r="BN24" s="357"/>
      <c r="BO24" s="364"/>
      <c r="BP24" s="79"/>
      <c r="BQ24" s="174"/>
      <c r="BR24" s="80"/>
      <c r="BS24" s="81">
        <f t="shared" si="4"/>
        <v>0</v>
      </c>
      <c r="BT24" s="82"/>
    </row>
    <row r="25" spans="2:72" x14ac:dyDescent="0.4">
      <c r="B25" s="360"/>
      <c r="C25" s="362"/>
      <c r="D25" s="75"/>
      <c r="E25" s="76"/>
      <c r="F25" s="77"/>
      <c r="G25" s="72">
        <f t="shared" si="8"/>
        <v>0</v>
      </c>
      <c r="H25" s="85"/>
      <c r="J25" s="360"/>
      <c r="K25" s="362"/>
      <c r="L25" s="75"/>
      <c r="M25" s="76"/>
      <c r="N25" s="77"/>
      <c r="O25" s="72">
        <f t="shared" si="5"/>
        <v>0</v>
      </c>
      <c r="P25" s="85"/>
      <c r="R25" s="360"/>
      <c r="S25" s="362"/>
      <c r="T25" s="75"/>
      <c r="U25" s="76"/>
      <c r="V25" s="77"/>
      <c r="W25" s="72">
        <f t="shared" si="7"/>
        <v>0</v>
      </c>
      <c r="X25" s="85"/>
      <c r="Z25" s="360"/>
      <c r="AA25" s="362"/>
      <c r="AB25" s="75"/>
      <c r="AC25" s="76"/>
      <c r="AD25" s="77"/>
      <c r="AE25" s="72">
        <f t="shared" si="0"/>
        <v>0</v>
      </c>
      <c r="AF25" s="85"/>
      <c r="AH25" s="360"/>
      <c r="AI25" s="362"/>
      <c r="AJ25" s="86"/>
      <c r="AK25" s="76"/>
      <c r="AL25" s="77"/>
      <c r="AM25" s="72">
        <f t="shared" si="1"/>
        <v>0</v>
      </c>
      <c r="AN25" s="85"/>
      <c r="AP25" s="360"/>
      <c r="AQ25" s="362"/>
      <c r="AR25" s="86"/>
      <c r="AS25" s="76"/>
      <c r="AT25" s="77"/>
      <c r="AU25" s="72">
        <f t="shared" si="2"/>
        <v>0</v>
      </c>
      <c r="AV25" s="85"/>
      <c r="AX25" s="360"/>
      <c r="AY25" s="362"/>
      <c r="AZ25" s="86"/>
      <c r="BA25" s="76"/>
      <c r="BB25" s="77"/>
      <c r="BC25" s="72">
        <f t="shared" si="3"/>
        <v>0</v>
      </c>
      <c r="BD25" s="85"/>
      <c r="BF25" s="366"/>
      <c r="BG25" s="365"/>
      <c r="BH25" s="87"/>
      <c r="BI25" s="76"/>
      <c r="BJ25" s="77"/>
      <c r="BK25" s="72">
        <f t="shared" si="6"/>
        <v>0</v>
      </c>
      <c r="BL25" s="85"/>
      <c r="BN25" s="360"/>
      <c r="BO25" s="362"/>
      <c r="BP25" s="75"/>
      <c r="BQ25" s="76"/>
      <c r="BR25" s="77"/>
      <c r="BS25" s="72">
        <f t="shared" si="4"/>
        <v>0</v>
      </c>
      <c r="BT25" s="85"/>
    </row>
    <row r="26" spans="2:72" x14ac:dyDescent="0.4">
      <c r="B26" s="357"/>
      <c r="C26" s="364"/>
      <c r="D26" s="79"/>
      <c r="E26" s="174"/>
      <c r="F26" s="80"/>
      <c r="G26" s="81">
        <f t="shared" si="8"/>
        <v>0</v>
      </c>
      <c r="H26" s="82"/>
      <c r="J26" s="357"/>
      <c r="K26" s="364"/>
      <c r="L26" s="79"/>
      <c r="M26" s="174"/>
      <c r="N26" s="80"/>
      <c r="O26" s="81">
        <f t="shared" si="5"/>
        <v>0</v>
      </c>
      <c r="P26" s="82"/>
      <c r="R26" s="357"/>
      <c r="S26" s="364"/>
      <c r="T26" s="79"/>
      <c r="U26" s="174"/>
      <c r="V26" s="80"/>
      <c r="W26" s="81">
        <f t="shared" si="7"/>
        <v>0</v>
      </c>
      <c r="X26" s="82"/>
      <c r="Z26" s="357"/>
      <c r="AA26" s="364"/>
      <c r="AB26" s="79"/>
      <c r="AC26" s="174"/>
      <c r="AD26" s="80"/>
      <c r="AE26" s="81">
        <f t="shared" si="0"/>
        <v>0</v>
      </c>
      <c r="AF26" s="82"/>
      <c r="AH26" s="357"/>
      <c r="AI26" s="364"/>
      <c r="AJ26" s="83"/>
      <c r="AK26" s="174"/>
      <c r="AL26" s="80"/>
      <c r="AM26" s="81">
        <f t="shared" si="1"/>
        <v>0</v>
      </c>
      <c r="AN26" s="82"/>
      <c r="AP26" s="357"/>
      <c r="AQ26" s="364"/>
      <c r="AR26" s="83"/>
      <c r="AS26" s="174"/>
      <c r="AT26" s="80"/>
      <c r="AU26" s="81">
        <f t="shared" si="2"/>
        <v>0</v>
      </c>
      <c r="AV26" s="82"/>
      <c r="AX26" s="357"/>
      <c r="AY26" s="364"/>
      <c r="AZ26" s="83"/>
      <c r="BA26" s="174"/>
      <c r="BB26" s="80"/>
      <c r="BC26" s="81">
        <f t="shared" si="3"/>
        <v>0</v>
      </c>
      <c r="BD26" s="82"/>
      <c r="BF26" s="357"/>
      <c r="BG26" s="364"/>
      <c r="BH26" s="88"/>
      <c r="BI26" s="174"/>
      <c r="BJ26" s="80"/>
      <c r="BK26" s="81">
        <f t="shared" si="6"/>
        <v>0</v>
      </c>
      <c r="BL26" s="82"/>
      <c r="BN26" s="357"/>
      <c r="BO26" s="364"/>
      <c r="BP26" s="79"/>
      <c r="BQ26" s="174"/>
      <c r="BR26" s="80"/>
      <c r="BS26" s="81">
        <f t="shared" si="4"/>
        <v>0</v>
      </c>
      <c r="BT26" s="82"/>
    </row>
    <row r="27" spans="2:72" x14ac:dyDescent="0.4">
      <c r="B27" s="360"/>
      <c r="C27" s="362"/>
      <c r="D27" s="75"/>
      <c r="E27" s="76"/>
      <c r="F27" s="77"/>
      <c r="G27" s="72">
        <f t="shared" si="8"/>
        <v>0</v>
      </c>
      <c r="H27" s="85"/>
      <c r="J27" s="360"/>
      <c r="K27" s="362"/>
      <c r="L27" s="75"/>
      <c r="M27" s="76"/>
      <c r="N27" s="77"/>
      <c r="O27" s="72">
        <f t="shared" si="5"/>
        <v>0</v>
      </c>
      <c r="P27" s="85"/>
      <c r="R27" s="360"/>
      <c r="S27" s="362"/>
      <c r="T27" s="75"/>
      <c r="U27" s="76"/>
      <c r="V27" s="77"/>
      <c r="W27" s="72">
        <f t="shared" si="7"/>
        <v>0</v>
      </c>
      <c r="X27" s="85"/>
      <c r="Z27" s="360"/>
      <c r="AA27" s="362"/>
      <c r="AB27" s="75"/>
      <c r="AC27" s="76"/>
      <c r="AD27" s="77"/>
      <c r="AE27" s="72">
        <f t="shared" si="0"/>
        <v>0</v>
      </c>
      <c r="AF27" s="85"/>
      <c r="AH27" s="360"/>
      <c r="AI27" s="362"/>
      <c r="AJ27" s="86"/>
      <c r="AK27" s="76"/>
      <c r="AL27" s="77"/>
      <c r="AM27" s="72">
        <f t="shared" si="1"/>
        <v>0</v>
      </c>
      <c r="AN27" s="85"/>
      <c r="AP27" s="360"/>
      <c r="AQ27" s="362"/>
      <c r="AR27" s="86"/>
      <c r="AS27" s="76"/>
      <c r="AT27" s="77"/>
      <c r="AU27" s="72">
        <f t="shared" si="2"/>
        <v>0</v>
      </c>
      <c r="AV27" s="85"/>
      <c r="AX27" s="360"/>
      <c r="AY27" s="362"/>
      <c r="AZ27" s="86"/>
      <c r="BA27" s="76"/>
      <c r="BB27" s="77"/>
      <c r="BC27" s="72">
        <f t="shared" si="3"/>
        <v>0</v>
      </c>
      <c r="BD27" s="85"/>
      <c r="BF27" s="366"/>
      <c r="BG27" s="362"/>
      <c r="BH27" s="87"/>
      <c r="BI27" s="76"/>
      <c r="BJ27" s="77"/>
      <c r="BK27" s="72">
        <f t="shared" si="6"/>
        <v>0</v>
      </c>
      <c r="BL27" s="85"/>
      <c r="BN27" s="360"/>
      <c r="BO27" s="362"/>
      <c r="BP27" s="75"/>
      <c r="BQ27" s="76"/>
      <c r="BR27" s="77"/>
      <c r="BS27" s="72">
        <f t="shared" si="4"/>
        <v>0</v>
      </c>
      <c r="BT27" s="85"/>
    </row>
    <row r="28" spans="2:72" x14ac:dyDescent="0.4">
      <c r="B28" s="357"/>
      <c r="C28" s="364"/>
      <c r="D28" s="79"/>
      <c r="E28" s="174"/>
      <c r="F28" s="80"/>
      <c r="G28" s="81">
        <f t="shared" si="8"/>
        <v>0</v>
      </c>
      <c r="H28" s="82"/>
      <c r="J28" s="357"/>
      <c r="K28" s="364"/>
      <c r="L28" s="79"/>
      <c r="M28" s="174"/>
      <c r="N28" s="80"/>
      <c r="O28" s="81">
        <f t="shared" si="5"/>
        <v>0</v>
      </c>
      <c r="P28" s="82"/>
      <c r="R28" s="357"/>
      <c r="S28" s="364"/>
      <c r="T28" s="79"/>
      <c r="U28" s="174"/>
      <c r="V28" s="80"/>
      <c r="W28" s="81">
        <f t="shared" si="7"/>
        <v>0</v>
      </c>
      <c r="X28" s="82"/>
      <c r="Z28" s="357"/>
      <c r="AA28" s="364"/>
      <c r="AB28" s="79"/>
      <c r="AC28" s="174"/>
      <c r="AD28" s="80"/>
      <c r="AE28" s="81">
        <f t="shared" si="0"/>
        <v>0</v>
      </c>
      <c r="AF28" s="82"/>
      <c r="AH28" s="357"/>
      <c r="AI28" s="364"/>
      <c r="AJ28" s="83"/>
      <c r="AK28" s="174"/>
      <c r="AL28" s="80"/>
      <c r="AM28" s="81">
        <f t="shared" si="1"/>
        <v>0</v>
      </c>
      <c r="AN28" s="82"/>
      <c r="AP28" s="357"/>
      <c r="AQ28" s="364"/>
      <c r="AR28" s="83"/>
      <c r="AS28" s="174"/>
      <c r="AT28" s="80"/>
      <c r="AU28" s="81">
        <f t="shared" si="2"/>
        <v>0</v>
      </c>
      <c r="AV28" s="82"/>
      <c r="AX28" s="357"/>
      <c r="AY28" s="364"/>
      <c r="AZ28" s="83"/>
      <c r="BA28" s="174"/>
      <c r="BB28" s="80"/>
      <c r="BC28" s="81">
        <f t="shared" si="3"/>
        <v>0</v>
      </c>
      <c r="BD28" s="82"/>
      <c r="BF28" s="357"/>
      <c r="BG28" s="364"/>
      <c r="BH28" s="88"/>
      <c r="BI28" s="174"/>
      <c r="BJ28" s="80"/>
      <c r="BK28" s="81">
        <f t="shared" si="6"/>
        <v>0</v>
      </c>
      <c r="BL28" s="82"/>
      <c r="BN28" s="357"/>
      <c r="BO28" s="364"/>
      <c r="BP28" s="79"/>
      <c r="BQ28" s="174"/>
      <c r="BR28" s="80"/>
      <c r="BS28" s="81">
        <f t="shared" si="4"/>
        <v>0</v>
      </c>
      <c r="BT28" s="82"/>
    </row>
    <row r="29" spans="2:72" x14ac:dyDescent="0.4">
      <c r="B29" s="360"/>
      <c r="C29" s="362"/>
      <c r="D29" s="75"/>
      <c r="E29" s="76"/>
      <c r="F29" s="77"/>
      <c r="G29" s="72">
        <f t="shared" si="8"/>
        <v>0</v>
      </c>
      <c r="H29" s="85"/>
      <c r="J29" s="360"/>
      <c r="K29" s="362"/>
      <c r="L29" s="75"/>
      <c r="M29" s="76"/>
      <c r="N29" s="77"/>
      <c r="O29" s="72">
        <f t="shared" si="5"/>
        <v>0</v>
      </c>
      <c r="P29" s="85"/>
      <c r="R29" s="360"/>
      <c r="S29" s="362"/>
      <c r="T29" s="75"/>
      <c r="U29" s="76"/>
      <c r="V29" s="77"/>
      <c r="W29" s="72">
        <f t="shared" si="7"/>
        <v>0</v>
      </c>
      <c r="X29" s="85"/>
      <c r="Z29" s="360"/>
      <c r="AA29" s="362"/>
      <c r="AB29" s="75"/>
      <c r="AC29" s="76"/>
      <c r="AD29" s="77"/>
      <c r="AE29" s="72">
        <f t="shared" si="0"/>
        <v>0</v>
      </c>
      <c r="AF29" s="85"/>
      <c r="AH29" s="360"/>
      <c r="AI29" s="362"/>
      <c r="AJ29" s="86"/>
      <c r="AK29" s="76"/>
      <c r="AL29" s="77"/>
      <c r="AM29" s="72">
        <f t="shared" si="1"/>
        <v>0</v>
      </c>
      <c r="AN29" s="85"/>
      <c r="AP29" s="360"/>
      <c r="AQ29" s="362"/>
      <c r="AR29" s="86"/>
      <c r="AS29" s="76"/>
      <c r="AT29" s="77"/>
      <c r="AU29" s="72">
        <f t="shared" si="2"/>
        <v>0</v>
      </c>
      <c r="AV29" s="85"/>
      <c r="AX29" s="360"/>
      <c r="AY29" s="362"/>
      <c r="AZ29" s="86"/>
      <c r="BA29" s="76"/>
      <c r="BB29" s="77"/>
      <c r="BC29" s="72">
        <f t="shared" si="3"/>
        <v>0</v>
      </c>
      <c r="BD29" s="85"/>
      <c r="BF29" s="366"/>
      <c r="BG29" s="418"/>
      <c r="BH29" s="87"/>
      <c r="BI29" s="76"/>
      <c r="BJ29" s="77"/>
      <c r="BK29" s="72">
        <f t="shared" si="6"/>
        <v>0</v>
      </c>
      <c r="BL29" s="85"/>
      <c r="BN29" s="360"/>
      <c r="BO29" s="362"/>
      <c r="BP29" s="75"/>
      <c r="BQ29" s="76"/>
      <c r="BR29" s="77"/>
      <c r="BS29" s="72">
        <f t="shared" si="4"/>
        <v>0</v>
      </c>
      <c r="BT29" s="85"/>
    </row>
    <row r="30" spans="2:72" x14ac:dyDescent="0.4">
      <c r="B30" s="357"/>
      <c r="C30" s="364"/>
      <c r="D30" s="79"/>
      <c r="E30" s="174"/>
      <c r="F30" s="80"/>
      <c r="G30" s="81">
        <f t="shared" si="8"/>
        <v>0</v>
      </c>
      <c r="H30" s="82"/>
      <c r="J30" s="357"/>
      <c r="K30" s="364"/>
      <c r="L30" s="79"/>
      <c r="M30" s="174"/>
      <c r="N30" s="80"/>
      <c r="O30" s="81">
        <f t="shared" si="5"/>
        <v>0</v>
      </c>
      <c r="P30" s="82"/>
      <c r="R30" s="357"/>
      <c r="S30" s="364"/>
      <c r="T30" s="79"/>
      <c r="U30" s="174"/>
      <c r="V30" s="80"/>
      <c r="W30" s="81">
        <f t="shared" si="7"/>
        <v>0</v>
      </c>
      <c r="X30" s="82"/>
      <c r="Z30" s="357"/>
      <c r="AA30" s="364"/>
      <c r="AB30" s="79"/>
      <c r="AC30" s="174"/>
      <c r="AD30" s="80"/>
      <c r="AE30" s="81">
        <f t="shared" si="0"/>
        <v>0</v>
      </c>
      <c r="AF30" s="82"/>
      <c r="AH30" s="357"/>
      <c r="AI30" s="364"/>
      <c r="AJ30" s="83"/>
      <c r="AK30" s="174"/>
      <c r="AL30" s="80"/>
      <c r="AM30" s="81">
        <f t="shared" si="1"/>
        <v>0</v>
      </c>
      <c r="AN30" s="82"/>
      <c r="AP30" s="357"/>
      <c r="AQ30" s="364"/>
      <c r="AR30" s="83"/>
      <c r="AS30" s="174"/>
      <c r="AT30" s="80"/>
      <c r="AU30" s="81">
        <f t="shared" si="2"/>
        <v>0</v>
      </c>
      <c r="AV30" s="82"/>
      <c r="AX30" s="357"/>
      <c r="AY30" s="364"/>
      <c r="AZ30" s="83"/>
      <c r="BA30" s="174"/>
      <c r="BB30" s="80"/>
      <c r="BC30" s="81">
        <f t="shared" si="3"/>
        <v>0</v>
      </c>
      <c r="BD30" s="82"/>
      <c r="BF30" s="357"/>
      <c r="BG30" s="419"/>
      <c r="BH30" s="88"/>
      <c r="BI30" s="174"/>
      <c r="BJ30" s="80"/>
      <c r="BK30" s="81">
        <f t="shared" si="6"/>
        <v>0</v>
      </c>
      <c r="BL30" s="82"/>
      <c r="BN30" s="357"/>
      <c r="BO30" s="364"/>
      <c r="BP30" s="79"/>
      <c r="BQ30" s="174"/>
      <c r="BR30" s="80"/>
      <c r="BS30" s="81">
        <f t="shared" si="4"/>
        <v>0</v>
      </c>
      <c r="BT30" s="82"/>
    </row>
    <row r="31" spans="2:72" x14ac:dyDescent="0.4">
      <c r="B31" s="360"/>
      <c r="C31" s="362"/>
      <c r="D31" s="75"/>
      <c r="E31" s="76"/>
      <c r="F31" s="77"/>
      <c r="G31" s="72">
        <f t="shared" si="8"/>
        <v>0</v>
      </c>
      <c r="H31" s="85"/>
      <c r="J31" s="360"/>
      <c r="K31" s="362"/>
      <c r="L31" s="75"/>
      <c r="M31" s="76"/>
      <c r="N31" s="77"/>
      <c r="O31" s="72">
        <f t="shared" si="5"/>
        <v>0</v>
      </c>
      <c r="P31" s="85"/>
      <c r="R31" s="360"/>
      <c r="S31" s="362"/>
      <c r="T31" s="75"/>
      <c r="U31" s="76"/>
      <c r="V31" s="77"/>
      <c r="W31" s="72">
        <f t="shared" si="7"/>
        <v>0</v>
      </c>
      <c r="X31" s="85"/>
      <c r="Z31" s="360"/>
      <c r="AA31" s="362"/>
      <c r="AB31" s="75"/>
      <c r="AC31" s="76"/>
      <c r="AD31" s="77"/>
      <c r="AE31" s="72">
        <f t="shared" si="0"/>
        <v>0</v>
      </c>
      <c r="AF31" s="85"/>
      <c r="AH31" s="360"/>
      <c r="AI31" s="362"/>
      <c r="AJ31" s="86"/>
      <c r="AK31" s="76"/>
      <c r="AL31" s="77"/>
      <c r="AM31" s="72">
        <f t="shared" si="1"/>
        <v>0</v>
      </c>
      <c r="AN31" s="85"/>
      <c r="AP31" s="360"/>
      <c r="AQ31" s="362"/>
      <c r="AR31" s="86"/>
      <c r="AS31" s="76"/>
      <c r="AT31" s="77"/>
      <c r="AU31" s="72">
        <f t="shared" si="2"/>
        <v>0</v>
      </c>
      <c r="AV31" s="85"/>
      <c r="AX31" s="360"/>
      <c r="AY31" s="362"/>
      <c r="AZ31" s="86"/>
      <c r="BA31" s="76"/>
      <c r="BB31" s="77"/>
      <c r="BC31" s="72">
        <f t="shared" si="3"/>
        <v>0</v>
      </c>
      <c r="BD31" s="85"/>
      <c r="BF31" s="366"/>
      <c r="BG31" s="362"/>
      <c r="BH31" s="87"/>
      <c r="BI31" s="76"/>
      <c r="BJ31" s="77"/>
      <c r="BK31" s="72">
        <f t="shared" si="6"/>
        <v>0</v>
      </c>
      <c r="BL31" s="85"/>
      <c r="BN31" s="360"/>
      <c r="BO31" s="362"/>
      <c r="BP31" s="75"/>
      <c r="BQ31" s="76"/>
      <c r="BR31" s="77"/>
      <c r="BS31" s="72">
        <f t="shared" si="4"/>
        <v>0</v>
      </c>
      <c r="BT31" s="85"/>
    </row>
    <row r="32" spans="2:72" x14ac:dyDescent="0.4">
      <c r="B32" s="357"/>
      <c r="C32" s="364"/>
      <c r="D32" s="79"/>
      <c r="E32" s="174"/>
      <c r="F32" s="80"/>
      <c r="G32" s="81">
        <f t="shared" si="8"/>
        <v>0</v>
      </c>
      <c r="H32" s="82"/>
      <c r="J32" s="357"/>
      <c r="K32" s="364"/>
      <c r="L32" s="79"/>
      <c r="M32" s="174"/>
      <c r="N32" s="80"/>
      <c r="O32" s="81">
        <f t="shared" si="5"/>
        <v>0</v>
      </c>
      <c r="P32" s="82"/>
      <c r="R32" s="357"/>
      <c r="S32" s="364"/>
      <c r="T32" s="79"/>
      <c r="U32" s="174"/>
      <c r="V32" s="80"/>
      <c r="W32" s="81">
        <f t="shared" si="7"/>
        <v>0</v>
      </c>
      <c r="X32" s="82"/>
      <c r="Z32" s="357"/>
      <c r="AA32" s="364"/>
      <c r="AB32" s="79"/>
      <c r="AC32" s="174"/>
      <c r="AD32" s="80"/>
      <c r="AE32" s="81">
        <f t="shared" si="0"/>
        <v>0</v>
      </c>
      <c r="AF32" s="82"/>
      <c r="AH32" s="357"/>
      <c r="AI32" s="364"/>
      <c r="AJ32" s="83"/>
      <c r="AK32" s="174"/>
      <c r="AL32" s="80"/>
      <c r="AM32" s="81">
        <f t="shared" si="1"/>
        <v>0</v>
      </c>
      <c r="AN32" s="82"/>
      <c r="AP32" s="357"/>
      <c r="AQ32" s="364"/>
      <c r="AR32" s="83"/>
      <c r="AS32" s="174"/>
      <c r="AT32" s="80"/>
      <c r="AU32" s="81">
        <f t="shared" si="2"/>
        <v>0</v>
      </c>
      <c r="AV32" s="82"/>
      <c r="AX32" s="357"/>
      <c r="AY32" s="364"/>
      <c r="AZ32" s="83"/>
      <c r="BA32" s="174"/>
      <c r="BB32" s="80"/>
      <c r="BC32" s="81">
        <f t="shared" si="3"/>
        <v>0</v>
      </c>
      <c r="BD32" s="82"/>
      <c r="BF32" s="357"/>
      <c r="BG32" s="364"/>
      <c r="BH32" s="88"/>
      <c r="BI32" s="174"/>
      <c r="BJ32" s="80"/>
      <c r="BK32" s="81">
        <f t="shared" si="6"/>
        <v>0</v>
      </c>
      <c r="BL32" s="82"/>
      <c r="BN32" s="357"/>
      <c r="BO32" s="364"/>
      <c r="BP32" s="79"/>
      <c r="BQ32" s="174"/>
      <c r="BR32" s="80"/>
      <c r="BS32" s="81">
        <f t="shared" si="4"/>
        <v>0</v>
      </c>
      <c r="BT32" s="82"/>
    </row>
    <row r="33" spans="2:72" x14ac:dyDescent="0.4">
      <c r="B33" s="360"/>
      <c r="C33" s="362"/>
      <c r="D33" s="75"/>
      <c r="E33" s="76"/>
      <c r="F33" s="77"/>
      <c r="G33" s="72">
        <f t="shared" si="8"/>
        <v>0</v>
      </c>
      <c r="H33" s="85"/>
      <c r="J33" s="360"/>
      <c r="K33" s="362"/>
      <c r="L33" s="75"/>
      <c r="M33" s="76"/>
      <c r="N33" s="77"/>
      <c r="O33" s="72">
        <f t="shared" si="5"/>
        <v>0</v>
      </c>
      <c r="P33" s="85"/>
      <c r="R33" s="360"/>
      <c r="S33" s="362"/>
      <c r="T33" s="75"/>
      <c r="U33" s="76"/>
      <c r="V33" s="77"/>
      <c r="W33" s="72">
        <f t="shared" si="7"/>
        <v>0</v>
      </c>
      <c r="X33" s="85"/>
      <c r="Z33" s="360"/>
      <c r="AA33" s="362"/>
      <c r="AB33" s="75"/>
      <c r="AC33" s="76"/>
      <c r="AD33" s="77"/>
      <c r="AE33" s="72">
        <f t="shared" si="0"/>
        <v>0</v>
      </c>
      <c r="AF33" s="85"/>
      <c r="AH33" s="360"/>
      <c r="AI33" s="362"/>
      <c r="AJ33" s="86"/>
      <c r="AK33" s="76"/>
      <c r="AL33" s="77"/>
      <c r="AM33" s="72">
        <f t="shared" si="1"/>
        <v>0</v>
      </c>
      <c r="AN33" s="85"/>
      <c r="AP33" s="360"/>
      <c r="AQ33" s="362"/>
      <c r="AR33" s="86"/>
      <c r="AS33" s="76"/>
      <c r="AT33" s="77"/>
      <c r="AU33" s="72">
        <f t="shared" si="2"/>
        <v>0</v>
      </c>
      <c r="AV33" s="85"/>
      <c r="AX33" s="360"/>
      <c r="AY33" s="362"/>
      <c r="AZ33" s="86"/>
      <c r="BA33" s="76"/>
      <c r="BB33" s="77"/>
      <c r="BC33" s="72">
        <f t="shared" si="3"/>
        <v>0</v>
      </c>
      <c r="BD33" s="85"/>
      <c r="BF33" s="366"/>
      <c r="BG33" s="362"/>
      <c r="BH33" s="87"/>
      <c r="BI33" s="76"/>
      <c r="BJ33" s="77"/>
      <c r="BK33" s="72">
        <f t="shared" si="6"/>
        <v>0</v>
      </c>
      <c r="BL33" s="85"/>
      <c r="BN33" s="360"/>
      <c r="BO33" s="362"/>
      <c r="BP33" s="75"/>
      <c r="BQ33" s="76"/>
      <c r="BR33" s="77"/>
      <c r="BS33" s="72">
        <f t="shared" si="4"/>
        <v>0</v>
      </c>
      <c r="BT33" s="85"/>
    </row>
    <row r="34" spans="2:72" x14ac:dyDescent="0.4">
      <c r="B34" s="357"/>
      <c r="C34" s="364"/>
      <c r="D34" s="79"/>
      <c r="E34" s="174"/>
      <c r="F34" s="80"/>
      <c r="G34" s="81">
        <f t="shared" si="8"/>
        <v>0</v>
      </c>
      <c r="H34" s="82"/>
      <c r="J34" s="357"/>
      <c r="K34" s="364"/>
      <c r="L34" s="79"/>
      <c r="M34" s="174"/>
      <c r="N34" s="80"/>
      <c r="O34" s="81">
        <f t="shared" si="5"/>
        <v>0</v>
      </c>
      <c r="P34" s="82"/>
      <c r="R34" s="357"/>
      <c r="S34" s="364"/>
      <c r="T34" s="79"/>
      <c r="U34" s="174"/>
      <c r="V34" s="80"/>
      <c r="W34" s="81">
        <f t="shared" si="7"/>
        <v>0</v>
      </c>
      <c r="X34" s="82"/>
      <c r="Z34" s="357"/>
      <c r="AA34" s="364"/>
      <c r="AB34" s="79"/>
      <c r="AC34" s="174"/>
      <c r="AD34" s="80"/>
      <c r="AE34" s="81">
        <f t="shared" si="0"/>
        <v>0</v>
      </c>
      <c r="AF34" s="82"/>
      <c r="AH34" s="357"/>
      <c r="AI34" s="364"/>
      <c r="AJ34" s="83"/>
      <c r="AK34" s="174"/>
      <c r="AL34" s="80"/>
      <c r="AM34" s="81">
        <f t="shared" si="1"/>
        <v>0</v>
      </c>
      <c r="AN34" s="82"/>
      <c r="AP34" s="357"/>
      <c r="AQ34" s="364"/>
      <c r="AR34" s="83"/>
      <c r="AS34" s="174"/>
      <c r="AT34" s="80"/>
      <c r="AU34" s="81">
        <f t="shared" si="2"/>
        <v>0</v>
      </c>
      <c r="AV34" s="82"/>
      <c r="AX34" s="357"/>
      <c r="AY34" s="364"/>
      <c r="AZ34" s="83"/>
      <c r="BA34" s="174"/>
      <c r="BB34" s="80"/>
      <c r="BC34" s="81">
        <f t="shared" si="3"/>
        <v>0</v>
      </c>
      <c r="BD34" s="82"/>
      <c r="BF34" s="357"/>
      <c r="BG34" s="364"/>
      <c r="BH34" s="88"/>
      <c r="BI34" s="174"/>
      <c r="BJ34" s="80"/>
      <c r="BK34" s="81">
        <f t="shared" si="6"/>
        <v>0</v>
      </c>
      <c r="BL34" s="82"/>
      <c r="BN34" s="357"/>
      <c r="BO34" s="364"/>
      <c r="BP34" s="79"/>
      <c r="BQ34" s="174"/>
      <c r="BR34" s="80"/>
      <c r="BS34" s="81">
        <f t="shared" si="4"/>
        <v>0</v>
      </c>
      <c r="BT34" s="82"/>
    </row>
    <row r="35" spans="2:72" x14ac:dyDescent="0.4">
      <c r="B35" s="360"/>
      <c r="C35" s="362"/>
      <c r="D35" s="75"/>
      <c r="E35" s="76"/>
      <c r="F35" s="77"/>
      <c r="G35" s="72">
        <f t="shared" si="8"/>
        <v>0</v>
      </c>
      <c r="H35" s="85"/>
      <c r="J35" s="360"/>
      <c r="K35" s="362"/>
      <c r="L35" s="75"/>
      <c r="M35" s="76"/>
      <c r="N35" s="77"/>
      <c r="O35" s="72">
        <f t="shared" si="5"/>
        <v>0</v>
      </c>
      <c r="P35" s="85"/>
      <c r="R35" s="360"/>
      <c r="S35" s="362"/>
      <c r="T35" s="75"/>
      <c r="U35" s="76"/>
      <c r="V35" s="77"/>
      <c r="W35" s="72">
        <f t="shared" si="7"/>
        <v>0</v>
      </c>
      <c r="X35" s="85"/>
      <c r="Z35" s="360"/>
      <c r="AA35" s="362"/>
      <c r="AB35" s="75"/>
      <c r="AC35" s="76"/>
      <c r="AD35" s="77"/>
      <c r="AE35" s="72">
        <f t="shared" si="0"/>
        <v>0</v>
      </c>
      <c r="AF35" s="85"/>
      <c r="AH35" s="360"/>
      <c r="AI35" s="362"/>
      <c r="AJ35" s="86"/>
      <c r="AK35" s="76"/>
      <c r="AL35" s="77"/>
      <c r="AM35" s="72">
        <f t="shared" si="1"/>
        <v>0</v>
      </c>
      <c r="AN35" s="85"/>
      <c r="AP35" s="360"/>
      <c r="AQ35" s="362"/>
      <c r="AR35" s="86"/>
      <c r="AS35" s="76"/>
      <c r="AT35" s="77"/>
      <c r="AU35" s="72">
        <f t="shared" si="2"/>
        <v>0</v>
      </c>
      <c r="AV35" s="85"/>
      <c r="AX35" s="360"/>
      <c r="AY35" s="362"/>
      <c r="AZ35" s="86"/>
      <c r="BA35" s="76"/>
      <c r="BB35" s="77"/>
      <c r="BC35" s="72">
        <f t="shared" si="3"/>
        <v>0</v>
      </c>
      <c r="BD35" s="85"/>
      <c r="BF35" s="366"/>
      <c r="BG35" s="418"/>
      <c r="BH35" s="87"/>
      <c r="BI35" s="76"/>
      <c r="BJ35" s="77"/>
      <c r="BK35" s="72">
        <f t="shared" si="6"/>
        <v>0</v>
      </c>
      <c r="BL35" s="85"/>
      <c r="BN35" s="360"/>
      <c r="BO35" s="362"/>
      <c r="BP35" s="75"/>
      <c r="BQ35" s="76"/>
      <c r="BR35" s="77"/>
      <c r="BS35" s="72">
        <f t="shared" si="4"/>
        <v>0</v>
      </c>
      <c r="BT35" s="85"/>
    </row>
    <row r="36" spans="2:72" x14ac:dyDescent="0.4">
      <c r="B36" s="357"/>
      <c r="C36" s="364"/>
      <c r="D36" s="79"/>
      <c r="E36" s="174"/>
      <c r="F36" s="80"/>
      <c r="G36" s="81">
        <f t="shared" si="8"/>
        <v>0</v>
      </c>
      <c r="H36" s="82"/>
      <c r="J36" s="357"/>
      <c r="K36" s="364"/>
      <c r="L36" s="79"/>
      <c r="M36" s="174"/>
      <c r="N36" s="80"/>
      <c r="O36" s="81">
        <f t="shared" si="5"/>
        <v>0</v>
      </c>
      <c r="P36" s="82"/>
      <c r="R36" s="357"/>
      <c r="S36" s="364"/>
      <c r="T36" s="79"/>
      <c r="U36" s="174"/>
      <c r="V36" s="80"/>
      <c r="W36" s="81">
        <f t="shared" si="7"/>
        <v>0</v>
      </c>
      <c r="X36" s="82"/>
      <c r="Z36" s="357"/>
      <c r="AA36" s="364"/>
      <c r="AB36" s="79"/>
      <c r="AC36" s="174"/>
      <c r="AD36" s="80"/>
      <c r="AE36" s="81">
        <f t="shared" si="0"/>
        <v>0</v>
      </c>
      <c r="AF36" s="82"/>
      <c r="AH36" s="357"/>
      <c r="AI36" s="364"/>
      <c r="AJ36" s="83"/>
      <c r="AK36" s="174"/>
      <c r="AL36" s="80"/>
      <c r="AM36" s="81">
        <f t="shared" si="1"/>
        <v>0</v>
      </c>
      <c r="AN36" s="82"/>
      <c r="AP36" s="357"/>
      <c r="AQ36" s="364"/>
      <c r="AR36" s="83"/>
      <c r="AS36" s="174"/>
      <c r="AT36" s="80"/>
      <c r="AU36" s="81">
        <f t="shared" si="2"/>
        <v>0</v>
      </c>
      <c r="AV36" s="82"/>
      <c r="AX36" s="357"/>
      <c r="AY36" s="364"/>
      <c r="AZ36" s="83"/>
      <c r="BA36" s="174"/>
      <c r="BB36" s="80"/>
      <c r="BC36" s="81">
        <f t="shared" si="3"/>
        <v>0</v>
      </c>
      <c r="BD36" s="82"/>
      <c r="BF36" s="357"/>
      <c r="BG36" s="419"/>
      <c r="BH36" s="88"/>
      <c r="BI36" s="174"/>
      <c r="BJ36" s="80"/>
      <c r="BK36" s="81">
        <f t="shared" si="6"/>
        <v>0</v>
      </c>
      <c r="BL36" s="82"/>
      <c r="BN36" s="357"/>
      <c r="BO36" s="364"/>
      <c r="BP36" s="79"/>
      <c r="BQ36" s="174"/>
      <c r="BR36" s="80"/>
      <c r="BS36" s="81">
        <f t="shared" si="4"/>
        <v>0</v>
      </c>
      <c r="BT36" s="82"/>
    </row>
    <row r="37" spans="2:72" x14ac:dyDescent="0.4">
      <c r="B37" s="360"/>
      <c r="C37" s="362"/>
      <c r="D37" s="75"/>
      <c r="E37" s="76"/>
      <c r="F37" s="77"/>
      <c r="G37" s="72">
        <f t="shared" si="8"/>
        <v>0</v>
      </c>
      <c r="H37" s="85"/>
      <c r="J37" s="360"/>
      <c r="K37" s="362"/>
      <c r="L37" s="75"/>
      <c r="M37" s="76"/>
      <c r="N37" s="77"/>
      <c r="O37" s="72">
        <f t="shared" si="5"/>
        <v>0</v>
      </c>
      <c r="P37" s="85"/>
      <c r="R37" s="360"/>
      <c r="S37" s="362"/>
      <c r="T37" s="75"/>
      <c r="U37" s="76"/>
      <c r="V37" s="77"/>
      <c r="W37" s="72">
        <f t="shared" si="7"/>
        <v>0</v>
      </c>
      <c r="X37" s="85"/>
      <c r="Z37" s="360"/>
      <c r="AA37" s="362"/>
      <c r="AB37" s="75"/>
      <c r="AC37" s="76"/>
      <c r="AD37" s="77"/>
      <c r="AE37" s="72">
        <f t="shared" si="0"/>
        <v>0</v>
      </c>
      <c r="AF37" s="85"/>
      <c r="AH37" s="360"/>
      <c r="AI37" s="362"/>
      <c r="AJ37" s="86"/>
      <c r="AK37" s="76"/>
      <c r="AL37" s="77"/>
      <c r="AM37" s="72">
        <f t="shared" si="1"/>
        <v>0</v>
      </c>
      <c r="AN37" s="85"/>
      <c r="AP37" s="360"/>
      <c r="AQ37" s="362"/>
      <c r="AR37" s="86"/>
      <c r="AS37" s="76"/>
      <c r="AT37" s="77"/>
      <c r="AU37" s="72">
        <f t="shared" si="2"/>
        <v>0</v>
      </c>
      <c r="AV37" s="85"/>
      <c r="AX37" s="360"/>
      <c r="AY37" s="362"/>
      <c r="AZ37" s="86"/>
      <c r="BA37" s="76"/>
      <c r="BB37" s="77"/>
      <c r="BC37" s="72">
        <f t="shared" si="3"/>
        <v>0</v>
      </c>
      <c r="BD37" s="85"/>
      <c r="BF37" s="366"/>
      <c r="BG37" s="365"/>
      <c r="BH37" s="87"/>
      <c r="BI37" s="76"/>
      <c r="BJ37" s="77"/>
      <c r="BK37" s="72">
        <f t="shared" si="6"/>
        <v>0</v>
      </c>
      <c r="BL37" s="85"/>
      <c r="BN37" s="360"/>
      <c r="BO37" s="362"/>
      <c r="BP37" s="75"/>
      <c r="BQ37" s="76"/>
      <c r="BR37" s="77"/>
      <c r="BS37" s="72">
        <f t="shared" si="4"/>
        <v>0</v>
      </c>
      <c r="BT37" s="85"/>
    </row>
    <row r="38" spans="2:72" x14ac:dyDescent="0.4">
      <c r="B38" s="357"/>
      <c r="C38" s="364"/>
      <c r="D38" s="79"/>
      <c r="E38" s="174"/>
      <c r="F38" s="80"/>
      <c r="G38" s="81">
        <f t="shared" si="8"/>
        <v>0</v>
      </c>
      <c r="H38" s="82"/>
      <c r="J38" s="357"/>
      <c r="K38" s="364"/>
      <c r="L38" s="79"/>
      <c r="M38" s="174"/>
      <c r="N38" s="80"/>
      <c r="O38" s="81">
        <f t="shared" si="5"/>
        <v>0</v>
      </c>
      <c r="P38" s="82"/>
      <c r="R38" s="357"/>
      <c r="S38" s="364"/>
      <c r="T38" s="79"/>
      <c r="U38" s="174"/>
      <c r="V38" s="80"/>
      <c r="W38" s="81">
        <f t="shared" si="7"/>
        <v>0</v>
      </c>
      <c r="X38" s="82"/>
      <c r="Z38" s="357"/>
      <c r="AA38" s="364"/>
      <c r="AB38" s="79"/>
      <c r="AC38" s="174"/>
      <c r="AD38" s="80"/>
      <c r="AE38" s="81">
        <f t="shared" si="0"/>
        <v>0</v>
      </c>
      <c r="AF38" s="82"/>
      <c r="AH38" s="357"/>
      <c r="AI38" s="364"/>
      <c r="AJ38" s="83"/>
      <c r="AK38" s="174"/>
      <c r="AL38" s="80"/>
      <c r="AM38" s="81">
        <f t="shared" si="1"/>
        <v>0</v>
      </c>
      <c r="AN38" s="82"/>
      <c r="AP38" s="357"/>
      <c r="AQ38" s="364"/>
      <c r="AR38" s="83"/>
      <c r="AS38" s="174"/>
      <c r="AT38" s="80"/>
      <c r="AU38" s="81">
        <f t="shared" si="2"/>
        <v>0</v>
      </c>
      <c r="AV38" s="82"/>
      <c r="AX38" s="357"/>
      <c r="AY38" s="364"/>
      <c r="AZ38" s="83"/>
      <c r="BA38" s="174"/>
      <c r="BB38" s="80"/>
      <c r="BC38" s="81">
        <f t="shared" si="3"/>
        <v>0</v>
      </c>
      <c r="BD38" s="82"/>
      <c r="BF38" s="357"/>
      <c r="BG38" s="364"/>
      <c r="BH38" s="88"/>
      <c r="BI38" s="174"/>
      <c r="BJ38" s="80"/>
      <c r="BK38" s="81">
        <f t="shared" si="6"/>
        <v>0</v>
      </c>
      <c r="BL38" s="82"/>
      <c r="BN38" s="357"/>
      <c r="BO38" s="364"/>
      <c r="BP38" s="79"/>
      <c r="BQ38" s="174"/>
      <c r="BR38" s="80"/>
      <c r="BS38" s="81">
        <f t="shared" si="4"/>
        <v>0</v>
      </c>
      <c r="BT38" s="82"/>
    </row>
    <row r="39" spans="2:72" x14ac:dyDescent="0.4">
      <c r="B39" s="360"/>
      <c r="C39" s="362"/>
      <c r="D39" s="75"/>
      <c r="E39" s="76"/>
      <c r="F39" s="77"/>
      <c r="G39" s="72">
        <f t="shared" si="8"/>
        <v>0</v>
      </c>
      <c r="H39" s="85"/>
      <c r="J39" s="360"/>
      <c r="K39" s="362"/>
      <c r="L39" s="75"/>
      <c r="M39" s="76"/>
      <c r="N39" s="77"/>
      <c r="O39" s="72">
        <f t="shared" si="5"/>
        <v>0</v>
      </c>
      <c r="P39" s="85"/>
      <c r="R39" s="360"/>
      <c r="S39" s="362"/>
      <c r="T39" s="75"/>
      <c r="U39" s="76"/>
      <c r="V39" s="77"/>
      <c r="W39" s="72">
        <f t="shared" si="7"/>
        <v>0</v>
      </c>
      <c r="X39" s="85"/>
      <c r="Z39" s="360"/>
      <c r="AA39" s="362"/>
      <c r="AB39" s="75"/>
      <c r="AC39" s="76"/>
      <c r="AD39" s="77"/>
      <c r="AE39" s="72">
        <f t="shared" si="0"/>
        <v>0</v>
      </c>
      <c r="AF39" s="85"/>
      <c r="AH39" s="360"/>
      <c r="AI39" s="362"/>
      <c r="AJ39" s="86"/>
      <c r="AK39" s="76"/>
      <c r="AL39" s="77"/>
      <c r="AM39" s="72">
        <f t="shared" si="1"/>
        <v>0</v>
      </c>
      <c r="AN39" s="85"/>
      <c r="AP39" s="360"/>
      <c r="AQ39" s="362"/>
      <c r="AR39" s="86"/>
      <c r="AS39" s="76"/>
      <c r="AT39" s="77"/>
      <c r="AU39" s="72">
        <f t="shared" si="2"/>
        <v>0</v>
      </c>
      <c r="AV39" s="85"/>
      <c r="AX39" s="360"/>
      <c r="AY39" s="362"/>
      <c r="AZ39" s="86"/>
      <c r="BA39" s="76"/>
      <c r="BB39" s="77"/>
      <c r="BC39" s="72">
        <f t="shared" si="3"/>
        <v>0</v>
      </c>
      <c r="BD39" s="85"/>
      <c r="BF39" s="366"/>
      <c r="BG39" s="362"/>
      <c r="BH39" s="87"/>
      <c r="BI39" s="76"/>
      <c r="BJ39" s="77"/>
      <c r="BK39" s="72">
        <f>+IF(BJ39&gt;0,INT(BH39*BJ39),0)</f>
        <v>0</v>
      </c>
      <c r="BL39" s="85"/>
      <c r="BN39" s="360"/>
      <c r="BO39" s="362"/>
      <c r="BP39" s="75"/>
      <c r="BQ39" s="76"/>
      <c r="BR39" s="77"/>
      <c r="BS39" s="72">
        <f t="shared" si="4"/>
        <v>0</v>
      </c>
      <c r="BT39" s="85"/>
    </row>
    <row r="40" spans="2:72" x14ac:dyDescent="0.4">
      <c r="B40" s="357"/>
      <c r="C40" s="364"/>
      <c r="D40" s="79"/>
      <c r="E40" s="174"/>
      <c r="F40" s="80"/>
      <c r="G40" s="81">
        <f t="shared" si="8"/>
        <v>0</v>
      </c>
      <c r="H40" s="82"/>
      <c r="J40" s="357"/>
      <c r="K40" s="364"/>
      <c r="L40" s="79"/>
      <c r="M40" s="174"/>
      <c r="N40" s="80"/>
      <c r="O40" s="81">
        <f t="shared" si="5"/>
        <v>0</v>
      </c>
      <c r="P40" s="82"/>
      <c r="R40" s="357"/>
      <c r="S40" s="364"/>
      <c r="T40" s="79"/>
      <c r="U40" s="174"/>
      <c r="V40" s="80"/>
      <c r="W40" s="81">
        <f t="shared" si="7"/>
        <v>0</v>
      </c>
      <c r="X40" s="82"/>
      <c r="Z40" s="357"/>
      <c r="AA40" s="364"/>
      <c r="AB40" s="79"/>
      <c r="AC40" s="174"/>
      <c r="AD40" s="80"/>
      <c r="AE40" s="81">
        <f t="shared" si="0"/>
        <v>0</v>
      </c>
      <c r="AF40" s="82"/>
      <c r="AH40" s="357"/>
      <c r="AI40" s="364"/>
      <c r="AJ40" s="83"/>
      <c r="AK40" s="174"/>
      <c r="AL40" s="80"/>
      <c r="AM40" s="81">
        <f t="shared" si="1"/>
        <v>0</v>
      </c>
      <c r="AN40" s="82"/>
      <c r="AP40" s="357"/>
      <c r="AQ40" s="364"/>
      <c r="AR40" s="83"/>
      <c r="AS40" s="174"/>
      <c r="AT40" s="80"/>
      <c r="AU40" s="81">
        <f t="shared" si="2"/>
        <v>0</v>
      </c>
      <c r="AV40" s="82"/>
      <c r="AX40" s="357"/>
      <c r="AY40" s="364"/>
      <c r="AZ40" s="83"/>
      <c r="BA40" s="174"/>
      <c r="BB40" s="80"/>
      <c r="BC40" s="81">
        <f t="shared" si="3"/>
        <v>0</v>
      </c>
      <c r="BD40" s="82"/>
      <c r="BF40" s="357"/>
      <c r="BG40" s="364"/>
      <c r="BH40" s="88"/>
      <c r="BI40" s="174"/>
      <c r="BJ40" s="80"/>
      <c r="BK40" s="81">
        <f t="shared" si="6"/>
        <v>0</v>
      </c>
      <c r="BL40" s="82"/>
      <c r="BN40" s="357"/>
      <c r="BO40" s="364"/>
      <c r="BP40" s="79"/>
      <c r="BQ40" s="174"/>
      <c r="BR40" s="80"/>
      <c r="BS40" s="81">
        <f t="shared" si="4"/>
        <v>0</v>
      </c>
      <c r="BT40" s="82"/>
    </row>
    <row r="41" spans="2:72" x14ac:dyDescent="0.4">
      <c r="B41" s="360"/>
      <c r="C41" s="362"/>
      <c r="D41" s="75"/>
      <c r="E41" s="76"/>
      <c r="F41" s="77"/>
      <c r="G41" s="72">
        <f t="shared" si="8"/>
        <v>0</v>
      </c>
      <c r="H41" s="85"/>
      <c r="J41" s="360"/>
      <c r="K41" s="362"/>
      <c r="L41" s="75"/>
      <c r="M41" s="76"/>
      <c r="N41" s="77"/>
      <c r="O41" s="72">
        <f t="shared" si="5"/>
        <v>0</v>
      </c>
      <c r="P41" s="85"/>
      <c r="R41" s="360"/>
      <c r="S41" s="362"/>
      <c r="T41" s="75"/>
      <c r="U41" s="76"/>
      <c r="V41" s="77"/>
      <c r="W41" s="72">
        <f t="shared" si="7"/>
        <v>0</v>
      </c>
      <c r="X41" s="85"/>
      <c r="Z41" s="360"/>
      <c r="AA41" s="362"/>
      <c r="AB41" s="75"/>
      <c r="AC41" s="76"/>
      <c r="AD41" s="77"/>
      <c r="AE41" s="72">
        <f t="shared" si="0"/>
        <v>0</v>
      </c>
      <c r="AF41" s="85"/>
      <c r="AH41" s="360"/>
      <c r="AI41" s="362"/>
      <c r="AJ41" s="86"/>
      <c r="AK41" s="76"/>
      <c r="AL41" s="77"/>
      <c r="AM41" s="72">
        <f t="shared" si="1"/>
        <v>0</v>
      </c>
      <c r="AN41" s="85"/>
      <c r="AP41" s="360"/>
      <c r="AQ41" s="362"/>
      <c r="AR41" s="86"/>
      <c r="AS41" s="76"/>
      <c r="AT41" s="77"/>
      <c r="AU41" s="72">
        <f t="shared" si="2"/>
        <v>0</v>
      </c>
      <c r="AV41" s="85"/>
      <c r="AX41" s="360"/>
      <c r="AY41" s="362"/>
      <c r="AZ41" s="86"/>
      <c r="BA41" s="76"/>
      <c r="BB41" s="77"/>
      <c r="BC41" s="72">
        <f t="shared" si="3"/>
        <v>0</v>
      </c>
      <c r="BD41" s="85"/>
      <c r="BF41" s="366"/>
      <c r="BG41" s="365"/>
      <c r="BH41" s="87"/>
      <c r="BI41" s="76"/>
      <c r="BJ41" s="77"/>
      <c r="BK41" s="72">
        <f t="shared" si="6"/>
        <v>0</v>
      </c>
      <c r="BL41" s="85"/>
      <c r="BN41" s="360"/>
      <c r="BO41" s="362"/>
      <c r="BP41" s="75"/>
      <c r="BQ41" s="76"/>
      <c r="BR41" s="77"/>
      <c r="BS41" s="72">
        <f t="shared" si="4"/>
        <v>0</v>
      </c>
      <c r="BT41" s="85"/>
    </row>
    <row r="42" spans="2:72" x14ac:dyDescent="0.4">
      <c r="B42" s="357"/>
      <c r="C42" s="364"/>
      <c r="D42" s="79"/>
      <c r="E42" s="174"/>
      <c r="F42" s="80"/>
      <c r="G42" s="81">
        <f t="shared" si="8"/>
        <v>0</v>
      </c>
      <c r="H42" s="82"/>
      <c r="J42" s="357"/>
      <c r="K42" s="364"/>
      <c r="L42" s="79"/>
      <c r="M42" s="174"/>
      <c r="N42" s="80"/>
      <c r="O42" s="81">
        <f t="shared" si="5"/>
        <v>0</v>
      </c>
      <c r="P42" s="82"/>
      <c r="R42" s="357"/>
      <c r="S42" s="364"/>
      <c r="T42" s="79"/>
      <c r="U42" s="174"/>
      <c r="V42" s="80"/>
      <c r="W42" s="81">
        <f t="shared" si="7"/>
        <v>0</v>
      </c>
      <c r="X42" s="82"/>
      <c r="Z42" s="357"/>
      <c r="AA42" s="364"/>
      <c r="AB42" s="79"/>
      <c r="AC42" s="174"/>
      <c r="AD42" s="80"/>
      <c r="AE42" s="81">
        <f t="shared" si="0"/>
        <v>0</v>
      </c>
      <c r="AF42" s="82"/>
      <c r="AH42" s="357"/>
      <c r="AI42" s="364"/>
      <c r="AJ42" s="83"/>
      <c r="AK42" s="174"/>
      <c r="AL42" s="80"/>
      <c r="AM42" s="81">
        <f t="shared" si="1"/>
        <v>0</v>
      </c>
      <c r="AN42" s="82"/>
      <c r="AP42" s="357"/>
      <c r="AQ42" s="364"/>
      <c r="AR42" s="83"/>
      <c r="AS42" s="174"/>
      <c r="AT42" s="80"/>
      <c r="AU42" s="81">
        <f t="shared" si="2"/>
        <v>0</v>
      </c>
      <c r="AV42" s="82"/>
      <c r="AX42" s="357"/>
      <c r="AY42" s="364"/>
      <c r="AZ42" s="83"/>
      <c r="BA42" s="174"/>
      <c r="BB42" s="80"/>
      <c r="BC42" s="81">
        <f t="shared" si="3"/>
        <v>0</v>
      </c>
      <c r="BD42" s="82"/>
      <c r="BF42" s="357"/>
      <c r="BG42" s="364"/>
      <c r="BH42" s="88"/>
      <c r="BI42" s="174"/>
      <c r="BJ42" s="80"/>
      <c r="BK42" s="81">
        <f t="shared" si="6"/>
        <v>0</v>
      </c>
      <c r="BL42" s="82"/>
      <c r="BN42" s="357"/>
      <c r="BO42" s="364"/>
      <c r="BP42" s="79"/>
      <c r="BQ42" s="174"/>
      <c r="BR42" s="80"/>
      <c r="BS42" s="81">
        <f t="shared" si="4"/>
        <v>0</v>
      </c>
      <c r="BT42" s="82"/>
    </row>
    <row r="43" spans="2:72" x14ac:dyDescent="0.4">
      <c r="B43" s="360"/>
      <c r="C43" s="362"/>
      <c r="D43" s="75"/>
      <c r="E43" s="76"/>
      <c r="F43" s="77"/>
      <c r="G43" s="72">
        <f t="shared" si="8"/>
        <v>0</v>
      </c>
      <c r="H43" s="85"/>
      <c r="J43" s="360"/>
      <c r="K43" s="362"/>
      <c r="L43" s="75"/>
      <c r="M43" s="76"/>
      <c r="N43" s="77"/>
      <c r="O43" s="72">
        <f t="shared" si="5"/>
        <v>0</v>
      </c>
      <c r="P43" s="85"/>
      <c r="R43" s="360"/>
      <c r="S43" s="362"/>
      <c r="T43" s="75"/>
      <c r="U43" s="76"/>
      <c r="V43" s="77"/>
      <c r="W43" s="72">
        <f t="shared" si="7"/>
        <v>0</v>
      </c>
      <c r="X43" s="85"/>
      <c r="Z43" s="360"/>
      <c r="AA43" s="362"/>
      <c r="AB43" s="75"/>
      <c r="AC43" s="76"/>
      <c r="AD43" s="77"/>
      <c r="AE43" s="72">
        <f t="shared" si="0"/>
        <v>0</v>
      </c>
      <c r="AF43" s="85"/>
      <c r="AH43" s="360"/>
      <c r="AI43" s="362"/>
      <c r="AJ43" s="86"/>
      <c r="AK43" s="76"/>
      <c r="AL43" s="77"/>
      <c r="AM43" s="72">
        <f t="shared" si="1"/>
        <v>0</v>
      </c>
      <c r="AN43" s="85"/>
      <c r="AP43" s="360"/>
      <c r="AQ43" s="362"/>
      <c r="AR43" s="86"/>
      <c r="AS43" s="76"/>
      <c r="AT43" s="77"/>
      <c r="AU43" s="72">
        <f t="shared" si="2"/>
        <v>0</v>
      </c>
      <c r="AV43" s="85"/>
      <c r="AX43" s="360"/>
      <c r="AY43" s="362"/>
      <c r="AZ43" s="86"/>
      <c r="BA43" s="76"/>
      <c r="BB43" s="77"/>
      <c r="BC43" s="72">
        <f t="shared" si="3"/>
        <v>0</v>
      </c>
      <c r="BD43" s="85"/>
      <c r="BF43" s="366"/>
      <c r="BG43" s="362"/>
      <c r="BH43" s="87"/>
      <c r="BI43" s="76"/>
      <c r="BJ43" s="77"/>
      <c r="BK43" s="72">
        <f t="shared" si="6"/>
        <v>0</v>
      </c>
      <c r="BL43" s="85"/>
      <c r="BN43" s="360"/>
      <c r="BO43" s="362"/>
      <c r="BP43" s="75"/>
      <c r="BQ43" s="76"/>
      <c r="BR43" s="77"/>
      <c r="BS43" s="72">
        <f t="shared" si="4"/>
        <v>0</v>
      </c>
      <c r="BT43" s="85"/>
    </row>
    <row r="44" spans="2:72" x14ac:dyDescent="0.4">
      <c r="B44" s="357"/>
      <c r="C44" s="364"/>
      <c r="D44" s="79"/>
      <c r="E44" s="174"/>
      <c r="F44" s="80"/>
      <c r="G44" s="81">
        <f t="shared" si="8"/>
        <v>0</v>
      </c>
      <c r="H44" s="82"/>
      <c r="J44" s="357"/>
      <c r="K44" s="364"/>
      <c r="L44" s="79"/>
      <c r="M44" s="174"/>
      <c r="N44" s="80"/>
      <c r="O44" s="81">
        <f t="shared" si="5"/>
        <v>0</v>
      </c>
      <c r="P44" s="82"/>
      <c r="R44" s="357"/>
      <c r="S44" s="364"/>
      <c r="T44" s="79"/>
      <c r="U44" s="174"/>
      <c r="V44" s="80"/>
      <c r="W44" s="81">
        <f t="shared" si="7"/>
        <v>0</v>
      </c>
      <c r="X44" s="82"/>
      <c r="Z44" s="357"/>
      <c r="AA44" s="364"/>
      <c r="AB44" s="79"/>
      <c r="AC44" s="174"/>
      <c r="AD44" s="80"/>
      <c r="AE44" s="81">
        <f t="shared" si="0"/>
        <v>0</v>
      </c>
      <c r="AF44" s="82"/>
      <c r="AH44" s="357"/>
      <c r="AI44" s="364"/>
      <c r="AJ44" s="83"/>
      <c r="AK44" s="174"/>
      <c r="AL44" s="80"/>
      <c r="AM44" s="81">
        <f t="shared" si="1"/>
        <v>0</v>
      </c>
      <c r="AN44" s="82"/>
      <c r="AP44" s="357"/>
      <c r="AQ44" s="364"/>
      <c r="AR44" s="83"/>
      <c r="AS44" s="174"/>
      <c r="AT44" s="80"/>
      <c r="AU44" s="81">
        <f t="shared" si="2"/>
        <v>0</v>
      </c>
      <c r="AV44" s="82"/>
      <c r="AX44" s="357"/>
      <c r="AY44" s="364"/>
      <c r="AZ44" s="83"/>
      <c r="BA44" s="174"/>
      <c r="BB44" s="80"/>
      <c r="BC44" s="81">
        <f t="shared" si="3"/>
        <v>0</v>
      </c>
      <c r="BD44" s="82"/>
      <c r="BF44" s="357"/>
      <c r="BG44" s="364"/>
      <c r="BH44" s="88"/>
      <c r="BI44" s="174"/>
      <c r="BJ44" s="80"/>
      <c r="BK44" s="81">
        <f t="shared" si="6"/>
        <v>0</v>
      </c>
      <c r="BL44" s="82"/>
      <c r="BN44" s="357"/>
      <c r="BO44" s="364"/>
      <c r="BP44" s="79"/>
      <c r="BQ44" s="174"/>
      <c r="BR44" s="80"/>
      <c r="BS44" s="81">
        <f t="shared" si="4"/>
        <v>0</v>
      </c>
      <c r="BT44" s="82"/>
    </row>
    <row r="45" spans="2:72" ht="18.95" customHeight="1" x14ac:dyDescent="0.4">
      <c r="B45" s="360"/>
      <c r="C45" s="362"/>
      <c r="D45" s="75"/>
      <c r="E45" s="76"/>
      <c r="F45" s="77"/>
      <c r="G45" s="72">
        <f t="shared" si="8"/>
        <v>0</v>
      </c>
      <c r="H45" s="85"/>
      <c r="J45" s="366" t="s">
        <v>174</v>
      </c>
      <c r="K45" s="362"/>
      <c r="L45" s="141">
        <v>1</v>
      </c>
      <c r="M45" s="76" t="s">
        <v>23</v>
      </c>
      <c r="N45" s="77">
        <f>+SUM(O5,O7,O9,O11,O13,O15,O17,O19,O21,O23,O25,O27,O29,O31,O33,O35,O37,O39,O41,O43,)</f>
        <v>0</v>
      </c>
      <c r="O45" s="72">
        <f>+IF(N45&gt;0,INT(L45*N45*(P45)),0)</f>
        <v>0</v>
      </c>
      <c r="P45" s="317"/>
      <c r="R45" s="366" t="s">
        <v>175</v>
      </c>
      <c r="S45" s="362"/>
      <c r="T45" s="141">
        <v>1</v>
      </c>
      <c r="U45" s="76" t="s">
        <v>23</v>
      </c>
      <c r="V45" s="77">
        <f>+SUM(W5,W7,W9,W11,W13,W15,W17,W19,W21,W23,W25,W27,W29,W31,W33,W35,W37,W39,W41,W43,)</f>
        <v>0</v>
      </c>
      <c r="W45" s="72">
        <f>+IF(V45&gt;0,INT(T45*V45*(X45)),0)</f>
        <v>0</v>
      </c>
      <c r="X45" s="317"/>
      <c r="Z45" s="360"/>
      <c r="AA45" s="362"/>
      <c r="AB45" s="75"/>
      <c r="AC45" s="76"/>
      <c r="AD45" s="77"/>
      <c r="AE45" s="72">
        <f t="shared" si="0"/>
        <v>0</v>
      </c>
      <c r="AF45" s="85"/>
      <c r="AH45" s="360"/>
      <c r="AI45" s="362"/>
      <c r="AJ45" s="86"/>
      <c r="AK45" s="76"/>
      <c r="AL45" s="77"/>
      <c r="AM45" s="72">
        <f t="shared" si="1"/>
        <v>0</v>
      </c>
      <c r="AN45" s="85"/>
      <c r="AP45" s="360"/>
      <c r="AQ45" s="362"/>
      <c r="AR45" s="86"/>
      <c r="AS45" s="76"/>
      <c r="AT45" s="77"/>
      <c r="AU45" s="72">
        <f t="shared" si="2"/>
        <v>0</v>
      </c>
      <c r="AV45" s="85"/>
      <c r="AX45" s="360"/>
      <c r="AY45" s="362"/>
      <c r="AZ45" s="86"/>
      <c r="BA45" s="76"/>
      <c r="BB45" s="77"/>
      <c r="BC45" s="72">
        <f t="shared" si="3"/>
        <v>0</v>
      </c>
      <c r="BD45" s="85"/>
      <c r="BF45" s="360"/>
      <c r="BG45" s="362"/>
      <c r="BH45" s="75"/>
      <c r="BI45" s="76"/>
      <c r="BJ45" s="77"/>
      <c r="BK45" s="72">
        <f t="shared" si="6"/>
        <v>0</v>
      </c>
      <c r="BL45" s="85"/>
      <c r="BN45" s="360"/>
      <c r="BO45" s="362"/>
      <c r="BP45" s="75"/>
      <c r="BQ45" s="76"/>
      <c r="BR45" s="77"/>
      <c r="BS45" s="72">
        <f t="shared" si="4"/>
        <v>0</v>
      </c>
      <c r="BT45" s="85"/>
    </row>
    <row r="46" spans="2:72" ht="19.5" thickBot="1" x14ac:dyDescent="0.45">
      <c r="B46" s="361"/>
      <c r="C46" s="363"/>
      <c r="D46" s="90"/>
      <c r="E46" s="175"/>
      <c r="F46" s="91"/>
      <c r="G46" s="92">
        <f t="shared" si="8"/>
        <v>0</v>
      </c>
      <c r="H46" s="93"/>
      <c r="J46" s="361"/>
      <c r="K46" s="363"/>
      <c r="L46" s="142">
        <f>+IF(N46&gt;0,0.015,0)</f>
        <v>0</v>
      </c>
      <c r="M46" s="175"/>
      <c r="N46" s="92">
        <f>+SUM(O6,O8,O10,O12,O14,O16,O18,O20,O22,O24,O26,O28,O30,O32,O34,O36,O38,O40,O42,O44,)</f>
        <v>0</v>
      </c>
      <c r="O46" s="92">
        <f t="shared" ref="O46" si="9">+IF(N46&gt;0,INT(L46*N46),0)</f>
        <v>0</v>
      </c>
      <c r="P46" s="94"/>
      <c r="R46" s="361"/>
      <c r="S46" s="363"/>
      <c r="T46" s="142">
        <f>+IF(V46&gt;0,0.2,0)</f>
        <v>0</v>
      </c>
      <c r="U46" s="175"/>
      <c r="V46" s="92">
        <f>+SUM(W6,W8,W10,W12,W14,W16,W18,W20,W22,W24,W26,W28,W30,W32,W34,W36,W38,W40,W42,W44,)</f>
        <v>0</v>
      </c>
      <c r="W46" s="92">
        <f t="shared" ref="W46" si="10">+IF(V46&gt;0,INT(T46*V46),0)</f>
        <v>0</v>
      </c>
      <c r="X46" s="94"/>
      <c r="Z46" s="361"/>
      <c r="AA46" s="363"/>
      <c r="AB46" s="90"/>
      <c r="AC46" s="175"/>
      <c r="AD46" s="91"/>
      <c r="AE46" s="92">
        <f t="shared" si="0"/>
        <v>0</v>
      </c>
      <c r="AF46" s="93"/>
      <c r="AH46" s="361"/>
      <c r="AI46" s="363"/>
      <c r="AJ46" s="143"/>
      <c r="AK46" s="175"/>
      <c r="AL46" s="91"/>
      <c r="AM46" s="92">
        <f t="shared" si="1"/>
        <v>0</v>
      </c>
      <c r="AN46" s="93"/>
      <c r="AP46" s="361"/>
      <c r="AQ46" s="363"/>
      <c r="AR46" s="143"/>
      <c r="AS46" s="175"/>
      <c r="AT46" s="91"/>
      <c r="AU46" s="92">
        <f t="shared" si="2"/>
        <v>0</v>
      </c>
      <c r="AV46" s="93"/>
      <c r="AX46" s="361"/>
      <c r="AY46" s="363"/>
      <c r="AZ46" s="143"/>
      <c r="BA46" s="175"/>
      <c r="BB46" s="91"/>
      <c r="BC46" s="92">
        <f t="shared" si="3"/>
        <v>0</v>
      </c>
      <c r="BD46" s="93"/>
      <c r="BF46" s="361"/>
      <c r="BG46" s="363"/>
      <c r="BH46" s="90"/>
      <c r="BI46" s="175"/>
      <c r="BJ46" s="91"/>
      <c r="BK46" s="92">
        <f t="shared" si="6"/>
        <v>0</v>
      </c>
      <c r="BL46" s="93"/>
      <c r="BN46" s="361"/>
      <c r="BO46" s="363"/>
      <c r="BP46" s="90"/>
      <c r="BQ46" s="175"/>
      <c r="BR46" s="91"/>
      <c r="BS46" s="92">
        <f t="shared" si="4"/>
        <v>0</v>
      </c>
      <c r="BT46" s="93"/>
    </row>
    <row r="47" spans="2:72" ht="19.5" thickTop="1" x14ac:dyDescent="0.4">
      <c r="B47" s="356"/>
      <c r="C47" s="358" t="s">
        <v>63</v>
      </c>
      <c r="D47" s="95"/>
      <c r="E47" s="95"/>
      <c r="F47" s="72"/>
      <c r="G47" s="72">
        <f>+SUM(G5,G7,G9,G11,G13,G15,G17,G19,G21,G23,G25,G27,G29,G31,G33,G35,G37,G39,G41,G43,G45)</f>
        <v>0</v>
      </c>
      <c r="H47" s="95"/>
      <c r="J47" s="356"/>
      <c r="K47" s="358" t="s">
        <v>63</v>
      </c>
      <c r="L47" s="95"/>
      <c r="M47" s="95"/>
      <c r="N47" s="72"/>
      <c r="O47" s="72">
        <f>+SUM(N45,O45)</f>
        <v>0</v>
      </c>
      <c r="P47" s="95"/>
      <c r="R47" s="356"/>
      <c r="S47" s="358" t="s">
        <v>63</v>
      </c>
      <c r="T47" s="95"/>
      <c r="U47" s="95"/>
      <c r="V47" s="72"/>
      <c r="W47" s="72">
        <f>+SUM(V45,W45)</f>
        <v>0</v>
      </c>
      <c r="X47" s="95"/>
      <c r="Z47" s="356"/>
      <c r="AA47" s="358" t="s">
        <v>63</v>
      </c>
      <c r="AB47" s="95"/>
      <c r="AC47" s="95"/>
      <c r="AD47" s="72"/>
      <c r="AE47" s="72">
        <f>+SUM(AE5,AE7,AE9,AE11,AE13,AE15,AE17,AE19,AE21,AE23,AE25,AE27,AE29,AE31,AE33,AE35,AE37,AE39,AE41,AE43,AE45)</f>
        <v>0</v>
      </c>
      <c r="AF47" s="95"/>
      <c r="AH47" s="356"/>
      <c r="AI47" s="358" t="s">
        <v>63</v>
      </c>
      <c r="AJ47" s="95"/>
      <c r="AK47" s="95"/>
      <c r="AL47" s="72"/>
      <c r="AM47" s="72">
        <f>+SUM(AM5,AM7,AM9,AM11,AM13,AM15,AM17,AM19,AM21,AM23,AM25,AM27,AM29,AM31,AM33,AM35,AM37,AM39,AM41,AM43,AM45)</f>
        <v>0</v>
      </c>
      <c r="AN47" s="95"/>
      <c r="AP47" s="356"/>
      <c r="AQ47" s="358" t="s">
        <v>63</v>
      </c>
      <c r="AR47" s="95"/>
      <c r="AS47" s="95"/>
      <c r="AT47" s="72"/>
      <c r="AU47" s="72">
        <f>+SUM(AU5,AU7,AU9,AU11,AU13,AU15,AU17,AU19,AU21,AU23,AU25,AU27,AU29,AU31,AU33,AU35,AU37,AU39,AU41,AU43,AU45)</f>
        <v>0</v>
      </c>
      <c r="AV47" s="95"/>
      <c r="AX47" s="356"/>
      <c r="AY47" s="358" t="s">
        <v>63</v>
      </c>
      <c r="AZ47" s="95"/>
      <c r="BA47" s="95"/>
      <c r="BB47" s="72"/>
      <c r="BC47" s="72">
        <f>+SUM(BC5,BC7,BC9,BC11,BC13,BC15,BC17,BC19,BC21,BC23,BC25,BC27,BC29,BC31,BC33,BC35,BC37,BC39,BC41,BC43,BC45)</f>
        <v>0</v>
      </c>
      <c r="BD47" s="95"/>
      <c r="BF47" s="356"/>
      <c r="BG47" s="358" t="s">
        <v>63</v>
      </c>
      <c r="BH47" s="95"/>
      <c r="BI47" s="95"/>
      <c r="BJ47" s="72"/>
      <c r="BK47" s="72">
        <f>+SUM(BK5,BK7,BK9,BK11,BK13,BK15,BK17,BK19,BK21,BK23,BK25,BK27,BK29,BK31,BK33,BK35,BK37,BK39,BK41,BK43,BK45)</f>
        <v>0</v>
      </c>
      <c r="BL47" s="95"/>
      <c r="BN47" s="356"/>
      <c r="BO47" s="358" t="s">
        <v>63</v>
      </c>
      <c r="BP47" s="95"/>
      <c r="BQ47" s="95"/>
      <c r="BR47" s="72"/>
      <c r="BS47" s="72">
        <f>+SUM(BS5,BS7,BS9,BS11,BS13,BS15,BS17,BS19,BS21,BS23,BS25,BS27,BS29,BS31,BS33,BS35,BS37,BS39,BS41,BS43,BS45)</f>
        <v>0</v>
      </c>
      <c r="BT47" s="95"/>
    </row>
    <row r="48" spans="2:72" x14ac:dyDescent="0.4">
      <c r="B48" s="357"/>
      <c r="C48" s="359"/>
      <c r="D48" s="171"/>
      <c r="E48" s="171"/>
      <c r="F48" s="80"/>
      <c r="G48" s="81">
        <f>+SUM(G6,G8,G10,G12,G14,G16,G18,G20,G22,G24,G26,G28,G30,G32,G34,G36,G38,G40,G42,G44,G46)</f>
        <v>0</v>
      </c>
      <c r="H48" s="171"/>
      <c r="J48" s="357"/>
      <c r="K48" s="359"/>
      <c r="L48" s="171"/>
      <c r="M48" s="171"/>
      <c r="N48" s="80"/>
      <c r="O48" s="81">
        <f>+SUM(N46,O46)</f>
        <v>0</v>
      </c>
      <c r="P48" s="171"/>
      <c r="R48" s="357"/>
      <c r="S48" s="359"/>
      <c r="T48" s="171"/>
      <c r="U48" s="171"/>
      <c r="V48" s="80"/>
      <c r="W48" s="81">
        <f>+SUM(V46,W46)</f>
        <v>0</v>
      </c>
      <c r="X48" s="171"/>
      <c r="Z48" s="357"/>
      <c r="AA48" s="359"/>
      <c r="AB48" s="171"/>
      <c r="AC48" s="171"/>
      <c r="AD48" s="80"/>
      <c r="AE48" s="81">
        <f>+SUM(AE6,AE8,AE10,AE12,AE14,AE16,AE18,AE20,AE22,AE24,AE26,AE28,AE30,AE32,AE34,AE36,AE38,AE40,AE42,AE44,AE46)</f>
        <v>0</v>
      </c>
      <c r="AF48" s="171"/>
      <c r="AH48" s="357"/>
      <c r="AI48" s="359"/>
      <c r="AJ48" s="171"/>
      <c r="AK48" s="171"/>
      <c r="AL48" s="80"/>
      <c r="AM48" s="81">
        <f>+SUM(AM6,AM8,AM10,AM12,AM14,AM16,AM18,AM20,AM22,AM24,AM26,AM28,AM30,AM32,AM34,AM36,AM38,AM40,AM42,AM44,AM46)</f>
        <v>0</v>
      </c>
      <c r="AN48" s="171"/>
      <c r="AP48" s="357"/>
      <c r="AQ48" s="359"/>
      <c r="AR48" s="171"/>
      <c r="AS48" s="171"/>
      <c r="AT48" s="80"/>
      <c r="AU48" s="81">
        <f>+SUM(AU6,AU8,AU10,AU12,AU14,AU16,AU18,AU20,AU22,AU24,AU26,AU28,AU30,AU32,AU34,AU36,AU38,AU40,AU42,AU44,AU46)</f>
        <v>0</v>
      </c>
      <c r="AV48" s="171"/>
      <c r="AX48" s="357"/>
      <c r="AY48" s="359"/>
      <c r="AZ48" s="171"/>
      <c r="BA48" s="171"/>
      <c r="BB48" s="80"/>
      <c r="BC48" s="81">
        <f>+SUM(BC6,BC8,BC10,BC12,BC14,BC16,BC18,BC20,BC22,BC24,BC26,BC28,BC30,BC32,BC34,BC36,BC38,BC40,BC42,BC44,BC46)</f>
        <v>0</v>
      </c>
      <c r="BD48" s="171"/>
      <c r="BF48" s="357"/>
      <c r="BG48" s="359"/>
      <c r="BH48" s="171"/>
      <c r="BI48" s="171"/>
      <c r="BJ48" s="80"/>
      <c r="BK48" s="81">
        <f>+SUM(BK6,BK8,BK10,BK12,BK14,BK16,BK18,BK20,BK22,BK24,BK26,BK28,BK30,BK32,BK34,BK36,BK38,BK40,BK42,BK44,BK46)</f>
        <v>0</v>
      </c>
      <c r="BL48" s="171"/>
      <c r="BN48" s="357"/>
      <c r="BO48" s="359"/>
      <c r="BP48" s="171"/>
      <c r="BQ48" s="171"/>
      <c r="BR48" s="80"/>
      <c r="BS48" s="81">
        <f>+SUM(BS6,BS8,BS10,BS12,BS14,BS16,BS18,BS20,BS22,BS24,BS26,BS28,BS30,BS32,BS34,BS36,BS38,BS40,BS42,BS44,BS46)</f>
        <v>0</v>
      </c>
      <c r="BT48" s="171"/>
    </row>
    <row r="49" spans="2:59" x14ac:dyDescent="0.4">
      <c r="B49" s="96"/>
      <c r="C49" s="96"/>
      <c r="D49" s="96"/>
      <c r="E49" s="96"/>
      <c r="F49" s="97"/>
      <c r="G49" s="97"/>
      <c r="H49" s="96"/>
    </row>
    <row r="51" spans="2:59" x14ac:dyDescent="0.4">
      <c r="BG51" s="417"/>
    </row>
    <row r="52" spans="2:59" x14ac:dyDescent="0.4">
      <c r="BG52" s="408"/>
    </row>
    <row r="53" spans="2:59" x14ac:dyDescent="0.4">
      <c r="BG53" s="408"/>
    </row>
    <row r="54" spans="2:59" x14ac:dyDescent="0.4">
      <c r="BG54" s="408"/>
    </row>
  </sheetData>
  <mergeCells count="434">
    <mergeCell ref="N2:O3"/>
    <mergeCell ref="P2:P3"/>
    <mergeCell ref="R2:S3"/>
    <mergeCell ref="T2:U3"/>
    <mergeCell ref="V2:W3"/>
    <mergeCell ref="X2:X3"/>
    <mergeCell ref="B2:C3"/>
    <mergeCell ref="D2:E3"/>
    <mergeCell ref="F2:G3"/>
    <mergeCell ref="H2:H3"/>
    <mergeCell ref="J2:K3"/>
    <mergeCell ref="L2:M3"/>
    <mergeCell ref="AH2:AI3"/>
    <mergeCell ref="AJ2:AK3"/>
    <mergeCell ref="AL2:AM3"/>
    <mergeCell ref="AN2:AN3"/>
    <mergeCell ref="Z2:AA3"/>
    <mergeCell ref="AB2:AC3"/>
    <mergeCell ref="AD2:AE3"/>
    <mergeCell ref="AF2:AF3"/>
    <mergeCell ref="BN2:BO3"/>
    <mergeCell ref="BP2:BQ3"/>
    <mergeCell ref="BR2:BS3"/>
    <mergeCell ref="BT2:BT3"/>
    <mergeCell ref="B5:B6"/>
    <mergeCell ref="C5:C6"/>
    <mergeCell ref="J5:J6"/>
    <mergeCell ref="K5:K6"/>
    <mergeCell ref="R5:R6"/>
    <mergeCell ref="S5:S6"/>
    <mergeCell ref="BB2:BC3"/>
    <mergeCell ref="BD2:BD3"/>
    <mergeCell ref="BF2:BG3"/>
    <mergeCell ref="BH2:BI3"/>
    <mergeCell ref="BJ2:BK3"/>
    <mergeCell ref="BL2:BL3"/>
    <mergeCell ref="AP2:AQ3"/>
    <mergeCell ref="AR2:AS3"/>
    <mergeCell ref="AT2:AU3"/>
    <mergeCell ref="AV2:AV3"/>
    <mergeCell ref="AX2:AY3"/>
    <mergeCell ref="AZ2:BA3"/>
    <mergeCell ref="BN5:BN6"/>
    <mergeCell ref="BO5:BO6"/>
    <mergeCell ref="AQ5:AQ6"/>
    <mergeCell ref="B7:B8"/>
    <mergeCell ref="C7:C8"/>
    <mergeCell ref="J7:J8"/>
    <mergeCell ref="K7:K8"/>
    <mergeCell ref="R7:R8"/>
    <mergeCell ref="S7:S8"/>
    <mergeCell ref="Z7:Z8"/>
    <mergeCell ref="AA7:AA8"/>
    <mergeCell ref="AP5:AP6"/>
    <mergeCell ref="AX5:AX6"/>
    <mergeCell ref="AY5:AY6"/>
    <mergeCell ref="BF5:BF6"/>
    <mergeCell ref="BG5:BG6"/>
    <mergeCell ref="Z5:Z6"/>
    <mergeCell ref="AA5:AA6"/>
    <mergeCell ref="AH5:AH6"/>
    <mergeCell ref="AI5:AI6"/>
    <mergeCell ref="AX7:AX8"/>
    <mergeCell ref="AY7:AY8"/>
    <mergeCell ref="BF7:BF8"/>
    <mergeCell ref="BG7:BG8"/>
    <mergeCell ref="BN7:BN8"/>
    <mergeCell ref="BO7:BO8"/>
    <mergeCell ref="AH7:AH8"/>
    <mergeCell ref="AI7:AI8"/>
    <mergeCell ref="AP7:AP8"/>
    <mergeCell ref="AQ7:AQ8"/>
    <mergeCell ref="B11:B12"/>
    <mergeCell ref="C11:C12"/>
    <mergeCell ref="J11:J12"/>
    <mergeCell ref="K11:K12"/>
    <mergeCell ref="R11:R12"/>
    <mergeCell ref="S11:S12"/>
    <mergeCell ref="Z11:Z12"/>
    <mergeCell ref="AA11:AA12"/>
    <mergeCell ref="AP9:AP10"/>
    <mergeCell ref="Z9:Z10"/>
    <mergeCell ref="AA9:AA10"/>
    <mergeCell ref="AH9:AH10"/>
    <mergeCell ref="AI9:AI10"/>
    <mergeCell ref="B9:B10"/>
    <mergeCell ref="C9:C10"/>
    <mergeCell ref="J9:J10"/>
    <mergeCell ref="K9:K10"/>
    <mergeCell ref="R9:R10"/>
    <mergeCell ref="S9:S10"/>
    <mergeCell ref="BO11:BO12"/>
    <mergeCell ref="AH11:AH12"/>
    <mergeCell ref="AI11:AI12"/>
    <mergeCell ref="AP11:AP12"/>
    <mergeCell ref="AQ11:AQ12"/>
    <mergeCell ref="BN9:BN10"/>
    <mergeCell ref="BO9:BO10"/>
    <mergeCell ref="AQ9:AQ10"/>
    <mergeCell ref="AX9:AX10"/>
    <mergeCell ref="AY9:AY10"/>
    <mergeCell ref="BF9:BF10"/>
    <mergeCell ref="BG9:BG10"/>
    <mergeCell ref="J13:J14"/>
    <mergeCell ref="K13:K14"/>
    <mergeCell ref="R13:R14"/>
    <mergeCell ref="S13:S14"/>
    <mergeCell ref="AX11:AX12"/>
    <mergeCell ref="AY11:AY12"/>
    <mergeCell ref="BF11:BF12"/>
    <mergeCell ref="BG11:BG12"/>
    <mergeCell ref="BN11:BN12"/>
    <mergeCell ref="BN13:BN14"/>
    <mergeCell ref="BO13:BO14"/>
    <mergeCell ref="B15:B16"/>
    <mergeCell ref="C15:C16"/>
    <mergeCell ref="J15:J16"/>
    <mergeCell ref="K15:K16"/>
    <mergeCell ref="R15:R16"/>
    <mergeCell ref="S15:S16"/>
    <mergeCell ref="Z15:Z16"/>
    <mergeCell ref="AA15:AA16"/>
    <mergeCell ref="AP13:AP14"/>
    <mergeCell ref="AQ13:AQ14"/>
    <mergeCell ref="AX13:AX14"/>
    <mergeCell ref="AY13:AY14"/>
    <mergeCell ref="BF13:BF14"/>
    <mergeCell ref="BG13:BG14"/>
    <mergeCell ref="Z13:Z14"/>
    <mergeCell ref="AA13:AA14"/>
    <mergeCell ref="AH13:AH14"/>
    <mergeCell ref="AI13:AI14"/>
    <mergeCell ref="B13:B14"/>
    <mergeCell ref="C13:C14"/>
    <mergeCell ref="AX15:AX16"/>
    <mergeCell ref="AY15:AY16"/>
    <mergeCell ref="BF15:BF16"/>
    <mergeCell ref="BG15:BG16"/>
    <mergeCell ref="BN15:BN16"/>
    <mergeCell ref="BO15:BO16"/>
    <mergeCell ref="AH15:AH16"/>
    <mergeCell ref="AI15:AI16"/>
    <mergeCell ref="AP15:AP16"/>
    <mergeCell ref="AQ15:AQ16"/>
    <mergeCell ref="B19:B20"/>
    <mergeCell ref="C19:C20"/>
    <mergeCell ref="J19:J20"/>
    <mergeCell ref="K19:K20"/>
    <mergeCell ref="R19:R20"/>
    <mergeCell ref="S19:S20"/>
    <mergeCell ref="Z19:Z20"/>
    <mergeCell ref="AA19:AA20"/>
    <mergeCell ref="AP17:AP18"/>
    <mergeCell ref="Z17:Z18"/>
    <mergeCell ref="AA17:AA18"/>
    <mergeCell ref="AH17:AH18"/>
    <mergeCell ref="AI17:AI18"/>
    <mergeCell ref="B17:B18"/>
    <mergeCell ref="C17:C18"/>
    <mergeCell ref="J17:J18"/>
    <mergeCell ref="K17:K18"/>
    <mergeCell ref="R17:R18"/>
    <mergeCell ref="S17:S18"/>
    <mergeCell ref="BO19:BO20"/>
    <mergeCell ref="AH19:AH20"/>
    <mergeCell ref="AI19:AI20"/>
    <mergeCell ref="AP19:AP20"/>
    <mergeCell ref="AQ19:AQ20"/>
    <mergeCell ref="BN17:BN18"/>
    <mergeCell ref="BO17:BO18"/>
    <mergeCell ref="AQ17:AQ18"/>
    <mergeCell ref="AX17:AX18"/>
    <mergeCell ref="AY17:AY18"/>
    <mergeCell ref="BF17:BF18"/>
    <mergeCell ref="BG17:BG18"/>
    <mergeCell ref="J21:J22"/>
    <mergeCell ref="K21:K22"/>
    <mergeCell ref="R21:R22"/>
    <mergeCell ref="S21:S22"/>
    <mergeCell ref="AX19:AX20"/>
    <mergeCell ref="AY19:AY20"/>
    <mergeCell ref="BF19:BF20"/>
    <mergeCell ref="BG19:BG20"/>
    <mergeCell ref="BN19:BN20"/>
    <mergeCell ref="BN21:BN22"/>
    <mergeCell ref="BO21:BO22"/>
    <mergeCell ref="B23:B24"/>
    <mergeCell ref="C23:C24"/>
    <mergeCell ref="J23:J24"/>
    <mergeCell ref="K23:K24"/>
    <mergeCell ref="R23:R24"/>
    <mergeCell ref="S23:S24"/>
    <mergeCell ref="Z23:Z24"/>
    <mergeCell ref="AA23:AA24"/>
    <mergeCell ref="AP21:AP22"/>
    <mergeCell ref="AQ21:AQ22"/>
    <mergeCell ref="AX21:AX22"/>
    <mergeCell ref="AY21:AY22"/>
    <mergeCell ref="BF21:BF22"/>
    <mergeCell ref="BG21:BG22"/>
    <mergeCell ref="Z21:Z22"/>
    <mergeCell ref="AA21:AA22"/>
    <mergeCell ref="AH21:AH22"/>
    <mergeCell ref="AI21:AI22"/>
    <mergeCell ref="B21:B22"/>
    <mergeCell ref="C21:C22"/>
    <mergeCell ref="AX23:AX24"/>
    <mergeCell ref="AY23:AY24"/>
    <mergeCell ref="BF23:BF24"/>
    <mergeCell ref="BG23:BG24"/>
    <mergeCell ref="BN23:BN24"/>
    <mergeCell ref="BO23:BO24"/>
    <mergeCell ref="AH23:AH24"/>
    <mergeCell ref="AI23:AI24"/>
    <mergeCell ref="AP23:AP24"/>
    <mergeCell ref="AQ23:AQ24"/>
    <mergeCell ref="B27:B28"/>
    <mergeCell ref="C27:C28"/>
    <mergeCell ref="J27:J28"/>
    <mergeCell ref="K27:K28"/>
    <mergeCell ref="R27:R28"/>
    <mergeCell ref="S27:S28"/>
    <mergeCell ref="Z27:Z28"/>
    <mergeCell ref="AA27:AA28"/>
    <mergeCell ref="AP25:AP26"/>
    <mergeCell ref="Z25:Z26"/>
    <mergeCell ref="AA25:AA26"/>
    <mergeCell ref="AH25:AH26"/>
    <mergeCell ref="AI25:AI26"/>
    <mergeCell ref="B25:B26"/>
    <mergeCell ref="C25:C26"/>
    <mergeCell ref="J25:J26"/>
    <mergeCell ref="K25:K26"/>
    <mergeCell ref="R25:R26"/>
    <mergeCell ref="S25:S26"/>
    <mergeCell ref="BO27:BO28"/>
    <mergeCell ref="AH27:AH28"/>
    <mergeCell ref="AI27:AI28"/>
    <mergeCell ref="AP27:AP28"/>
    <mergeCell ref="AQ27:AQ28"/>
    <mergeCell ref="BN25:BN26"/>
    <mergeCell ref="BO25:BO26"/>
    <mergeCell ref="AQ25:AQ26"/>
    <mergeCell ref="AX25:AX26"/>
    <mergeCell ref="AY25:AY26"/>
    <mergeCell ref="BF25:BF26"/>
    <mergeCell ref="BG25:BG26"/>
    <mergeCell ref="J29:J30"/>
    <mergeCell ref="K29:K30"/>
    <mergeCell ref="R29:R30"/>
    <mergeCell ref="S29:S30"/>
    <mergeCell ref="AX27:AX28"/>
    <mergeCell ref="AY27:AY28"/>
    <mergeCell ref="BF27:BF28"/>
    <mergeCell ref="BG27:BG28"/>
    <mergeCell ref="BN27:BN28"/>
    <mergeCell ref="BN29:BN30"/>
    <mergeCell ref="BO29:BO30"/>
    <mergeCell ref="B31:B32"/>
    <mergeCell ref="C31:C32"/>
    <mergeCell ref="J31:J32"/>
    <mergeCell ref="K31:K32"/>
    <mergeCell ref="R31:R32"/>
    <mergeCell ref="S31:S32"/>
    <mergeCell ref="Z31:Z32"/>
    <mergeCell ref="AA31:AA32"/>
    <mergeCell ref="AP29:AP30"/>
    <mergeCell ref="AQ29:AQ30"/>
    <mergeCell ref="AX29:AX30"/>
    <mergeCell ref="AY29:AY30"/>
    <mergeCell ref="BF29:BF30"/>
    <mergeCell ref="BG29:BG30"/>
    <mergeCell ref="Z29:Z30"/>
    <mergeCell ref="AA29:AA30"/>
    <mergeCell ref="AH29:AH30"/>
    <mergeCell ref="AI29:AI30"/>
    <mergeCell ref="B29:B30"/>
    <mergeCell ref="C29:C30"/>
    <mergeCell ref="AX31:AX32"/>
    <mergeCell ref="AY31:AY32"/>
    <mergeCell ref="BF31:BF32"/>
    <mergeCell ref="BG31:BG32"/>
    <mergeCell ref="BN31:BN32"/>
    <mergeCell ref="BO31:BO32"/>
    <mergeCell ref="AH31:AH32"/>
    <mergeCell ref="AI31:AI32"/>
    <mergeCell ref="AP31:AP32"/>
    <mergeCell ref="AQ31:AQ32"/>
    <mergeCell ref="B35:B36"/>
    <mergeCell ref="C35:C36"/>
    <mergeCell ref="J35:J36"/>
    <mergeCell ref="K35:K36"/>
    <mergeCell ref="R35:R36"/>
    <mergeCell ref="S35:S36"/>
    <mergeCell ref="Z35:Z36"/>
    <mergeCell ref="AA35:AA36"/>
    <mergeCell ref="AP33:AP34"/>
    <mergeCell ref="Z33:Z34"/>
    <mergeCell ref="AA33:AA34"/>
    <mergeCell ref="AH33:AH34"/>
    <mergeCell ref="AI33:AI34"/>
    <mergeCell ref="B33:B34"/>
    <mergeCell ref="C33:C34"/>
    <mergeCell ref="J33:J34"/>
    <mergeCell ref="K33:K34"/>
    <mergeCell ref="R33:R34"/>
    <mergeCell ref="S33:S34"/>
    <mergeCell ref="BO35:BO36"/>
    <mergeCell ref="AH35:AH36"/>
    <mergeCell ref="AI35:AI36"/>
    <mergeCell ref="AP35:AP36"/>
    <mergeCell ref="AQ35:AQ36"/>
    <mergeCell ref="BN33:BN34"/>
    <mergeCell ref="BO33:BO34"/>
    <mergeCell ref="AQ33:AQ34"/>
    <mergeCell ref="AX33:AX34"/>
    <mergeCell ref="AY33:AY34"/>
    <mergeCell ref="BF33:BF34"/>
    <mergeCell ref="BG33:BG34"/>
    <mergeCell ref="J37:J38"/>
    <mergeCell ref="K37:K38"/>
    <mergeCell ref="R37:R38"/>
    <mergeCell ref="S37:S38"/>
    <mergeCell ref="AX35:AX36"/>
    <mergeCell ref="AY35:AY36"/>
    <mergeCell ref="BF35:BF36"/>
    <mergeCell ref="BG35:BG36"/>
    <mergeCell ref="BN35:BN36"/>
    <mergeCell ref="BN37:BN38"/>
    <mergeCell ref="BO37:BO38"/>
    <mergeCell ref="B39:B40"/>
    <mergeCell ref="C39:C40"/>
    <mergeCell ref="J39:J40"/>
    <mergeCell ref="K39:K40"/>
    <mergeCell ref="R39:R40"/>
    <mergeCell ref="S39:S40"/>
    <mergeCell ref="Z39:Z40"/>
    <mergeCell ref="AA39:AA40"/>
    <mergeCell ref="AP37:AP38"/>
    <mergeCell ref="AQ37:AQ38"/>
    <mergeCell ref="AX37:AX38"/>
    <mergeCell ref="AY37:AY38"/>
    <mergeCell ref="BF37:BF38"/>
    <mergeCell ref="BG37:BG38"/>
    <mergeCell ref="Z37:Z38"/>
    <mergeCell ref="AA37:AA38"/>
    <mergeCell ref="AH37:AH38"/>
    <mergeCell ref="AI37:AI38"/>
    <mergeCell ref="B37:B38"/>
    <mergeCell ref="C37:C38"/>
    <mergeCell ref="AX39:AX40"/>
    <mergeCell ref="AY39:AY40"/>
    <mergeCell ref="BF39:BF40"/>
    <mergeCell ref="BG39:BG40"/>
    <mergeCell ref="BN39:BN40"/>
    <mergeCell ref="BO39:BO40"/>
    <mergeCell ref="AH39:AH40"/>
    <mergeCell ref="AI39:AI40"/>
    <mergeCell ref="AP39:AP40"/>
    <mergeCell ref="AQ39:AQ40"/>
    <mergeCell ref="B43:B44"/>
    <mergeCell ref="C43:C44"/>
    <mergeCell ref="J43:J44"/>
    <mergeCell ref="K43:K44"/>
    <mergeCell ref="R43:R44"/>
    <mergeCell ref="S43:S44"/>
    <mergeCell ref="Z43:Z44"/>
    <mergeCell ref="AA43:AA44"/>
    <mergeCell ref="AP41:AP42"/>
    <mergeCell ref="Z41:Z42"/>
    <mergeCell ref="AA41:AA42"/>
    <mergeCell ref="AH41:AH42"/>
    <mergeCell ref="AI41:AI42"/>
    <mergeCell ref="B41:B42"/>
    <mergeCell ref="C41:C42"/>
    <mergeCell ref="J41:J42"/>
    <mergeCell ref="K41:K42"/>
    <mergeCell ref="BO43:BO44"/>
    <mergeCell ref="AH43:AH44"/>
    <mergeCell ref="AI43:AI44"/>
    <mergeCell ref="AP43:AP44"/>
    <mergeCell ref="AQ43:AQ44"/>
    <mergeCell ref="BN41:BN42"/>
    <mergeCell ref="BO41:BO42"/>
    <mergeCell ref="AQ41:AQ42"/>
    <mergeCell ref="AX41:AX42"/>
    <mergeCell ref="AY41:AY42"/>
    <mergeCell ref="BF41:BF42"/>
    <mergeCell ref="BG41:BG42"/>
    <mergeCell ref="S45:S46"/>
    <mergeCell ref="AX43:AX44"/>
    <mergeCell ref="AY43:AY44"/>
    <mergeCell ref="BF43:BF44"/>
    <mergeCell ref="BG43:BG44"/>
    <mergeCell ref="BN43:BN44"/>
    <mergeCell ref="BN45:BN46"/>
    <mergeCell ref="R41:R42"/>
    <mergeCell ref="S41:S42"/>
    <mergeCell ref="BO45:BO46"/>
    <mergeCell ref="B47:B48"/>
    <mergeCell ref="C47:C48"/>
    <mergeCell ref="J47:J48"/>
    <mergeCell ref="K47:K48"/>
    <mergeCell ref="R47:R48"/>
    <mergeCell ref="S47:S48"/>
    <mergeCell ref="Z47:Z48"/>
    <mergeCell ref="AA47:AA48"/>
    <mergeCell ref="AP45:AP46"/>
    <mergeCell ref="AQ45:AQ46"/>
    <mergeCell ref="AX45:AX46"/>
    <mergeCell ref="AY45:AY46"/>
    <mergeCell ref="BF45:BF46"/>
    <mergeCell ref="BG45:BG46"/>
    <mergeCell ref="Z45:Z46"/>
    <mergeCell ref="AA45:AA46"/>
    <mergeCell ref="AH45:AH46"/>
    <mergeCell ref="AI45:AI46"/>
    <mergeCell ref="B45:B46"/>
    <mergeCell ref="C45:C46"/>
    <mergeCell ref="J45:J46"/>
    <mergeCell ref="K45:K46"/>
    <mergeCell ref="R45:R46"/>
    <mergeCell ref="BG51:BG52"/>
    <mergeCell ref="BG53:BG54"/>
    <mergeCell ref="AX47:AX48"/>
    <mergeCell ref="AY47:AY48"/>
    <mergeCell ref="BF47:BF48"/>
    <mergeCell ref="BG47:BG48"/>
    <mergeCell ref="BN47:BN48"/>
    <mergeCell ref="BO47:BO48"/>
    <mergeCell ref="AH47:AH48"/>
    <mergeCell ref="AI47:AI48"/>
    <mergeCell ref="AP47:AP48"/>
    <mergeCell ref="AQ47:AQ48"/>
  </mergeCells>
  <phoneticPr fontId="2"/>
  <hyperlinks>
    <hyperlink ref="A1" location="menu!A1" display="menu" xr:uid="{00000000-0004-0000-0E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DI55"/>
  <sheetViews>
    <sheetView showGridLines="0" showZeros="0" view="pageBreakPreview" zoomScale="70" zoomScaleNormal="100" zoomScaleSheetLayoutView="70" workbookViewId="0">
      <selection activeCell="E25" sqref="E25"/>
    </sheetView>
  </sheetViews>
  <sheetFormatPr defaultRowHeight="18.75" x14ac:dyDescent="0.4"/>
  <cols>
    <col min="2" max="2" width="21.625" customWidth="1"/>
    <col min="3" max="7" width="12.625" customWidth="1"/>
    <col min="8" max="8" width="17.625" customWidth="1"/>
    <col min="9" max="9" width="2.625" customWidth="1"/>
    <col min="10" max="10" width="21.625" customWidth="1"/>
    <col min="11" max="15" width="4.625" customWidth="1"/>
    <col min="16" max="16" width="6.625" customWidth="1"/>
    <col min="17" max="17" width="4.625" customWidth="1"/>
    <col min="18" max="18" width="6.625" customWidth="1"/>
    <col min="19" max="19" width="4.625" customWidth="1"/>
    <col min="20" max="20" width="6.625" customWidth="1"/>
    <col min="21" max="21" width="4.625" customWidth="1"/>
    <col min="22" max="22" width="6.625" customWidth="1"/>
    <col min="23" max="23" width="17.625" customWidth="1"/>
    <col min="24" max="24" width="2.625" customWidth="1"/>
    <col min="25" max="25" width="21.625" customWidth="1"/>
    <col min="26" max="30" width="4.625" customWidth="1"/>
    <col min="31" max="31" width="6.625" customWidth="1"/>
    <col min="32" max="32" width="4.625" customWidth="1"/>
    <col min="33" max="33" width="6.625" customWidth="1"/>
    <col min="34" max="34" width="4.625" customWidth="1"/>
    <col min="35" max="35" width="6.625" customWidth="1"/>
    <col min="36" max="36" width="4.625" customWidth="1"/>
    <col min="37" max="37" width="6.625" customWidth="1"/>
    <col min="38" max="38" width="17.625" customWidth="1"/>
    <col min="39" max="39" width="2.625" customWidth="1"/>
    <col min="40" max="40" width="21.625" customWidth="1"/>
    <col min="41" max="45" width="4.625" customWidth="1"/>
    <col min="46" max="46" width="6.625" customWidth="1"/>
    <col min="47" max="47" width="4.625" customWidth="1"/>
    <col min="48" max="48" width="6.625" customWidth="1"/>
    <col min="49" max="49" width="4.625" customWidth="1"/>
    <col min="50" max="50" width="6.625" customWidth="1"/>
    <col min="51" max="51" width="4.625" customWidth="1"/>
    <col min="52" max="52" width="6.625" customWidth="1"/>
    <col min="53" max="53" width="17.625" customWidth="1"/>
    <col min="54" max="54" width="2.625" customWidth="1"/>
    <col min="55" max="55" width="21.625" customWidth="1"/>
    <col min="56" max="60" width="4.625" customWidth="1"/>
    <col min="61" max="61" width="6.625" customWidth="1"/>
    <col min="62" max="62" width="4.625" customWidth="1"/>
    <col min="63" max="63" width="6.625" customWidth="1"/>
    <col min="64" max="64" width="4.625" customWidth="1"/>
    <col min="65" max="65" width="6.625" customWidth="1"/>
    <col min="66" max="66" width="4.625" customWidth="1"/>
    <col min="67" max="67" width="6.625" customWidth="1"/>
    <col min="68" max="68" width="17.625" customWidth="1"/>
    <col min="69" max="69" width="2.625" customWidth="1"/>
    <col min="70" max="70" width="21.625" customWidth="1"/>
    <col min="71" max="75" width="4.625" customWidth="1"/>
    <col min="76" max="76" width="6.625" customWidth="1"/>
    <col min="77" max="77" width="4.625" customWidth="1"/>
    <col min="78" max="78" width="6.625" customWidth="1"/>
    <col min="79" max="79" width="4.625" customWidth="1"/>
    <col min="80" max="80" width="6.625" customWidth="1"/>
    <col min="81" max="81" width="4.625" customWidth="1"/>
    <col min="82" max="82" width="6.625" customWidth="1"/>
    <col min="83" max="83" width="17.625" customWidth="1"/>
    <col min="84" max="84" width="2.625" customWidth="1"/>
    <col min="85" max="85" width="21.625" customWidth="1"/>
    <col min="86" max="90" width="4.625" customWidth="1"/>
    <col min="91" max="91" width="6.625" customWidth="1"/>
    <col min="92" max="92" width="4.625" customWidth="1"/>
    <col min="93" max="93" width="6.625" customWidth="1"/>
    <col min="94" max="94" width="4.625" customWidth="1"/>
    <col min="95" max="95" width="6.625" customWidth="1"/>
    <col min="96" max="96" width="4.625" customWidth="1"/>
    <col min="97" max="97" width="6.625" customWidth="1"/>
    <col min="98" max="98" width="17.625" customWidth="1"/>
    <col min="99" max="99" width="2.625" customWidth="1"/>
    <col min="100" max="100" width="21.625" customWidth="1"/>
    <col min="101" max="105" width="4.625" customWidth="1"/>
    <col min="106" max="106" width="6.625" customWidth="1"/>
    <col min="107" max="107" width="4.625" customWidth="1"/>
    <col min="108" max="108" width="6.625" customWidth="1"/>
    <col min="109" max="109" width="4.625" customWidth="1"/>
    <col min="110" max="110" width="6.625" customWidth="1"/>
    <col min="111" max="111" width="4.625" customWidth="1"/>
    <col min="112" max="112" width="6.625" customWidth="1"/>
    <col min="113" max="113" width="17.625" customWidth="1"/>
    <col min="114" max="114" width="2.625" customWidth="1"/>
  </cols>
  <sheetData>
    <row r="1" spans="1:113" x14ac:dyDescent="0.4">
      <c r="A1" s="62" t="s">
        <v>71</v>
      </c>
    </row>
    <row r="2" spans="1:113" ht="18.95" customHeight="1" x14ac:dyDescent="0.4">
      <c r="B2" s="8"/>
      <c r="C2" s="404" t="s">
        <v>176</v>
      </c>
      <c r="D2" s="370"/>
      <c r="E2" s="370"/>
      <c r="F2" s="370"/>
      <c r="G2" s="370"/>
      <c r="H2" s="396" t="s">
        <v>92</v>
      </c>
      <c r="J2" s="8"/>
      <c r="K2" s="405" t="s">
        <v>276</v>
      </c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396" t="s">
        <v>92</v>
      </c>
      <c r="Y2" s="8"/>
      <c r="Z2" s="405" t="s">
        <v>277</v>
      </c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396" t="s">
        <v>92</v>
      </c>
      <c r="AN2" s="8"/>
      <c r="AO2" s="405" t="s">
        <v>278</v>
      </c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396" t="s">
        <v>92</v>
      </c>
      <c r="BC2" s="8"/>
      <c r="BD2" s="405" t="s">
        <v>279</v>
      </c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396" t="s">
        <v>92</v>
      </c>
      <c r="BR2" s="8"/>
      <c r="BS2" s="404" t="s">
        <v>177</v>
      </c>
      <c r="BT2" s="370"/>
      <c r="BU2" s="370"/>
      <c r="BV2" s="370"/>
      <c r="BW2" s="370"/>
      <c r="BX2" s="370"/>
      <c r="BY2" s="370"/>
      <c r="BZ2" s="370"/>
      <c r="CA2" s="370"/>
      <c r="CB2" s="370"/>
      <c r="CC2" s="370"/>
      <c r="CD2" s="370"/>
      <c r="CE2" s="396" t="s">
        <v>92</v>
      </c>
      <c r="CG2" s="8"/>
      <c r="CH2" s="404" t="s">
        <v>251</v>
      </c>
      <c r="CI2" s="370"/>
      <c r="CJ2" s="370"/>
      <c r="CK2" s="370"/>
      <c r="CL2" s="370"/>
      <c r="CM2" s="370"/>
      <c r="CN2" s="370"/>
      <c r="CO2" s="370"/>
      <c r="CP2" s="370"/>
      <c r="CQ2" s="370"/>
      <c r="CR2" s="370"/>
      <c r="CS2" s="370"/>
      <c r="CT2" s="396" t="s">
        <v>92</v>
      </c>
      <c r="CV2" s="8"/>
      <c r="CW2" s="404" t="s">
        <v>250</v>
      </c>
      <c r="CX2" s="370"/>
      <c r="CY2" s="370"/>
      <c r="CZ2" s="370"/>
      <c r="DA2" s="370"/>
      <c r="DB2" s="370"/>
      <c r="DC2" s="370"/>
      <c r="DD2" s="370"/>
      <c r="DE2" s="370"/>
      <c r="DF2" s="370"/>
      <c r="DG2" s="370"/>
      <c r="DH2" s="370"/>
      <c r="DI2" s="396" t="s">
        <v>92</v>
      </c>
    </row>
    <row r="3" spans="1:113" ht="18.95" customHeight="1" x14ac:dyDescent="0.4">
      <c r="B3" s="11"/>
      <c r="C3" s="372"/>
      <c r="D3" s="372"/>
      <c r="E3" s="372"/>
      <c r="F3" s="372"/>
      <c r="G3" s="372"/>
      <c r="H3" s="397"/>
      <c r="J3" s="11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397"/>
      <c r="Y3" s="11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397"/>
      <c r="AN3" s="11"/>
      <c r="AO3" s="407"/>
      <c r="AP3" s="407"/>
      <c r="AQ3" s="407"/>
      <c r="AR3" s="407"/>
      <c r="AS3" s="407"/>
      <c r="AT3" s="407"/>
      <c r="AU3" s="407"/>
      <c r="AV3" s="407"/>
      <c r="AW3" s="407"/>
      <c r="AX3" s="407"/>
      <c r="AY3" s="407"/>
      <c r="AZ3" s="407"/>
      <c r="BA3" s="397"/>
      <c r="BC3" s="11"/>
      <c r="BD3" s="407"/>
      <c r="BE3" s="407"/>
      <c r="BF3" s="407"/>
      <c r="BG3" s="407"/>
      <c r="BH3" s="407"/>
      <c r="BI3" s="407"/>
      <c r="BJ3" s="407"/>
      <c r="BK3" s="407"/>
      <c r="BL3" s="407"/>
      <c r="BM3" s="407"/>
      <c r="BN3" s="407"/>
      <c r="BO3" s="407"/>
      <c r="BP3" s="397"/>
      <c r="BR3" s="11"/>
      <c r="BS3" s="372"/>
      <c r="BT3" s="372"/>
      <c r="BU3" s="372"/>
      <c r="BV3" s="372"/>
      <c r="BW3" s="372"/>
      <c r="BX3" s="372"/>
      <c r="BY3" s="372"/>
      <c r="BZ3" s="372"/>
      <c r="CA3" s="372"/>
      <c r="CB3" s="372"/>
      <c r="CC3" s="372"/>
      <c r="CD3" s="372"/>
      <c r="CE3" s="397"/>
      <c r="CG3" s="11"/>
      <c r="CH3" s="372"/>
      <c r="CI3" s="372"/>
      <c r="CJ3" s="372"/>
      <c r="CK3" s="372"/>
      <c r="CL3" s="372"/>
      <c r="CM3" s="372"/>
      <c r="CN3" s="372"/>
      <c r="CO3" s="372"/>
      <c r="CP3" s="372"/>
      <c r="CQ3" s="372"/>
      <c r="CR3" s="372"/>
      <c r="CS3" s="372"/>
      <c r="CT3" s="397"/>
      <c r="CV3" s="11"/>
      <c r="CW3" s="372"/>
      <c r="CX3" s="372"/>
      <c r="CY3" s="372"/>
      <c r="CZ3" s="372"/>
      <c r="DA3" s="372"/>
      <c r="DB3" s="372"/>
      <c r="DC3" s="372"/>
      <c r="DD3" s="372"/>
      <c r="DE3" s="372"/>
      <c r="DF3" s="372"/>
      <c r="DG3" s="372"/>
      <c r="DH3" s="372"/>
      <c r="DI3" s="397"/>
    </row>
    <row r="4" spans="1:113" x14ac:dyDescent="0.4">
      <c r="B4" s="398" t="s">
        <v>12</v>
      </c>
      <c r="C4" s="398" t="s">
        <v>178</v>
      </c>
      <c r="D4" s="398" t="s">
        <v>100</v>
      </c>
      <c r="E4" s="444" t="s">
        <v>179</v>
      </c>
      <c r="F4" s="444" t="s">
        <v>180</v>
      </c>
      <c r="G4" s="398"/>
      <c r="H4" s="398" t="s">
        <v>19</v>
      </c>
      <c r="J4" s="440" t="s">
        <v>181</v>
      </c>
      <c r="K4" s="144" t="s">
        <v>16</v>
      </c>
      <c r="L4" s="144" t="s">
        <v>95</v>
      </c>
      <c r="M4" s="144" t="s">
        <v>182</v>
      </c>
      <c r="N4" s="144" t="s">
        <v>115</v>
      </c>
      <c r="O4" s="442" t="s">
        <v>166</v>
      </c>
      <c r="P4" s="443"/>
      <c r="Q4" s="442" t="s">
        <v>100</v>
      </c>
      <c r="R4" s="443"/>
      <c r="S4" s="442" t="s">
        <v>179</v>
      </c>
      <c r="T4" s="443"/>
      <c r="U4" s="442" t="s">
        <v>180</v>
      </c>
      <c r="V4" s="443"/>
      <c r="W4" s="438" t="s">
        <v>19</v>
      </c>
      <c r="Y4" s="440" t="s">
        <v>181</v>
      </c>
      <c r="Z4" s="144" t="s">
        <v>16</v>
      </c>
      <c r="AA4" s="144" t="s">
        <v>95</v>
      </c>
      <c r="AB4" s="144" t="s">
        <v>182</v>
      </c>
      <c r="AC4" s="144" t="s">
        <v>115</v>
      </c>
      <c r="AD4" s="442" t="s">
        <v>166</v>
      </c>
      <c r="AE4" s="443"/>
      <c r="AF4" s="442" t="s">
        <v>100</v>
      </c>
      <c r="AG4" s="443"/>
      <c r="AH4" s="442" t="s">
        <v>179</v>
      </c>
      <c r="AI4" s="443"/>
      <c r="AJ4" s="442" t="s">
        <v>180</v>
      </c>
      <c r="AK4" s="443"/>
      <c r="AL4" s="438" t="s">
        <v>19</v>
      </c>
      <c r="AN4" s="440" t="s">
        <v>181</v>
      </c>
      <c r="AO4" s="144" t="s">
        <v>16</v>
      </c>
      <c r="AP4" s="144" t="s">
        <v>95</v>
      </c>
      <c r="AQ4" s="144" t="s">
        <v>182</v>
      </c>
      <c r="AR4" s="144" t="s">
        <v>115</v>
      </c>
      <c r="AS4" s="442" t="s">
        <v>166</v>
      </c>
      <c r="AT4" s="443"/>
      <c r="AU4" s="442" t="s">
        <v>100</v>
      </c>
      <c r="AV4" s="443"/>
      <c r="AW4" s="442" t="s">
        <v>179</v>
      </c>
      <c r="AX4" s="443"/>
      <c r="AY4" s="442" t="s">
        <v>180</v>
      </c>
      <c r="AZ4" s="443"/>
      <c r="BA4" s="438" t="s">
        <v>19</v>
      </c>
      <c r="BC4" s="440" t="s">
        <v>181</v>
      </c>
      <c r="BD4" s="144" t="s">
        <v>16</v>
      </c>
      <c r="BE4" s="144" t="s">
        <v>95</v>
      </c>
      <c r="BF4" s="144" t="s">
        <v>182</v>
      </c>
      <c r="BG4" s="144" t="s">
        <v>115</v>
      </c>
      <c r="BH4" s="442" t="s">
        <v>166</v>
      </c>
      <c r="BI4" s="443"/>
      <c r="BJ4" s="442" t="s">
        <v>100</v>
      </c>
      <c r="BK4" s="443"/>
      <c r="BL4" s="442" t="s">
        <v>179</v>
      </c>
      <c r="BM4" s="443"/>
      <c r="BN4" s="442" t="s">
        <v>180</v>
      </c>
      <c r="BO4" s="443"/>
      <c r="BP4" s="438" t="s">
        <v>19</v>
      </c>
      <c r="BR4" s="440" t="s">
        <v>181</v>
      </c>
      <c r="BS4" s="144" t="s">
        <v>16</v>
      </c>
      <c r="BT4" s="144" t="s">
        <v>95</v>
      </c>
      <c r="BU4" s="144" t="s">
        <v>182</v>
      </c>
      <c r="BV4" s="144" t="s">
        <v>115</v>
      </c>
      <c r="BW4" s="442" t="s">
        <v>166</v>
      </c>
      <c r="BX4" s="443"/>
      <c r="BY4" s="442" t="s">
        <v>100</v>
      </c>
      <c r="BZ4" s="443"/>
      <c r="CA4" s="442" t="s">
        <v>179</v>
      </c>
      <c r="CB4" s="443"/>
      <c r="CC4" s="442" t="s">
        <v>180</v>
      </c>
      <c r="CD4" s="443"/>
      <c r="CE4" s="438" t="s">
        <v>19</v>
      </c>
      <c r="CG4" s="440" t="s">
        <v>181</v>
      </c>
      <c r="CH4" s="144" t="s">
        <v>16</v>
      </c>
      <c r="CI4" s="144" t="s">
        <v>95</v>
      </c>
      <c r="CJ4" s="144" t="s">
        <v>182</v>
      </c>
      <c r="CK4" s="144" t="s">
        <v>115</v>
      </c>
      <c r="CL4" s="442" t="s">
        <v>166</v>
      </c>
      <c r="CM4" s="443"/>
      <c r="CN4" s="442" t="s">
        <v>100</v>
      </c>
      <c r="CO4" s="443"/>
      <c r="CP4" s="442" t="s">
        <v>179</v>
      </c>
      <c r="CQ4" s="443"/>
      <c r="CR4" s="442" t="s">
        <v>180</v>
      </c>
      <c r="CS4" s="443"/>
      <c r="CT4" s="438" t="s">
        <v>19</v>
      </c>
      <c r="CV4" s="440" t="s">
        <v>181</v>
      </c>
      <c r="CW4" s="144" t="s">
        <v>16</v>
      </c>
      <c r="CX4" s="144" t="s">
        <v>95</v>
      </c>
      <c r="CY4" s="144" t="s">
        <v>182</v>
      </c>
      <c r="CZ4" s="144" t="s">
        <v>115</v>
      </c>
      <c r="DA4" s="442" t="s">
        <v>166</v>
      </c>
      <c r="DB4" s="443"/>
      <c r="DC4" s="442" t="s">
        <v>100</v>
      </c>
      <c r="DD4" s="443"/>
      <c r="DE4" s="442" t="s">
        <v>179</v>
      </c>
      <c r="DF4" s="443"/>
      <c r="DG4" s="442" t="s">
        <v>180</v>
      </c>
      <c r="DH4" s="443"/>
      <c r="DI4" s="438" t="s">
        <v>19</v>
      </c>
    </row>
    <row r="5" spans="1:113" ht="19.5" thickBot="1" x14ac:dyDescent="0.45">
      <c r="B5" s="399"/>
      <c r="C5" s="399"/>
      <c r="D5" s="399"/>
      <c r="E5" s="399"/>
      <c r="F5" s="399"/>
      <c r="G5" s="399"/>
      <c r="H5" s="399"/>
      <c r="J5" s="441"/>
      <c r="K5" s="181"/>
      <c r="L5" s="181"/>
      <c r="M5" s="181"/>
      <c r="N5" s="181"/>
      <c r="O5" s="145" t="s">
        <v>183</v>
      </c>
      <c r="P5" s="146" t="s">
        <v>184</v>
      </c>
      <c r="Q5" s="147" t="s">
        <v>183</v>
      </c>
      <c r="R5" s="146" t="s">
        <v>184</v>
      </c>
      <c r="S5" s="147" t="s">
        <v>183</v>
      </c>
      <c r="T5" s="146" t="s">
        <v>184</v>
      </c>
      <c r="U5" s="147" t="s">
        <v>183</v>
      </c>
      <c r="V5" s="146" t="s">
        <v>184</v>
      </c>
      <c r="W5" s="439"/>
      <c r="Y5" s="441"/>
      <c r="Z5" s="181"/>
      <c r="AA5" s="181"/>
      <c r="AB5" s="181"/>
      <c r="AC5" s="181"/>
      <c r="AD5" s="145" t="s">
        <v>183</v>
      </c>
      <c r="AE5" s="146" t="s">
        <v>184</v>
      </c>
      <c r="AF5" s="147" t="s">
        <v>183</v>
      </c>
      <c r="AG5" s="146" t="s">
        <v>184</v>
      </c>
      <c r="AH5" s="147" t="s">
        <v>183</v>
      </c>
      <c r="AI5" s="146" t="s">
        <v>184</v>
      </c>
      <c r="AJ5" s="147" t="s">
        <v>183</v>
      </c>
      <c r="AK5" s="146" t="s">
        <v>184</v>
      </c>
      <c r="AL5" s="439"/>
      <c r="AN5" s="441"/>
      <c r="AO5" s="181"/>
      <c r="AP5" s="181"/>
      <c r="AQ5" s="181"/>
      <c r="AR5" s="181"/>
      <c r="AS5" s="145" t="s">
        <v>183</v>
      </c>
      <c r="AT5" s="146" t="s">
        <v>184</v>
      </c>
      <c r="AU5" s="147" t="s">
        <v>183</v>
      </c>
      <c r="AV5" s="146" t="s">
        <v>184</v>
      </c>
      <c r="AW5" s="147" t="s">
        <v>183</v>
      </c>
      <c r="AX5" s="146" t="s">
        <v>184</v>
      </c>
      <c r="AY5" s="147" t="s">
        <v>183</v>
      </c>
      <c r="AZ5" s="146" t="s">
        <v>184</v>
      </c>
      <c r="BA5" s="439"/>
      <c r="BC5" s="441"/>
      <c r="BD5" s="181"/>
      <c r="BE5" s="181"/>
      <c r="BF5" s="181"/>
      <c r="BG5" s="181"/>
      <c r="BH5" s="145" t="s">
        <v>183</v>
      </c>
      <c r="BI5" s="146" t="s">
        <v>184</v>
      </c>
      <c r="BJ5" s="147" t="s">
        <v>183</v>
      </c>
      <c r="BK5" s="146" t="s">
        <v>184</v>
      </c>
      <c r="BL5" s="147" t="s">
        <v>183</v>
      </c>
      <c r="BM5" s="146" t="s">
        <v>184</v>
      </c>
      <c r="BN5" s="147" t="s">
        <v>183</v>
      </c>
      <c r="BO5" s="146" t="s">
        <v>184</v>
      </c>
      <c r="BP5" s="439"/>
      <c r="BR5" s="441"/>
      <c r="BS5" s="181"/>
      <c r="BT5" s="181"/>
      <c r="BU5" s="181"/>
      <c r="BV5" s="181"/>
      <c r="BW5" s="145" t="s">
        <v>183</v>
      </c>
      <c r="BX5" s="146" t="s">
        <v>184</v>
      </c>
      <c r="BY5" s="147" t="s">
        <v>183</v>
      </c>
      <c r="BZ5" s="146" t="s">
        <v>184</v>
      </c>
      <c r="CA5" s="147" t="s">
        <v>183</v>
      </c>
      <c r="CB5" s="146" t="s">
        <v>184</v>
      </c>
      <c r="CC5" s="147" t="s">
        <v>183</v>
      </c>
      <c r="CD5" s="146" t="s">
        <v>184</v>
      </c>
      <c r="CE5" s="439"/>
      <c r="CG5" s="441"/>
      <c r="CH5" s="181"/>
      <c r="CI5" s="181"/>
      <c r="CJ5" s="181"/>
      <c r="CK5" s="181"/>
      <c r="CL5" s="147" t="s">
        <v>183</v>
      </c>
      <c r="CM5" s="146" t="s">
        <v>184</v>
      </c>
      <c r="CN5" s="147" t="s">
        <v>183</v>
      </c>
      <c r="CO5" s="146" t="s">
        <v>184</v>
      </c>
      <c r="CP5" s="147" t="s">
        <v>183</v>
      </c>
      <c r="CQ5" s="146" t="s">
        <v>184</v>
      </c>
      <c r="CR5" s="147" t="s">
        <v>183</v>
      </c>
      <c r="CS5" s="146" t="s">
        <v>184</v>
      </c>
      <c r="CT5" s="439"/>
      <c r="CV5" s="441"/>
      <c r="CW5" s="181"/>
      <c r="CX5" s="181"/>
      <c r="CY5" s="181"/>
      <c r="CZ5" s="181"/>
      <c r="DA5" s="145" t="s">
        <v>183</v>
      </c>
      <c r="DB5" s="146" t="s">
        <v>184</v>
      </c>
      <c r="DC5" s="147" t="s">
        <v>183</v>
      </c>
      <c r="DD5" s="146" t="s">
        <v>184</v>
      </c>
      <c r="DE5" s="147" t="s">
        <v>183</v>
      </c>
      <c r="DF5" s="146" t="s">
        <v>184</v>
      </c>
      <c r="DG5" s="147" t="s">
        <v>183</v>
      </c>
      <c r="DH5" s="146" t="s">
        <v>184</v>
      </c>
      <c r="DI5" s="439"/>
    </row>
    <row r="6" spans="1:113" ht="18.600000000000001" customHeight="1" thickTop="1" x14ac:dyDescent="0.4">
      <c r="B6" s="391" t="s">
        <v>271</v>
      </c>
      <c r="C6" s="98"/>
      <c r="D6" s="98"/>
      <c r="E6" s="98"/>
      <c r="F6" s="98"/>
      <c r="G6" s="98"/>
      <c r="H6" s="95"/>
      <c r="J6" s="424" t="s">
        <v>185</v>
      </c>
      <c r="K6" s="436" t="s">
        <v>150</v>
      </c>
      <c r="L6" s="148">
        <v>1</v>
      </c>
      <c r="M6" s="148"/>
      <c r="N6" s="148">
        <f>+IF(M6&gt;0,ROUND(L6*(1+M6),2),L6)</f>
        <v>1</v>
      </c>
      <c r="O6" s="149"/>
      <c r="P6" s="150"/>
      <c r="Q6" s="149"/>
      <c r="R6" s="150"/>
      <c r="S6" s="149"/>
      <c r="T6" s="150"/>
      <c r="U6" s="149"/>
      <c r="V6" s="150"/>
      <c r="W6" s="73"/>
      <c r="Y6" s="428" t="s">
        <v>258</v>
      </c>
      <c r="Z6" s="436" t="s">
        <v>106</v>
      </c>
      <c r="AA6" s="289">
        <f>'数量1(電気)'!L5</f>
        <v>7.8</v>
      </c>
      <c r="AB6" s="289"/>
      <c r="AC6" s="289"/>
      <c r="AD6" s="149"/>
      <c r="AE6" s="150"/>
      <c r="AF6" s="149"/>
      <c r="AG6" s="150">
        <f>+IF(AND(AC6&gt;0,AF6&gt;0),AC6*AF6,0)</f>
        <v>0</v>
      </c>
      <c r="AH6" s="149"/>
      <c r="AI6" s="150">
        <f>+IF(AND(AC6&gt;0,AH6&gt;0),AC6*AH6,0)</f>
        <v>0</v>
      </c>
      <c r="AJ6" s="149">
        <f>+IF(AND(Z6&gt;=1,Z6&lt;=6),ROUND(AB6*AE6,3),0)</f>
        <v>0</v>
      </c>
      <c r="AK6" s="150">
        <f>+IF(AND(AC6&gt;0,AJ6&gt;0),AC6*AJ6,0)</f>
        <v>0</v>
      </c>
      <c r="AL6" s="73"/>
      <c r="AN6" s="428" t="s">
        <v>350</v>
      </c>
      <c r="AO6" s="436" t="s">
        <v>106</v>
      </c>
      <c r="AP6" s="289">
        <f>'数量1(電気)'!S7</f>
        <v>9.1999999999999993</v>
      </c>
      <c r="AQ6" s="148"/>
      <c r="AR6" s="278"/>
      <c r="AS6" s="149"/>
      <c r="AT6" s="150"/>
      <c r="AU6" s="149"/>
      <c r="AV6" s="150">
        <f>+IF(AND(AR6&gt;0,AU6&gt;0),AR6*AU6,0)</f>
        <v>0</v>
      </c>
      <c r="AW6" s="149"/>
      <c r="AX6" s="150">
        <f>+IF(AND(AR6&gt;0,AW6&gt;0),AR6*AW6,0)</f>
        <v>0</v>
      </c>
      <c r="AY6" s="149">
        <f>+IF(AND(AO6&gt;=1,AO6&lt;=6),ROUND(AQ6*AT6,3),0)</f>
        <v>0</v>
      </c>
      <c r="AZ6" s="150">
        <f>+IF(AND(AR6&gt;0,AY6&gt;0),AR6*AY6,0)</f>
        <v>0</v>
      </c>
      <c r="BA6" s="73"/>
      <c r="BC6" s="428" t="s">
        <v>188</v>
      </c>
      <c r="BD6" s="426" t="s">
        <v>189</v>
      </c>
      <c r="BE6" s="148">
        <v>2</v>
      </c>
      <c r="BF6" s="148"/>
      <c r="BG6" s="148">
        <f>+IF(BF6&gt;0,ROUND(BE6*(1+BF6),2),BE6)</f>
        <v>2</v>
      </c>
      <c r="BH6" s="149"/>
      <c r="BI6" s="150"/>
      <c r="BJ6" s="149"/>
      <c r="BK6" s="150"/>
      <c r="BL6" s="149"/>
      <c r="BM6" s="150">
        <f>+IF(AND(BG6&gt;0,BL6&gt;0),BG6*BL6,0)</f>
        <v>0</v>
      </c>
      <c r="BN6" s="149">
        <f>+IF(AND(BD6&gt;=1,BD6&lt;=6),ROUND(BF6*BI6,3),0)</f>
        <v>0</v>
      </c>
      <c r="BO6" s="150">
        <f>+IF(AND(BG6&gt;0,BN6&gt;0),BG6*BN6,0)</f>
        <v>0</v>
      </c>
      <c r="BP6" s="73"/>
      <c r="BR6" s="428" t="s">
        <v>405</v>
      </c>
      <c r="BS6" s="434" t="s">
        <v>406</v>
      </c>
      <c r="BT6" s="148">
        <v>1</v>
      </c>
      <c r="BU6" s="148"/>
      <c r="BV6" s="148">
        <f>+IF(BU6&gt;0,ROUND(BT6*(1+BU6),2),BT6)</f>
        <v>1</v>
      </c>
      <c r="BW6" s="149"/>
      <c r="BX6" s="150">
        <f>+IF(AND(BV6&gt;0,BW6&gt;0),BV6*BW6,0)</f>
        <v>0</v>
      </c>
      <c r="BY6" s="149"/>
      <c r="BZ6" s="150">
        <f>+IF(AND(BV6&gt;0,BY6&gt;0),BV6*BY6,0)</f>
        <v>0</v>
      </c>
      <c r="CA6" s="149"/>
      <c r="CB6" s="150">
        <f>+IF(AND(BV6&gt;0,CA6&gt;0),BV6*CA6,0)</f>
        <v>0</v>
      </c>
      <c r="CC6" s="149"/>
      <c r="CD6" s="150">
        <f>+IF(AND(BV6&gt;0,CC6&gt;0),BV6*CC6,0)</f>
        <v>0</v>
      </c>
      <c r="CE6" s="73"/>
      <c r="CG6" s="420" t="s">
        <v>353</v>
      </c>
      <c r="CH6" s="436" t="s">
        <v>150</v>
      </c>
      <c r="CI6" s="148">
        <v>1</v>
      </c>
      <c r="CJ6" s="148"/>
      <c r="CK6" s="148">
        <f>+IF(CJ6&gt;0,ROUND(CI6*(1+CJ6),2),CI6)</f>
        <v>1</v>
      </c>
      <c r="CL6" s="149">
        <f>O6*0.5</f>
        <v>0</v>
      </c>
      <c r="CM6" s="150">
        <f>+IF(AND(CK6&gt;0,CL6&gt;0),CK6*CL6,0)</f>
        <v>0</v>
      </c>
      <c r="CN6" s="149"/>
      <c r="CO6" s="150">
        <f>+IF(AND(CK6&gt;0,CN6&gt;0),CK6*CN6,0)</f>
        <v>0</v>
      </c>
      <c r="CP6" s="149"/>
      <c r="CQ6" s="150">
        <f>+IF(AND(CK6&gt;0,CP6&gt;0),CK6*CP6,0)</f>
        <v>0</v>
      </c>
      <c r="CR6" s="149">
        <f>+IF(AND(CH6&gt;=1,CH6&lt;=6),ROUND(CJ6*CM6,3),0)</f>
        <v>0</v>
      </c>
      <c r="CS6" s="150">
        <f>+IF(AND(CK6&gt;0,CR6&gt;0),CK6*CR6,0)</f>
        <v>0</v>
      </c>
      <c r="CT6" s="73" t="s">
        <v>186</v>
      </c>
      <c r="CV6" s="428" t="s">
        <v>253</v>
      </c>
      <c r="CW6" s="436" t="s">
        <v>106</v>
      </c>
      <c r="CX6" s="278">
        <f>'数量1(電気)'!AN5</f>
        <v>7.9</v>
      </c>
      <c r="CY6" s="148"/>
      <c r="CZ6" s="278"/>
      <c r="DA6" s="149"/>
      <c r="DB6" s="150"/>
      <c r="DC6" s="149"/>
      <c r="DD6" s="150">
        <f>+IF(AND(CZ6&gt;0,DC6&gt;0),CZ6*DC6,0)</f>
        <v>0</v>
      </c>
      <c r="DE6" s="149"/>
      <c r="DF6" s="150">
        <f>+IF(AND(CZ6&gt;0,DE6&gt;0),CZ6*DE6,0)</f>
        <v>0</v>
      </c>
      <c r="DG6" s="149">
        <f>+IF(AND(CW6&gt;=1,CW6&lt;=6),ROUND(CY6*DB6,3),0)</f>
        <v>0</v>
      </c>
      <c r="DH6" s="150">
        <f>+IF(AND(CZ6&gt;0,DG6&gt;0),CZ6*DG6,0)</f>
        <v>0</v>
      </c>
      <c r="DI6" s="73" t="s">
        <v>186</v>
      </c>
    </row>
    <row r="7" spans="1:113" ht="18.600000000000001" customHeight="1" x14ac:dyDescent="0.4">
      <c r="B7" s="392"/>
      <c r="C7" s="104"/>
      <c r="D7" s="104"/>
      <c r="E7" s="104"/>
      <c r="F7" s="104"/>
      <c r="G7" s="104"/>
      <c r="H7" s="171"/>
      <c r="J7" s="425"/>
      <c r="K7" s="437"/>
      <c r="L7" s="151"/>
      <c r="M7" s="152"/>
      <c r="N7" s="152">
        <f>+IF(M7&gt;0,ROUND(L7*(1+M7),2),L7)</f>
        <v>0</v>
      </c>
      <c r="O7" s="153"/>
      <c r="P7" s="154"/>
      <c r="Q7" s="153"/>
      <c r="R7" s="154"/>
      <c r="S7" s="153"/>
      <c r="T7" s="154"/>
      <c r="U7" s="153"/>
      <c r="V7" s="154"/>
      <c r="W7" s="180"/>
      <c r="Y7" s="425"/>
      <c r="Z7" s="437"/>
      <c r="AA7" s="290"/>
      <c r="AB7" s="291"/>
      <c r="AC7" s="291"/>
      <c r="AD7" s="153"/>
      <c r="AE7" s="154"/>
      <c r="AF7" s="153"/>
      <c r="AG7" s="154">
        <f>+IF(AND(AC7&gt;0,AF7&gt;0),AC7*AF7,0)</f>
        <v>0</v>
      </c>
      <c r="AH7" s="153"/>
      <c r="AI7" s="154">
        <f>+IF(AND(AC7&gt;0,AH7&gt;0),AC7*AH7,0)</f>
        <v>0</v>
      </c>
      <c r="AJ7" s="153">
        <f>+IF(AND(Z7&gt;=1,Z7&lt;=6),ROUND(AB7*AE7,3),0)</f>
        <v>0</v>
      </c>
      <c r="AK7" s="154">
        <f>+IF(AND(AC7&gt;0,AJ7&gt;0),AC7*AJ7,0)</f>
        <v>0</v>
      </c>
      <c r="AL7" s="180"/>
      <c r="AN7" s="425"/>
      <c r="AO7" s="437"/>
      <c r="AP7" s="151"/>
      <c r="AQ7" s="152"/>
      <c r="AR7" s="152"/>
      <c r="AS7" s="153"/>
      <c r="AT7" s="154"/>
      <c r="AU7" s="153"/>
      <c r="AV7" s="154">
        <f>+IF(AND(AR7&gt;0,AU7&gt;0),AR7*AU7,0)</f>
        <v>0</v>
      </c>
      <c r="AW7" s="153"/>
      <c r="AX7" s="154">
        <f>+IF(AND(AR7&gt;0,AW7&gt;0),AR7*AW7,0)</f>
        <v>0</v>
      </c>
      <c r="AY7" s="153">
        <f>+IF(AND(AO7&gt;=1,AO7&lt;=6),ROUND(AQ7*AT7,3),0)</f>
        <v>0</v>
      </c>
      <c r="AZ7" s="154">
        <f>+IF(AND(AR7&gt;0,AY7&gt;0),AR7*AY7,0)</f>
        <v>0</v>
      </c>
      <c r="BA7" s="180"/>
      <c r="BC7" s="425"/>
      <c r="BD7" s="427"/>
      <c r="BE7" s="151"/>
      <c r="BF7" s="152"/>
      <c r="BG7" s="152">
        <f>+IF(BF7&gt;0,ROUND(BE7*(1+BF7),2),BE7)</f>
        <v>0</v>
      </c>
      <c r="BH7" s="153"/>
      <c r="BI7" s="154">
        <f>+IF(AND(BG7&gt;0,BH7&gt;0),BG7*BH7,0)</f>
        <v>0</v>
      </c>
      <c r="BJ7" s="153"/>
      <c r="BK7" s="154">
        <f>+IF(AND(BG7&gt;0,BJ7&gt;0),BG7*BJ7,0)</f>
        <v>0</v>
      </c>
      <c r="BL7" s="153"/>
      <c r="BM7" s="154">
        <f>+IF(AND(BG7&gt;0,BL7&gt;0),BG7*BL7,0)</f>
        <v>0</v>
      </c>
      <c r="BN7" s="153">
        <f>+IF(AND(BD7&gt;=1,BD7&lt;=6),ROUND(BF7*BI7,3),0)</f>
        <v>0</v>
      </c>
      <c r="BO7" s="154">
        <f>+IF(AND(BG7&gt;0,BN7&gt;0),BG7*BN7,0)</f>
        <v>0</v>
      </c>
      <c r="BP7" s="180"/>
      <c r="BR7" s="424"/>
      <c r="BS7" s="435"/>
      <c r="BT7" s="332"/>
      <c r="BU7" s="333"/>
      <c r="BV7" s="333">
        <f>+IF(BU7&gt;0,ROUND(BT7*(1+BU7),2),BT7)</f>
        <v>0</v>
      </c>
      <c r="BW7" s="153"/>
      <c r="BX7" s="154">
        <f>+IF(AND(BV7&gt;0,BW7&gt;0),BV7*BW7,0)</f>
        <v>0</v>
      </c>
      <c r="BY7" s="153"/>
      <c r="BZ7" s="154">
        <f>+IF(AND(BV7&gt;0,BY7&gt;0),BV7*BY7,0)</f>
        <v>0</v>
      </c>
      <c r="CA7" s="153"/>
      <c r="CB7" s="154">
        <f>+IF(AND(BV7&gt;0,CA7&gt;0),BV7*CA7,0)</f>
        <v>0</v>
      </c>
      <c r="CC7" s="153">
        <f>+IF(AND(BS7&gt;=1,BS7&lt;=6),ROUND(BU7*BX7,3),0)</f>
        <v>0</v>
      </c>
      <c r="CD7" s="154">
        <f>+IF(AND(BV7&gt;0,CC7&gt;0),BV7*CC7,0)</f>
        <v>0</v>
      </c>
      <c r="CE7" s="334"/>
      <c r="CG7" s="421"/>
      <c r="CH7" s="427"/>
      <c r="CI7" s="151"/>
      <c r="CJ7" s="152"/>
      <c r="CK7" s="152">
        <f>+IF(CJ7&gt;0,ROUND(CI7*(1+CJ7),2),CI7)</f>
        <v>0</v>
      </c>
      <c r="CL7" s="153"/>
      <c r="CM7" s="154">
        <f>+IF(AND(CK7&gt;0,CL7&gt;0),CK7*CL7,0)</f>
        <v>0</v>
      </c>
      <c r="CN7" s="153"/>
      <c r="CO7" s="154">
        <f>+IF(AND(CK7&gt;0,CN7&gt;0),CK7*CN7,0)</f>
        <v>0</v>
      </c>
      <c r="CP7" s="153"/>
      <c r="CQ7" s="154">
        <f>+IF(AND(CK7&gt;0,CP7&gt;0),CK7*CP7,0)</f>
        <v>0</v>
      </c>
      <c r="CR7" s="153">
        <f>+IF(AND(CH7&gt;=1,CH7&lt;=6),ROUND(CJ7*CM7,3),0)</f>
        <v>0</v>
      </c>
      <c r="CS7" s="154">
        <f>+IF(AND(CK7&gt;0,CR7&gt;0),CK7*CR7,0)</f>
        <v>0</v>
      </c>
      <c r="CT7" s="180"/>
      <c r="CV7" s="425"/>
      <c r="CW7" s="437"/>
      <c r="CX7" s="151"/>
      <c r="CY7" s="152"/>
      <c r="CZ7" s="152"/>
      <c r="DA7" s="153"/>
      <c r="DB7" s="154"/>
      <c r="DC7" s="153"/>
      <c r="DD7" s="154">
        <f>+IF(AND(CZ7&gt;0,DC7&gt;0),CZ7*DC7,0)</f>
        <v>0</v>
      </c>
      <c r="DE7" s="153"/>
      <c r="DF7" s="154">
        <f>+IF(AND(CZ7&gt;0,DE7&gt;0),CZ7*DE7,0)</f>
        <v>0</v>
      </c>
      <c r="DG7" s="153">
        <f>+IF(AND(CW7&gt;=1,CW7&lt;=6),ROUND(CY7*DB7,3),0)</f>
        <v>0</v>
      </c>
      <c r="DH7" s="154">
        <f>+IF(AND(CZ7&gt;0,DG7&gt;0),CZ7*DG7,0)</f>
        <v>0</v>
      </c>
      <c r="DI7" s="180"/>
    </row>
    <row r="8" spans="1:113" ht="18.600000000000001" customHeight="1" x14ac:dyDescent="0.4">
      <c r="B8" s="395" t="s">
        <v>272</v>
      </c>
      <c r="C8" s="108"/>
      <c r="D8" s="108"/>
      <c r="E8" s="108"/>
      <c r="F8" s="108"/>
      <c r="G8" s="108"/>
      <c r="H8" s="89"/>
      <c r="J8" s="424" t="s">
        <v>187</v>
      </c>
      <c r="K8" s="426" t="s">
        <v>98</v>
      </c>
      <c r="L8" s="148">
        <v>1</v>
      </c>
      <c r="M8" s="148"/>
      <c r="N8" s="148">
        <f t="shared" ref="N8:N43" si="0">+IF(M8&gt;0,ROUND(L8*(1+M8),2),L8)</f>
        <v>1</v>
      </c>
      <c r="O8" s="155"/>
      <c r="P8" s="156"/>
      <c r="Q8" s="155"/>
      <c r="R8" s="156"/>
      <c r="S8" s="155"/>
      <c r="T8" s="156"/>
      <c r="U8" s="155"/>
      <c r="V8" s="156"/>
      <c r="W8" s="73"/>
      <c r="Y8" s="428" t="s">
        <v>257</v>
      </c>
      <c r="Z8" s="426" t="s">
        <v>106</v>
      </c>
      <c r="AA8" s="289">
        <f>'数量1(電気)'!L7</f>
        <v>7.4</v>
      </c>
      <c r="AB8" s="289"/>
      <c r="AC8" s="289"/>
      <c r="AD8" s="155"/>
      <c r="AE8" s="156"/>
      <c r="AF8" s="155"/>
      <c r="AG8" s="156">
        <f>+IF(AND(AC8&gt;0,AF8&gt;0),AC8*AF8,0)</f>
        <v>0</v>
      </c>
      <c r="AH8" s="155"/>
      <c r="AI8" s="156">
        <f>+IF(AND(AC8&gt;0,AH8&gt;0),AC8*AH8,0)</f>
        <v>0</v>
      </c>
      <c r="AJ8" s="155">
        <f>+IF(AND(Z8&gt;=1,Z8&lt;=6),ROUND(AB8*AE8,3),0)</f>
        <v>0</v>
      </c>
      <c r="AK8" s="156">
        <f>+IF(AND(AC8&gt;0,AJ8&gt;0),AC8*AJ8,0)</f>
        <v>0</v>
      </c>
      <c r="AL8" s="73"/>
      <c r="AN8" s="428" t="s">
        <v>351</v>
      </c>
      <c r="AO8" s="426" t="s">
        <v>106</v>
      </c>
      <c r="AP8" s="289">
        <f>'数量1(電気)'!S9</f>
        <v>2</v>
      </c>
      <c r="AQ8" s="148"/>
      <c r="AR8" s="148"/>
      <c r="AS8" s="155"/>
      <c r="AT8" s="156"/>
      <c r="AU8" s="155"/>
      <c r="AV8" s="156">
        <f>+IF(AND(AR8&gt;0,AU8&gt;0),AR8*AU8,0)</f>
        <v>0</v>
      </c>
      <c r="AW8" s="155"/>
      <c r="AX8" s="156">
        <f>+IF(AND(AR8&gt;0,AW8&gt;0),AR8*AW8,0)</f>
        <v>0</v>
      </c>
      <c r="AY8" s="155">
        <f>+IF(AND(AO8&gt;=1,AO8&lt;=6),ROUND(AQ8*AT8,3),0)</f>
        <v>0</v>
      </c>
      <c r="AZ8" s="156">
        <f>+IF(AND(AR8&gt;0,AY8&gt;0),AR8*AY8,0)</f>
        <v>0</v>
      </c>
      <c r="BA8" s="73"/>
      <c r="BC8" s="428"/>
      <c r="BD8" s="426"/>
      <c r="BE8" s="148"/>
      <c r="BF8" s="148"/>
      <c r="BG8" s="148">
        <f t="shared" ref="BG8:BG43" si="1">+IF(BF8&gt;0,ROUND(BE8*(1+BF8),2),BE8)</f>
        <v>0</v>
      </c>
      <c r="BH8" s="155"/>
      <c r="BI8" s="156">
        <f>+IF(AND(BG8&gt;0,BH8&gt;0),BG8*BH8,0)</f>
        <v>0</v>
      </c>
      <c r="BJ8" s="155"/>
      <c r="BK8" s="156">
        <f>+IF(AND(BG8&gt;0,BJ8&gt;0),BG8*BJ8,0)</f>
        <v>0</v>
      </c>
      <c r="BL8" s="155"/>
      <c r="BM8" s="156">
        <f>+IF(AND(BG8&gt;0,BL8&gt;0),BG8*BL8,0)</f>
        <v>0</v>
      </c>
      <c r="BN8" s="155">
        <f>+IF(AND(BD8&gt;=1,BD8&lt;=6),ROUND(BF8*BI8,3),0)</f>
        <v>0</v>
      </c>
      <c r="BO8" s="156">
        <f>+IF(AND(BG8&gt;0,BN8&gt;0),BG8*BN8,0)</f>
        <v>0</v>
      </c>
      <c r="BP8" s="73"/>
      <c r="BR8" s="432" t="s">
        <v>417</v>
      </c>
      <c r="BS8" s="426" t="s">
        <v>418</v>
      </c>
      <c r="BT8" s="335">
        <v>2</v>
      </c>
      <c r="BU8" s="335"/>
      <c r="BV8" s="335">
        <v>2</v>
      </c>
      <c r="BW8" s="155"/>
      <c r="BX8" s="156"/>
      <c r="BY8" s="155"/>
      <c r="BZ8" s="156"/>
      <c r="CA8" s="155"/>
      <c r="CB8" s="156"/>
      <c r="CC8" s="155"/>
      <c r="CD8" s="156"/>
      <c r="CE8" s="85"/>
      <c r="CG8" s="366" t="s">
        <v>354</v>
      </c>
      <c r="CH8" s="426" t="s">
        <v>97</v>
      </c>
      <c r="CI8" s="148">
        <v>1</v>
      </c>
      <c r="CJ8" s="148"/>
      <c r="CK8" s="148">
        <f t="shared" ref="CK8:CK43" si="2">+IF(CJ8&gt;0,ROUND(CI8*(1+CJ8),2),CI8)</f>
        <v>1</v>
      </c>
      <c r="CL8" s="155">
        <f>O14*0.5</f>
        <v>0</v>
      </c>
      <c r="CM8" s="156">
        <f>+IF(AND(CK8&gt;0,CL8&gt;0),CK8*CL8,0)</f>
        <v>0</v>
      </c>
      <c r="CN8" s="155">
        <f>Q14</f>
        <v>0</v>
      </c>
      <c r="CO8" s="156">
        <f>+IF(AND(CK8&gt;0,CN8&gt;0),CK8*CN8,0)</f>
        <v>0</v>
      </c>
      <c r="CP8" s="155">
        <f>S14*0.5</f>
        <v>0</v>
      </c>
      <c r="CQ8" s="156">
        <f>+IF(AND(CK8&gt;0,CP8&gt;0),CK8*CP8,0)</f>
        <v>0</v>
      </c>
      <c r="CR8" s="155">
        <f>U14</f>
        <v>0</v>
      </c>
      <c r="CS8" s="156">
        <f>+IF(AND(CK8&gt;0,CR8&gt;0),CK8*CR8,0)</f>
        <v>0</v>
      </c>
      <c r="CT8" s="73" t="s">
        <v>186</v>
      </c>
      <c r="CV8" s="428" t="s">
        <v>358</v>
      </c>
      <c r="CW8" s="426" t="s">
        <v>106</v>
      </c>
      <c r="CX8" s="278">
        <f>'数量1(電気)'!AN7</f>
        <v>7.5</v>
      </c>
      <c r="CY8" s="148"/>
      <c r="CZ8" s="278"/>
      <c r="DA8" s="155"/>
      <c r="DB8" s="156"/>
      <c r="DC8" s="155"/>
      <c r="DD8" s="156">
        <f>+IF(AND(CZ8&gt;0,DC8&gt;0),CZ8*DC8,0)</f>
        <v>0</v>
      </c>
      <c r="DE8" s="155"/>
      <c r="DF8" s="156">
        <f>+IF(AND(CZ8&gt;0,DE8&gt;0),CZ8*DE8,0)</f>
        <v>0</v>
      </c>
      <c r="DG8" s="155">
        <f>+IF(AND(CW8&gt;=1,CW8&lt;=6),ROUND(CY8*DB8,3),0)</f>
        <v>0</v>
      </c>
      <c r="DH8" s="156">
        <f>+IF(AND(CZ8&gt;0,DG8&gt;0),CZ8*DG8,0)</f>
        <v>0</v>
      </c>
      <c r="DI8" s="73" t="s">
        <v>186</v>
      </c>
    </row>
    <row r="9" spans="1:113" ht="18.600000000000001" customHeight="1" x14ac:dyDescent="0.4">
      <c r="B9" s="392"/>
      <c r="C9" s="104"/>
      <c r="D9" s="104"/>
      <c r="E9" s="104"/>
      <c r="F9" s="104"/>
      <c r="G9" s="104"/>
      <c r="H9" s="171"/>
      <c r="J9" s="425"/>
      <c r="K9" s="427"/>
      <c r="L9" s="151"/>
      <c r="M9" s="152"/>
      <c r="N9" s="152">
        <f t="shared" si="0"/>
        <v>0</v>
      </c>
      <c r="O9" s="157"/>
      <c r="P9" s="158"/>
      <c r="Q9" s="157"/>
      <c r="R9" s="158"/>
      <c r="S9" s="157"/>
      <c r="T9" s="158"/>
      <c r="U9" s="157"/>
      <c r="V9" s="158"/>
      <c r="W9" s="180"/>
      <c r="Y9" s="425"/>
      <c r="Z9" s="427"/>
      <c r="AA9" s="151"/>
      <c r="AB9" s="152"/>
      <c r="AC9" s="152"/>
      <c r="AD9" s="157"/>
      <c r="AE9" s="158"/>
      <c r="AF9" s="157"/>
      <c r="AG9" s="158">
        <f>+IF(AND(AC9&gt;0,AF9&gt;0),AC9*AF9,0)</f>
        <v>0</v>
      </c>
      <c r="AH9" s="157"/>
      <c r="AI9" s="158">
        <f>+IF(AND(AC9&gt;0,AH9&gt;0),AC9*AH9,0)</f>
        <v>0</v>
      </c>
      <c r="AJ9" s="157">
        <f>+IF(AND(Z9&gt;=1,Z9&lt;=6),ROUND(AB9*AE9,3),0)</f>
        <v>0</v>
      </c>
      <c r="AK9" s="158">
        <f>+IF(AND(AC9&gt;0,AJ9&gt;0),AC9*AJ9,0)</f>
        <v>0</v>
      </c>
      <c r="AL9" s="180"/>
      <c r="AN9" s="425"/>
      <c r="AO9" s="427"/>
      <c r="AP9" s="151"/>
      <c r="AQ9" s="152"/>
      <c r="AR9" s="152"/>
      <c r="AS9" s="157"/>
      <c r="AT9" s="158"/>
      <c r="AU9" s="157"/>
      <c r="AV9" s="158">
        <f>+IF(AND(AR9&gt;0,AU9&gt;0),AR9*AU9,0)</f>
        <v>0</v>
      </c>
      <c r="AW9" s="157"/>
      <c r="AX9" s="158">
        <f>+IF(AND(AR9&gt;0,AW9&gt;0),AR9*AW9,0)</f>
        <v>0</v>
      </c>
      <c r="AY9" s="157">
        <f>+IF(AND(AO9&gt;=1,AO9&lt;=6),ROUND(AQ9*AT9,3),0)</f>
        <v>0</v>
      </c>
      <c r="AZ9" s="158">
        <f>+IF(AND(AR9&gt;0,AY9&gt;0),AR9*AY9,0)</f>
        <v>0</v>
      </c>
      <c r="BA9" s="180"/>
      <c r="BC9" s="425"/>
      <c r="BD9" s="427"/>
      <c r="BE9" s="151"/>
      <c r="BF9" s="152"/>
      <c r="BG9" s="152">
        <f t="shared" si="1"/>
        <v>0</v>
      </c>
      <c r="BH9" s="157"/>
      <c r="BI9" s="158">
        <f>+IF(AND(BG9&gt;0,BH9&gt;0),BG9*BH9,0)</f>
        <v>0</v>
      </c>
      <c r="BJ9" s="157"/>
      <c r="BK9" s="158">
        <f>+IF(AND(BG9&gt;0,BJ9&gt;0),BG9*BJ9,0)</f>
        <v>0</v>
      </c>
      <c r="BL9" s="157"/>
      <c r="BM9" s="158">
        <f>+IF(AND(BG9&gt;0,BL9&gt;0),BG9*BL9,0)</f>
        <v>0</v>
      </c>
      <c r="BN9" s="157">
        <f>+IF(AND(BD9&gt;=1,BD9&lt;=6),ROUND(BF9*BI9,3),0)</f>
        <v>0</v>
      </c>
      <c r="BO9" s="158">
        <f>+IF(AND(BG9&gt;0,BN9&gt;0),BG9*BN9,0)</f>
        <v>0</v>
      </c>
      <c r="BP9" s="180"/>
      <c r="BR9" s="425"/>
      <c r="BS9" s="427"/>
      <c r="BT9" s="151"/>
      <c r="BU9" s="152"/>
      <c r="BV9" s="152"/>
      <c r="BW9" s="157"/>
      <c r="BX9" s="158"/>
      <c r="BY9" s="157"/>
      <c r="BZ9" s="158"/>
      <c r="CA9" s="157"/>
      <c r="CB9" s="158"/>
      <c r="CC9" s="157"/>
      <c r="CD9" s="158"/>
      <c r="CE9" s="82"/>
      <c r="CG9" s="357"/>
      <c r="CH9" s="427"/>
      <c r="CI9" s="151"/>
      <c r="CJ9" s="152"/>
      <c r="CK9" s="152">
        <f t="shared" si="2"/>
        <v>0</v>
      </c>
      <c r="CL9" s="157"/>
      <c r="CM9" s="158">
        <f>+IF(AND(CK9&gt;0,CL9&gt;0),CK9*CL9,0)</f>
        <v>0</v>
      </c>
      <c r="CN9" s="157"/>
      <c r="CO9" s="158">
        <f>+IF(AND(CK9&gt;0,CN9&gt;0),CK9*CN9,0)</f>
        <v>0</v>
      </c>
      <c r="CP9" s="157"/>
      <c r="CQ9" s="158">
        <f>+IF(AND(CK9&gt;0,CP9&gt;0),CK9*CP9,0)</f>
        <v>0</v>
      </c>
      <c r="CR9" s="157">
        <f>+IF(AND(CH9&gt;=1,CH9&lt;=6),ROUND(CJ9*CM9,3),0)</f>
        <v>0</v>
      </c>
      <c r="CS9" s="158">
        <f>+IF(AND(CK9&gt;0,CR9&gt;0),CK9*CR9,0)</f>
        <v>0</v>
      </c>
      <c r="CT9" s="180"/>
      <c r="CV9" s="425"/>
      <c r="CW9" s="427"/>
      <c r="CX9" s="151"/>
      <c r="CY9" s="152"/>
      <c r="CZ9" s="152"/>
      <c r="DA9" s="157"/>
      <c r="DB9" s="158"/>
      <c r="DC9" s="157"/>
      <c r="DD9" s="158">
        <f>+IF(AND(CZ9&gt;0,DC9&gt;0),CZ9*DC9,0)</f>
        <v>0</v>
      </c>
      <c r="DE9" s="157"/>
      <c r="DF9" s="158">
        <f>+IF(AND(CZ9&gt;0,DE9&gt;0),CZ9*DE9,0)</f>
        <v>0</v>
      </c>
      <c r="DG9" s="157">
        <f>+IF(AND(CW9&gt;=1,CW9&lt;=6),ROUND(CY9*DB9,3),0)</f>
        <v>0</v>
      </c>
      <c r="DH9" s="158">
        <f>+IF(AND(CZ9&gt;0,DG9&gt;0),CZ9*DG9,0)</f>
        <v>0</v>
      </c>
      <c r="DI9" s="180"/>
    </row>
    <row r="10" spans="1:113" ht="18.600000000000001" customHeight="1" x14ac:dyDescent="0.4">
      <c r="B10" s="395" t="s">
        <v>273</v>
      </c>
      <c r="C10" s="108"/>
      <c r="D10" s="108"/>
      <c r="E10" s="108"/>
      <c r="F10" s="108"/>
      <c r="G10" s="108"/>
      <c r="H10" s="89"/>
      <c r="J10" s="424" t="s">
        <v>190</v>
      </c>
      <c r="K10" s="426" t="s">
        <v>98</v>
      </c>
      <c r="L10" s="148">
        <v>1</v>
      </c>
      <c r="M10" s="148"/>
      <c r="N10" s="148">
        <f t="shared" si="0"/>
        <v>1</v>
      </c>
      <c r="O10" s="155"/>
      <c r="P10" s="156"/>
      <c r="Q10" s="155"/>
      <c r="R10" s="156"/>
      <c r="S10" s="155"/>
      <c r="T10" s="156"/>
      <c r="U10" s="155"/>
      <c r="V10" s="156"/>
      <c r="W10" s="73"/>
      <c r="Y10" s="428" t="s">
        <v>261</v>
      </c>
      <c r="Z10" s="426" t="s">
        <v>106</v>
      </c>
      <c r="AA10" s="289">
        <f>'数量1(電気)'!L9</f>
        <v>1.3</v>
      </c>
      <c r="AB10" s="148"/>
      <c r="AC10" s="148"/>
      <c r="AD10" s="155"/>
      <c r="AE10" s="156"/>
      <c r="AF10" s="155"/>
      <c r="AG10" s="156">
        <f t="shared" ref="AG10:AG43" si="3">+IF(AND(AC10&gt;0,AF10&gt;0),AC10*AF10,0)</f>
        <v>0</v>
      </c>
      <c r="AH10" s="155"/>
      <c r="AI10" s="156">
        <f t="shared" ref="AI10:AI43" si="4">+IF(AND(AC10&gt;0,AH10&gt;0),AC10*AH10,0)</f>
        <v>0</v>
      </c>
      <c r="AJ10" s="155"/>
      <c r="AK10" s="156">
        <f t="shared" ref="AK10:AK43" si="5">+IF(AND(AC10&gt;0,AJ10&gt;0),AC10*AJ10,0)</f>
        <v>0</v>
      </c>
      <c r="AL10" s="73"/>
      <c r="AN10" s="428" t="s">
        <v>352</v>
      </c>
      <c r="AO10" s="426" t="s">
        <v>106</v>
      </c>
      <c r="AP10" s="289">
        <f>'数量1(電気)'!S11</f>
        <v>1.3</v>
      </c>
      <c r="AQ10" s="148"/>
      <c r="AR10" s="148"/>
      <c r="AS10" s="155"/>
      <c r="AT10" s="156"/>
      <c r="AU10" s="155"/>
      <c r="AV10" s="156">
        <f t="shared" ref="AV10:AV43" si="6">+IF(AND(AR10&gt;0,AU10&gt;0),AR10*AU10,0)</f>
        <v>0</v>
      </c>
      <c r="AW10" s="155"/>
      <c r="AX10" s="156">
        <f t="shared" ref="AX10:AX43" si="7">+IF(AND(AR10&gt;0,AW10&gt;0),AR10*AW10,0)</f>
        <v>0</v>
      </c>
      <c r="AY10" s="155"/>
      <c r="AZ10" s="156">
        <f t="shared" ref="AZ10:AZ43" si="8">+IF(AND(AR10&gt;0,AY10&gt;0),AR10*AY10,0)</f>
        <v>0</v>
      </c>
      <c r="BA10" s="73"/>
      <c r="BC10" s="424"/>
      <c r="BD10" s="426"/>
      <c r="BE10" s="148"/>
      <c r="BF10" s="148"/>
      <c r="BG10" s="148">
        <f t="shared" si="1"/>
        <v>0</v>
      </c>
      <c r="BH10" s="155"/>
      <c r="BI10" s="156">
        <f t="shared" ref="BI10:BI43" si="9">+IF(AND(BG10&gt;0,BH10&gt;0),BG10*BH10,0)</f>
        <v>0</v>
      </c>
      <c r="BJ10" s="155"/>
      <c r="BK10" s="156">
        <f t="shared" ref="BK10:BK43" si="10">+IF(AND(BG10&gt;0,BJ10&gt;0),BG10*BJ10,0)</f>
        <v>0</v>
      </c>
      <c r="BL10" s="155"/>
      <c r="BM10" s="156">
        <f t="shared" ref="BM10:BM43" si="11">+IF(AND(BG10&gt;0,BL10&gt;0),BG10*BL10,0)</f>
        <v>0</v>
      </c>
      <c r="BN10" s="155"/>
      <c r="BO10" s="156">
        <f t="shared" ref="BO10:BO43" si="12">+IF(AND(BG10&gt;0,BN10&gt;0),BG10*BN10,0)</f>
        <v>0</v>
      </c>
      <c r="BP10" s="73"/>
      <c r="BR10" s="424"/>
      <c r="BS10" s="426"/>
      <c r="BT10" s="148"/>
      <c r="BU10" s="148"/>
      <c r="BV10" s="148">
        <f t="shared" ref="BV10:BV43" si="13">+IF(BU10&gt;0,ROUND(BT10*(1+BU10),2),BT10)</f>
        <v>0</v>
      </c>
      <c r="BW10" s="155"/>
      <c r="BX10" s="156">
        <f t="shared" ref="BX10:BX43" si="14">+IF(AND(BV10&gt;0,BW10&gt;0),BV10*BW10,0)</f>
        <v>0</v>
      </c>
      <c r="BY10" s="155"/>
      <c r="BZ10" s="156">
        <f t="shared" ref="BZ10:BZ43" si="15">+IF(AND(BV10&gt;0,BY10&gt;0),BV10*BY10,0)</f>
        <v>0</v>
      </c>
      <c r="CA10" s="155"/>
      <c r="CB10" s="156">
        <f t="shared" ref="CB10:CB43" si="16">+IF(AND(BV10&gt;0,CA10&gt;0),BV10*CA10,0)</f>
        <v>0</v>
      </c>
      <c r="CC10" s="155"/>
      <c r="CD10" s="156">
        <f t="shared" ref="CD10:CD43" si="17">+IF(AND(BV10&gt;0,CC10&gt;0),BV10*CC10,0)</f>
        <v>0</v>
      </c>
      <c r="CE10" s="73"/>
      <c r="CG10" s="366" t="s">
        <v>355</v>
      </c>
      <c r="CH10" s="426" t="s">
        <v>244</v>
      </c>
      <c r="CI10" s="148">
        <v>1</v>
      </c>
      <c r="CJ10" s="148"/>
      <c r="CK10" s="148">
        <f t="shared" si="2"/>
        <v>1</v>
      </c>
      <c r="CL10" s="155"/>
      <c r="CM10" s="156">
        <f t="shared" ref="CM10:CM43" si="18">+IF(AND(CK10&gt;0,CL10&gt;0),CK10*CL10,0)</f>
        <v>0</v>
      </c>
      <c r="CN10" s="155"/>
      <c r="CO10" s="156">
        <f t="shared" ref="CO10:CO43" si="19">+IF(AND(CK10&gt;0,CN10&gt;0),CK10*CN10,0)</f>
        <v>0</v>
      </c>
      <c r="CP10" s="155"/>
      <c r="CQ10" s="156">
        <f t="shared" ref="CQ10:CQ43" si="20">+IF(AND(CK10&gt;0,CP10&gt;0),CK10*CP10,0)</f>
        <v>0</v>
      </c>
      <c r="CR10" s="155">
        <f>U8*0.5</f>
        <v>0</v>
      </c>
      <c r="CS10" s="156">
        <f t="shared" ref="CS10:CS43" si="21">+IF(AND(CK10&gt;0,CR10&gt;0),CK10*CR10,0)</f>
        <v>0</v>
      </c>
      <c r="CT10" s="73" t="s">
        <v>186</v>
      </c>
      <c r="CV10" s="432" t="s">
        <v>252</v>
      </c>
      <c r="CW10" s="426" t="s">
        <v>106</v>
      </c>
      <c r="CX10" s="278">
        <f>'数量1(電気)'!AN9</f>
        <v>23.2</v>
      </c>
      <c r="CY10" s="148"/>
      <c r="CZ10" s="148"/>
      <c r="DA10" s="155"/>
      <c r="DB10" s="156"/>
      <c r="DC10" s="155"/>
      <c r="DD10" s="156">
        <f t="shared" ref="DD10:DD43" si="22">+IF(AND(CZ10&gt;0,DC10&gt;0),CZ10*DC10,0)</f>
        <v>0</v>
      </c>
      <c r="DE10" s="155"/>
      <c r="DF10" s="156">
        <f t="shared" ref="DF10:DF43" si="23">+IF(AND(CZ10&gt;0,DE10&gt;0),CZ10*DE10,0)</f>
        <v>0</v>
      </c>
      <c r="DG10" s="155"/>
      <c r="DH10" s="156">
        <f t="shared" ref="DH10:DH43" si="24">+IF(AND(CZ10&gt;0,DG10&gt;0),CZ10*DG10,0)</f>
        <v>0</v>
      </c>
      <c r="DI10" s="73" t="s">
        <v>186</v>
      </c>
    </row>
    <row r="11" spans="1:113" ht="18.600000000000001" customHeight="1" x14ac:dyDescent="0.4">
      <c r="B11" s="392"/>
      <c r="C11" s="104"/>
      <c r="D11" s="104"/>
      <c r="E11" s="104"/>
      <c r="F11" s="104"/>
      <c r="G11" s="104"/>
      <c r="H11" s="171"/>
      <c r="J11" s="425"/>
      <c r="K11" s="427"/>
      <c r="L11" s="151"/>
      <c r="M11" s="152"/>
      <c r="N11" s="152">
        <f t="shared" si="0"/>
        <v>0</v>
      </c>
      <c r="O11" s="157"/>
      <c r="P11" s="158"/>
      <c r="Q11" s="157"/>
      <c r="R11" s="158"/>
      <c r="S11" s="157"/>
      <c r="T11" s="158"/>
      <c r="U11" s="157"/>
      <c r="V11" s="158"/>
      <c r="W11" s="180"/>
      <c r="Y11" s="425"/>
      <c r="Z11" s="427"/>
      <c r="AA11" s="151"/>
      <c r="AB11" s="152"/>
      <c r="AC11" s="152"/>
      <c r="AD11" s="157"/>
      <c r="AE11" s="158"/>
      <c r="AF11" s="157"/>
      <c r="AG11" s="158">
        <f t="shared" si="3"/>
        <v>0</v>
      </c>
      <c r="AH11" s="157"/>
      <c r="AI11" s="158">
        <f t="shared" si="4"/>
        <v>0</v>
      </c>
      <c r="AJ11" s="157">
        <f t="shared" ref="AJ11:AJ43" si="25">+IF(AND(Z11&gt;=1,Z11&lt;=6),ROUND(AB11*AE11,3),0)</f>
        <v>0</v>
      </c>
      <c r="AK11" s="158">
        <f t="shared" si="5"/>
        <v>0</v>
      </c>
      <c r="AL11" s="180"/>
      <c r="AN11" s="425"/>
      <c r="AO11" s="427"/>
      <c r="AP11" s="151"/>
      <c r="AQ11" s="152"/>
      <c r="AR11" s="152"/>
      <c r="AS11" s="157"/>
      <c r="AT11" s="158"/>
      <c r="AU11" s="157"/>
      <c r="AV11" s="158">
        <f t="shared" si="6"/>
        <v>0</v>
      </c>
      <c r="AW11" s="157"/>
      <c r="AX11" s="158">
        <f t="shared" si="7"/>
        <v>0</v>
      </c>
      <c r="AY11" s="157">
        <f t="shared" ref="AY11:AY43" si="26">+IF(AND(AO11&gt;=1,AO11&lt;=6),ROUND(AQ11*AT11,3),0)</f>
        <v>0</v>
      </c>
      <c r="AZ11" s="158">
        <f t="shared" si="8"/>
        <v>0</v>
      </c>
      <c r="BA11" s="82"/>
      <c r="BC11" s="425"/>
      <c r="BD11" s="427"/>
      <c r="BE11" s="151"/>
      <c r="BF11" s="152"/>
      <c r="BG11" s="152">
        <f t="shared" si="1"/>
        <v>0</v>
      </c>
      <c r="BH11" s="157"/>
      <c r="BI11" s="158">
        <f t="shared" si="9"/>
        <v>0</v>
      </c>
      <c r="BJ11" s="157"/>
      <c r="BK11" s="158">
        <f t="shared" si="10"/>
        <v>0</v>
      </c>
      <c r="BL11" s="157"/>
      <c r="BM11" s="158">
        <f t="shared" si="11"/>
        <v>0</v>
      </c>
      <c r="BN11" s="157">
        <f t="shared" ref="BN11:BN43" si="27">+IF(AND(BD11&gt;=1,BD11&lt;=6),ROUND(BF11*BI11,3),0)</f>
        <v>0</v>
      </c>
      <c r="BO11" s="158">
        <f t="shared" si="12"/>
        <v>0</v>
      </c>
      <c r="BP11" s="180"/>
      <c r="BR11" s="425"/>
      <c r="BS11" s="427"/>
      <c r="BT11" s="151"/>
      <c r="BU11" s="152"/>
      <c r="BV11" s="152">
        <f t="shared" si="13"/>
        <v>0</v>
      </c>
      <c r="BW11" s="157"/>
      <c r="BX11" s="158">
        <f t="shared" si="14"/>
        <v>0</v>
      </c>
      <c r="BY11" s="157"/>
      <c r="BZ11" s="158">
        <f t="shared" si="15"/>
        <v>0</v>
      </c>
      <c r="CA11" s="157"/>
      <c r="CB11" s="158">
        <f t="shared" si="16"/>
        <v>0</v>
      </c>
      <c r="CC11" s="157">
        <f t="shared" ref="CC11:CC43" si="28">+IF(AND(BS11&gt;=1,BS11&lt;=6),ROUND(BU11*BX11,3),0)</f>
        <v>0</v>
      </c>
      <c r="CD11" s="158">
        <f t="shared" si="17"/>
        <v>0</v>
      </c>
      <c r="CE11" s="180"/>
      <c r="CG11" s="357"/>
      <c r="CH11" s="427"/>
      <c r="CI11" s="151"/>
      <c r="CJ11" s="152"/>
      <c r="CK11" s="152">
        <f t="shared" si="2"/>
        <v>0</v>
      </c>
      <c r="CL11" s="157"/>
      <c r="CM11" s="158">
        <f t="shared" si="18"/>
        <v>0</v>
      </c>
      <c r="CN11" s="157"/>
      <c r="CO11" s="158">
        <f t="shared" si="19"/>
        <v>0</v>
      </c>
      <c r="CP11" s="157"/>
      <c r="CQ11" s="158">
        <f t="shared" si="20"/>
        <v>0</v>
      </c>
      <c r="CR11" s="157">
        <f t="shared" ref="CR11:CR43" si="29">+IF(AND(CH11&gt;=1,CH11&lt;=6),ROUND(CJ11*CM11,3),0)</f>
        <v>0</v>
      </c>
      <c r="CS11" s="158">
        <f t="shared" si="21"/>
        <v>0</v>
      </c>
      <c r="CT11" s="180"/>
      <c r="CV11" s="433"/>
      <c r="CW11" s="427"/>
      <c r="CX11" s="151"/>
      <c r="CY11" s="152"/>
      <c r="CZ11" s="152"/>
      <c r="DA11" s="157"/>
      <c r="DB11" s="158"/>
      <c r="DC11" s="157"/>
      <c r="DD11" s="158">
        <f t="shared" si="22"/>
        <v>0</v>
      </c>
      <c r="DE11" s="157"/>
      <c r="DF11" s="158">
        <f t="shared" si="23"/>
        <v>0</v>
      </c>
      <c r="DG11" s="157">
        <f t="shared" ref="DG11:DG43" si="30">+IF(AND(CW11&gt;=1,CW11&lt;=6),ROUND(CY11*DB11,3),0)</f>
        <v>0</v>
      </c>
      <c r="DH11" s="158">
        <f t="shared" si="24"/>
        <v>0</v>
      </c>
      <c r="DI11" s="180"/>
    </row>
    <row r="12" spans="1:113" ht="18.600000000000001" customHeight="1" x14ac:dyDescent="0.4">
      <c r="B12" s="395" t="s">
        <v>274</v>
      </c>
      <c r="C12" s="108"/>
      <c r="D12" s="108"/>
      <c r="E12" s="108"/>
      <c r="F12" s="108"/>
      <c r="G12" s="108"/>
      <c r="H12" s="89"/>
      <c r="J12" s="424" t="s">
        <v>155</v>
      </c>
      <c r="K12" s="426" t="s">
        <v>150</v>
      </c>
      <c r="L12" s="148">
        <v>1</v>
      </c>
      <c r="M12" s="148"/>
      <c r="N12" s="148">
        <f t="shared" si="0"/>
        <v>1</v>
      </c>
      <c r="O12" s="155"/>
      <c r="P12" s="156"/>
      <c r="Q12" s="155"/>
      <c r="R12" s="156"/>
      <c r="S12" s="155"/>
      <c r="T12" s="156"/>
      <c r="U12" s="155"/>
      <c r="V12" s="156"/>
      <c r="W12" s="73"/>
      <c r="Y12" s="428" t="s">
        <v>259</v>
      </c>
      <c r="Z12" s="426" t="s">
        <v>106</v>
      </c>
      <c r="AA12" s="289">
        <f>'数量1(電気)'!L11</f>
        <v>23.2</v>
      </c>
      <c r="AB12" s="148"/>
      <c r="AC12" s="278"/>
      <c r="AD12" s="155"/>
      <c r="AE12" s="156"/>
      <c r="AF12" s="155"/>
      <c r="AG12" s="156">
        <f t="shared" si="3"/>
        <v>0</v>
      </c>
      <c r="AH12" s="155"/>
      <c r="AI12" s="156">
        <f t="shared" si="4"/>
        <v>0</v>
      </c>
      <c r="AJ12" s="155">
        <f t="shared" si="25"/>
        <v>0</v>
      </c>
      <c r="AK12" s="156">
        <f t="shared" si="5"/>
        <v>0</v>
      </c>
      <c r="AL12" s="73"/>
      <c r="AN12" s="428" t="s">
        <v>191</v>
      </c>
      <c r="AO12" s="426" t="s">
        <v>106</v>
      </c>
      <c r="AP12" s="289">
        <f>'数量1(電気)'!S13</f>
        <v>6</v>
      </c>
      <c r="AQ12" s="148"/>
      <c r="AR12" s="278"/>
      <c r="AS12" s="155"/>
      <c r="AT12" s="156"/>
      <c r="AU12" s="155"/>
      <c r="AV12" s="156">
        <f t="shared" si="6"/>
        <v>0</v>
      </c>
      <c r="AW12" s="155"/>
      <c r="AX12" s="156">
        <f t="shared" si="7"/>
        <v>0</v>
      </c>
      <c r="AY12" s="155">
        <f t="shared" si="26"/>
        <v>0</v>
      </c>
      <c r="AZ12" s="156">
        <f t="shared" si="8"/>
        <v>0</v>
      </c>
      <c r="BA12" s="73"/>
      <c r="BC12" s="424"/>
      <c r="BD12" s="426"/>
      <c r="BE12" s="148"/>
      <c r="BF12" s="148"/>
      <c r="BG12" s="148">
        <f t="shared" si="1"/>
        <v>0</v>
      </c>
      <c r="BH12" s="155"/>
      <c r="BI12" s="156">
        <f t="shared" si="9"/>
        <v>0</v>
      </c>
      <c r="BJ12" s="155"/>
      <c r="BK12" s="156">
        <f t="shared" si="10"/>
        <v>0</v>
      </c>
      <c r="BL12" s="155"/>
      <c r="BM12" s="156">
        <f t="shared" si="11"/>
        <v>0</v>
      </c>
      <c r="BN12" s="155">
        <f t="shared" si="27"/>
        <v>0</v>
      </c>
      <c r="BO12" s="156">
        <f t="shared" si="12"/>
        <v>0</v>
      </c>
      <c r="BP12" s="73"/>
      <c r="BR12" s="424"/>
      <c r="BS12" s="426"/>
      <c r="BT12" s="148"/>
      <c r="BU12" s="148"/>
      <c r="BV12" s="148">
        <f t="shared" si="13"/>
        <v>0</v>
      </c>
      <c r="BW12" s="155"/>
      <c r="BX12" s="156">
        <f t="shared" si="14"/>
        <v>0</v>
      </c>
      <c r="BY12" s="155"/>
      <c r="BZ12" s="156">
        <f t="shared" si="15"/>
        <v>0</v>
      </c>
      <c r="CA12" s="155"/>
      <c r="CB12" s="156">
        <f t="shared" si="16"/>
        <v>0</v>
      </c>
      <c r="CC12" s="155">
        <f t="shared" si="28"/>
        <v>0</v>
      </c>
      <c r="CD12" s="156">
        <f t="shared" si="17"/>
        <v>0</v>
      </c>
      <c r="CE12" s="73"/>
      <c r="CG12" s="366" t="s">
        <v>356</v>
      </c>
      <c r="CH12" s="426" t="s">
        <v>245</v>
      </c>
      <c r="CI12" s="148">
        <v>1</v>
      </c>
      <c r="CJ12" s="148"/>
      <c r="CK12" s="148">
        <f t="shared" si="2"/>
        <v>1</v>
      </c>
      <c r="CL12" s="155">
        <f>S10*1</f>
        <v>0</v>
      </c>
      <c r="CM12" s="156">
        <f t="shared" si="18"/>
        <v>0</v>
      </c>
      <c r="CN12" s="155"/>
      <c r="CO12" s="156">
        <f t="shared" si="19"/>
        <v>0</v>
      </c>
      <c r="CP12" s="155"/>
      <c r="CQ12" s="156">
        <f t="shared" si="20"/>
        <v>0</v>
      </c>
      <c r="CR12" s="155">
        <f>U10*1</f>
        <v>0</v>
      </c>
      <c r="CS12" s="156">
        <f t="shared" si="21"/>
        <v>0</v>
      </c>
      <c r="CT12" s="73" t="s">
        <v>357</v>
      </c>
      <c r="CV12" s="432" t="s">
        <v>254</v>
      </c>
      <c r="CW12" s="426" t="s">
        <v>106</v>
      </c>
      <c r="CX12" s="278">
        <f>'数量1(電気)'!AN11</f>
        <v>23.2</v>
      </c>
      <c r="CY12" s="148"/>
      <c r="CZ12" s="278"/>
      <c r="DA12" s="155"/>
      <c r="DB12" s="156"/>
      <c r="DC12" s="155"/>
      <c r="DD12" s="156">
        <f t="shared" si="22"/>
        <v>0</v>
      </c>
      <c r="DE12" s="155"/>
      <c r="DF12" s="156">
        <f t="shared" si="23"/>
        <v>0</v>
      </c>
      <c r="DG12" s="155">
        <f t="shared" si="30"/>
        <v>0</v>
      </c>
      <c r="DH12" s="156">
        <f t="shared" si="24"/>
        <v>0</v>
      </c>
      <c r="DI12" s="73" t="s">
        <v>186</v>
      </c>
    </row>
    <row r="13" spans="1:113" ht="18.600000000000001" customHeight="1" x14ac:dyDescent="0.4">
      <c r="B13" s="392"/>
      <c r="C13" s="104"/>
      <c r="D13" s="104"/>
      <c r="E13" s="104"/>
      <c r="F13" s="104"/>
      <c r="G13" s="104"/>
      <c r="H13" s="171"/>
      <c r="J13" s="425"/>
      <c r="K13" s="427"/>
      <c r="L13" s="151"/>
      <c r="M13" s="152"/>
      <c r="N13" s="152">
        <f t="shared" si="0"/>
        <v>0</v>
      </c>
      <c r="O13" s="157"/>
      <c r="P13" s="158"/>
      <c r="Q13" s="157"/>
      <c r="R13" s="158"/>
      <c r="S13" s="157"/>
      <c r="T13" s="158"/>
      <c r="U13" s="157"/>
      <c r="V13" s="158"/>
      <c r="W13" s="180"/>
      <c r="Y13" s="425"/>
      <c r="Z13" s="427"/>
      <c r="AA13" s="151"/>
      <c r="AB13" s="152"/>
      <c r="AC13" s="152"/>
      <c r="AD13" s="157"/>
      <c r="AE13" s="158"/>
      <c r="AF13" s="157"/>
      <c r="AG13" s="158">
        <f t="shared" si="3"/>
        <v>0</v>
      </c>
      <c r="AH13" s="157"/>
      <c r="AI13" s="158">
        <f t="shared" si="4"/>
        <v>0</v>
      </c>
      <c r="AJ13" s="157">
        <f t="shared" si="25"/>
        <v>0</v>
      </c>
      <c r="AK13" s="158">
        <f t="shared" si="5"/>
        <v>0</v>
      </c>
      <c r="AL13" s="180"/>
      <c r="AN13" s="425"/>
      <c r="AO13" s="427"/>
      <c r="AP13" s="151"/>
      <c r="AQ13" s="152"/>
      <c r="AR13" s="152">
        <f t="shared" ref="AR13:AR43" si="31">+IF(AQ13&gt;0,ROUND(AP13*(1+AQ13),2),AP13)</f>
        <v>0</v>
      </c>
      <c r="AS13" s="157"/>
      <c r="AT13" s="158">
        <f t="shared" ref="AT13:AT43" si="32">+IF(AND(AR13&gt;0,AS13&gt;0),AR13*AS13,0)</f>
        <v>0</v>
      </c>
      <c r="AU13" s="157"/>
      <c r="AV13" s="158">
        <f t="shared" si="6"/>
        <v>0</v>
      </c>
      <c r="AW13" s="157"/>
      <c r="AX13" s="158">
        <f t="shared" si="7"/>
        <v>0</v>
      </c>
      <c r="AY13" s="157">
        <f t="shared" si="26"/>
        <v>0</v>
      </c>
      <c r="AZ13" s="158">
        <f t="shared" si="8"/>
        <v>0</v>
      </c>
      <c r="BA13" s="82"/>
      <c r="BC13" s="425"/>
      <c r="BD13" s="427"/>
      <c r="BE13" s="151"/>
      <c r="BF13" s="152"/>
      <c r="BG13" s="152">
        <f t="shared" si="1"/>
        <v>0</v>
      </c>
      <c r="BH13" s="157"/>
      <c r="BI13" s="158">
        <f t="shared" si="9"/>
        <v>0</v>
      </c>
      <c r="BJ13" s="157"/>
      <c r="BK13" s="158">
        <f t="shared" si="10"/>
        <v>0</v>
      </c>
      <c r="BL13" s="157"/>
      <c r="BM13" s="158">
        <f t="shared" si="11"/>
        <v>0</v>
      </c>
      <c r="BN13" s="157">
        <f t="shared" si="27"/>
        <v>0</v>
      </c>
      <c r="BO13" s="158">
        <f t="shared" si="12"/>
        <v>0</v>
      </c>
      <c r="BP13" s="180"/>
      <c r="BR13" s="425"/>
      <c r="BS13" s="427"/>
      <c r="BT13" s="151"/>
      <c r="BU13" s="152"/>
      <c r="BV13" s="152">
        <f t="shared" si="13"/>
        <v>0</v>
      </c>
      <c r="BW13" s="157"/>
      <c r="BX13" s="158">
        <f t="shared" si="14"/>
        <v>0</v>
      </c>
      <c r="BY13" s="157"/>
      <c r="BZ13" s="158">
        <f t="shared" si="15"/>
        <v>0</v>
      </c>
      <c r="CA13" s="157"/>
      <c r="CB13" s="158">
        <f t="shared" si="16"/>
        <v>0</v>
      </c>
      <c r="CC13" s="157">
        <f t="shared" si="28"/>
        <v>0</v>
      </c>
      <c r="CD13" s="158">
        <f t="shared" si="17"/>
        <v>0</v>
      </c>
      <c r="CE13" s="180"/>
      <c r="CG13" s="421"/>
      <c r="CH13" s="427"/>
      <c r="CI13" s="151"/>
      <c r="CJ13" s="152"/>
      <c r="CK13" s="152">
        <f t="shared" si="2"/>
        <v>0</v>
      </c>
      <c r="CL13" s="157"/>
      <c r="CM13" s="158">
        <f t="shared" si="18"/>
        <v>0</v>
      </c>
      <c r="CN13" s="157"/>
      <c r="CO13" s="158">
        <f t="shared" si="19"/>
        <v>0</v>
      </c>
      <c r="CP13" s="157"/>
      <c r="CQ13" s="158">
        <f t="shared" si="20"/>
        <v>0</v>
      </c>
      <c r="CR13" s="157">
        <f t="shared" si="29"/>
        <v>0</v>
      </c>
      <c r="CS13" s="158">
        <f t="shared" si="21"/>
        <v>0</v>
      </c>
      <c r="CT13" s="180"/>
      <c r="CV13" s="433"/>
      <c r="CW13" s="427"/>
      <c r="CX13" s="151"/>
      <c r="CY13" s="152"/>
      <c r="CZ13" s="152"/>
      <c r="DA13" s="157"/>
      <c r="DB13" s="158"/>
      <c r="DC13" s="157"/>
      <c r="DD13" s="158">
        <f t="shared" si="22"/>
        <v>0</v>
      </c>
      <c r="DE13" s="157"/>
      <c r="DF13" s="158">
        <f t="shared" si="23"/>
        <v>0</v>
      </c>
      <c r="DG13" s="157">
        <f t="shared" si="30"/>
        <v>0</v>
      </c>
      <c r="DH13" s="158">
        <f t="shared" si="24"/>
        <v>0</v>
      </c>
      <c r="DI13" s="180"/>
    </row>
    <row r="14" spans="1:113" ht="18.600000000000001" customHeight="1" x14ac:dyDescent="0.4">
      <c r="B14" s="395" t="s">
        <v>177</v>
      </c>
      <c r="C14" s="108"/>
      <c r="D14" s="108"/>
      <c r="E14" s="108"/>
      <c r="F14" s="108"/>
      <c r="G14" s="108"/>
      <c r="H14" s="89"/>
      <c r="J14" s="360" t="s">
        <v>162</v>
      </c>
      <c r="K14" s="426" t="s">
        <v>242</v>
      </c>
      <c r="L14" s="148">
        <v>1</v>
      </c>
      <c r="M14" s="148"/>
      <c r="N14" s="148">
        <f t="shared" si="0"/>
        <v>1</v>
      </c>
      <c r="O14" s="155"/>
      <c r="P14" s="156"/>
      <c r="Q14" s="155"/>
      <c r="R14" s="156"/>
      <c r="S14" s="155"/>
      <c r="T14" s="156"/>
      <c r="U14" s="155"/>
      <c r="V14" s="156"/>
      <c r="W14" s="99"/>
      <c r="Y14" s="428" t="s">
        <v>260</v>
      </c>
      <c r="Z14" s="426" t="s">
        <v>106</v>
      </c>
      <c r="AA14" s="289">
        <f>'数量1(電気)'!L13</f>
        <v>23.2</v>
      </c>
      <c r="AB14" s="148"/>
      <c r="AC14" s="278"/>
      <c r="AD14" s="155"/>
      <c r="AE14" s="156"/>
      <c r="AF14" s="155"/>
      <c r="AG14" s="156">
        <f t="shared" si="3"/>
        <v>0</v>
      </c>
      <c r="AH14" s="155"/>
      <c r="AI14" s="156">
        <f t="shared" si="4"/>
        <v>0</v>
      </c>
      <c r="AJ14" s="155">
        <f t="shared" si="25"/>
        <v>0</v>
      </c>
      <c r="AK14" s="156">
        <f t="shared" si="5"/>
        <v>0</v>
      </c>
      <c r="AL14" s="73"/>
      <c r="AN14" s="428"/>
      <c r="AO14" s="426"/>
      <c r="AP14" s="148"/>
      <c r="AQ14" s="148"/>
      <c r="AR14" s="148">
        <f t="shared" si="31"/>
        <v>0</v>
      </c>
      <c r="AS14" s="155"/>
      <c r="AT14" s="156">
        <f t="shared" si="32"/>
        <v>0</v>
      </c>
      <c r="AU14" s="155"/>
      <c r="AV14" s="156">
        <f t="shared" si="6"/>
        <v>0</v>
      </c>
      <c r="AW14" s="155"/>
      <c r="AX14" s="156">
        <f t="shared" si="7"/>
        <v>0</v>
      </c>
      <c r="AY14" s="155">
        <f t="shared" si="26"/>
        <v>0</v>
      </c>
      <c r="AZ14" s="156">
        <f t="shared" si="8"/>
        <v>0</v>
      </c>
      <c r="BA14" s="73"/>
      <c r="BC14" s="424"/>
      <c r="BD14" s="426"/>
      <c r="BE14" s="148"/>
      <c r="BF14" s="148"/>
      <c r="BG14" s="148">
        <f t="shared" si="1"/>
        <v>0</v>
      </c>
      <c r="BH14" s="155"/>
      <c r="BI14" s="156">
        <f t="shared" si="9"/>
        <v>0</v>
      </c>
      <c r="BJ14" s="155"/>
      <c r="BK14" s="156">
        <f t="shared" si="10"/>
        <v>0</v>
      </c>
      <c r="BL14" s="155"/>
      <c r="BM14" s="156">
        <f t="shared" si="11"/>
        <v>0</v>
      </c>
      <c r="BN14" s="155">
        <f t="shared" si="27"/>
        <v>0</v>
      </c>
      <c r="BO14" s="156">
        <f t="shared" si="12"/>
        <v>0</v>
      </c>
      <c r="BP14" s="99"/>
      <c r="BR14" s="424"/>
      <c r="BS14" s="426"/>
      <c r="BT14" s="148"/>
      <c r="BU14" s="148"/>
      <c r="BV14" s="148">
        <f t="shared" si="13"/>
        <v>0</v>
      </c>
      <c r="BW14" s="155"/>
      <c r="BX14" s="156">
        <f t="shared" si="14"/>
        <v>0</v>
      </c>
      <c r="BY14" s="155"/>
      <c r="BZ14" s="156">
        <f t="shared" si="15"/>
        <v>0</v>
      </c>
      <c r="CA14" s="155"/>
      <c r="CB14" s="156">
        <f t="shared" si="16"/>
        <v>0</v>
      </c>
      <c r="CC14" s="155">
        <f t="shared" si="28"/>
        <v>0</v>
      </c>
      <c r="CD14" s="156">
        <f t="shared" si="17"/>
        <v>0</v>
      </c>
      <c r="CE14" s="99"/>
      <c r="CG14" s="424" t="s">
        <v>407</v>
      </c>
      <c r="CH14" s="426" t="s">
        <v>150</v>
      </c>
      <c r="CI14" s="148">
        <v>1</v>
      </c>
      <c r="CJ14" s="148"/>
      <c r="CK14" s="148">
        <f t="shared" si="2"/>
        <v>1</v>
      </c>
      <c r="CL14" s="155">
        <f>O12*0.5</f>
        <v>0</v>
      </c>
      <c r="CM14" s="156">
        <f t="shared" si="18"/>
        <v>0</v>
      </c>
      <c r="CN14" s="155"/>
      <c r="CO14" s="156">
        <f t="shared" si="19"/>
        <v>0</v>
      </c>
      <c r="CP14" s="155"/>
      <c r="CQ14" s="156">
        <f t="shared" si="20"/>
        <v>0</v>
      </c>
      <c r="CR14" s="155">
        <f t="shared" si="29"/>
        <v>0</v>
      </c>
      <c r="CS14" s="156">
        <f t="shared" si="21"/>
        <v>0</v>
      </c>
      <c r="CT14" s="73" t="s">
        <v>186</v>
      </c>
      <c r="CV14" s="432" t="s">
        <v>361</v>
      </c>
      <c r="CW14" s="426" t="s">
        <v>106</v>
      </c>
      <c r="CX14" s="278">
        <f>'数量1(電気)'!AN13</f>
        <v>7.2</v>
      </c>
      <c r="CY14" s="148"/>
      <c r="CZ14" s="278"/>
      <c r="DA14" s="155"/>
      <c r="DB14" s="156"/>
      <c r="DC14" s="155"/>
      <c r="DD14" s="156">
        <f t="shared" si="22"/>
        <v>0</v>
      </c>
      <c r="DE14" s="155"/>
      <c r="DF14" s="156">
        <f t="shared" si="23"/>
        <v>0</v>
      </c>
      <c r="DG14" s="155">
        <f t="shared" si="30"/>
        <v>0</v>
      </c>
      <c r="DH14" s="156">
        <f t="shared" si="24"/>
        <v>0</v>
      </c>
      <c r="DI14" s="73" t="s">
        <v>186</v>
      </c>
    </row>
    <row r="15" spans="1:113" ht="18.600000000000001" customHeight="1" x14ac:dyDescent="0.4">
      <c r="B15" s="392"/>
      <c r="C15" s="104"/>
      <c r="D15" s="104"/>
      <c r="E15" s="104"/>
      <c r="F15" s="104"/>
      <c r="G15" s="104"/>
      <c r="H15" s="171"/>
      <c r="J15" s="357"/>
      <c r="K15" s="427"/>
      <c r="L15" s="151"/>
      <c r="M15" s="152"/>
      <c r="N15" s="152">
        <f t="shared" si="0"/>
        <v>0</v>
      </c>
      <c r="O15" s="157"/>
      <c r="P15" s="158">
        <f t="shared" ref="P15:P43" si="33">+IF(AND(N15&gt;0,O15&gt;0),N15*O15,0)</f>
        <v>0</v>
      </c>
      <c r="Q15" s="157"/>
      <c r="R15" s="158">
        <f t="shared" ref="R15:R43" si="34">+IF(AND(N15&gt;0,Q15&gt;0),N15*Q15,0)</f>
        <v>0</v>
      </c>
      <c r="S15" s="157"/>
      <c r="T15" s="158">
        <f t="shared" ref="T15:T43" si="35">+IF(AND(N15&gt;0,S15&gt;0),N15*S15,0)</f>
        <v>0</v>
      </c>
      <c r="U15" s="157">
        <f t="shared" ref="U15:U43" si="36">+IF(AND(K15&gt;=1,K15&lt;=6),ROUND(M15*P15,3),0)</f>
        <v>0</v>
      </c>
      <c r="V15" s="158">
        <f t="shared" ref="V15:V43" si="37">+IF(AND(N15&gt;0,U15&gt;0),N15*U15,0)</f>
        <v>0</v>
      </c>
      <c r="W15" s="180"/>
      <c r="Y15" s="425"/>
      <c r="Z15" s="427"/>
      <c r="AA15" s="151"/>
      <c r="AB15" s="152"/>
      <c r="AC15" s="152">
        <f t="shared" ref="AC15:AC43" si="38">+IF(AB15&gt;0,ROUND(AA15*(1+AB15),2),AA15)</f>
        <v>0</v>
      </c>
      <c r="AD15" s="157"/>
      <c r="AE15" s="158">
        <f t="shared" ref="AE15:AE43" si="39">+IF(AND(AC15&gt;0,AD15&gt;0),AC15*AD15,0)</f>
        <v>0</v>
      </c>
      <c r="AF15" s="157"/>
      <c r="AG15" s="158">
        <f t="shared" si="3"/>
        <v>0</v>
      </c>
      <c r="AH15" s="157"/>
      <c r="AI15" s="158">
        <f t="shared" si="4"/>
        <v>0</v>
      </c>
      <c r="AJ15" s="157">
        <f t="shared" si="25"/>
        <v>0</v>
      </c>
      <c r="AK15" s="158">
        <f t="shared" si="5"/>
        <v>0</v>
      </c>
      <c r="AL15" s="180"/>
      <c r="AN15" s="425"/>
      <c r="AO15" s="427"/>
      <c r="AP15" s="151"/>
      <c r="AQ15" s="152"/>
      <c r="AR15" s="152">
        <f t="shared" si="31"/>
        <v>0</v>
      </c>
      <c r="AS15" s="157"/>
      <c r="AT15" s="158">
        <f t="shared" si="32"/>
        <v>0</v>
      </c>
      <c r="AU15" s="157"/>
      <c r="AV15" s="158">
        <f t="shared" si="6"/>
        <v>0</v>
      </c>
      <c r="AW15" s="157"/>
      <c r="AX15" s="158">
        <f t="shared" si="7"/>
        <v>0</v>
      </c>
      <c r="AY15" s="157">
        <f t="shared" si="26"/>
        <v>0</v>
      </c>
      <c r="AZ15" s="158">
        <f t="shared" si="8"/>
        <v>0</v>
      </c>
      <c r="BA15" s="82"/>
      <c r="BC15" s="425"/>
      <c r="BD15" s="427"/>
      <c r="BE15" s="151"/>
      <c r="BF15" s="152"/>
      <c r="BG15" s="152">
        <f t="shared" si="1"/>
        <v>0</v>
      </c>
      <c r="BH15" s="157"/>
      <c r="BI15" s="158">
        <f t="shared" si="9"/>
        <v>0</v>
      </c>
      <c r="BJ15" s="157"/>
      <c r="BK15" s="158">
        <f t="shared" si="10"/>
        <v>0</v>
      </c>
      <c r="BL15" s="157"/>
      <c r="BM15" s="158">
        <f t="shared" si="11"/>
        <v>0</v>
      </c>
      <c r="BN15" s="157">
        <f t="shared" si="27"/>
        <v>0</v>
      </c>
      <c r="BO15" s="158">
        <f t="shared" si="12"/>
        <v>0</v>
      </c>
      <c r="BP15" s="180"/>
      <c r="BR15" s="425"/>
      <c r="BS15" s="427"/>
      <c r="BT15" s="151"/>
      <c r="BU15" s="152"/>
      <c r="BV15" s="152">
        <f t="shared" si="13"/>
        <v>0</v>
      </c>
      <c r="BW15" s="157"/>
      <c r="BX15" s="158">
        <f t="shared" si="14"/>
        <v>0</v>
      </c>
      <c r="BY15" s="157"/>
      <c r="BZ15" s="158">
        <f t="shared" si="15"/>
        <v>0</v>
      </c>
      <c r="CA15" s="157"/>
      <c r="CB15" s="158">
        <f t="shared" si="16"/>
        <v>0</v>
      </c>
      <c r="CC15" s="157">
        <f t="shared" si="28"/>
        <v>0</v>
      </c>
      <c r="CD15" s="158">
        <f t="shared" si="17"/>
        <v>0</v>
      </c>
      <c r="CE15" s="180"/>
      <c r="CG15" s="425"/>
      <c r="CH15" s="427"/>
      <c r="CI15" s="151"/>
      <c r="CJ15" s="152"/>
      <c r="CK15" s="152">
        <f t="shared" si="2"/>
        <v>0</v>
      </c>
      <c r="CL15" s="157"/>
      <c r="CM15" s="158">
        <f t="shared" si="18"/>
        <v>0</v>
      </c>
      <c r="CN15" s="157"/>
      <c r="CO15" s="158">
        <f t="shared" si="19"/>
        <v>0</v>
      </c>
      <c r="CP15" s="157"/>
      <c r="CQ15" s="158">
        <f t="shared" si="20"/>
        <v>0</v>
      </c>
      <c r="CR15" s="157">
        <f t="shared" si="29"/>
        <v>0</v>
      </c>
      <c r="CS15" s="158">
        <f t="shared" si="21"/>
        <v>0</v>
      </c>
      <c r="CT15" s="180"/>
      <c r="CV15" s="433"/>
      <c r="CW15" s="427"/>
      <c r="CX15" s="151"/>
      <c r="CY15" s="152"/>
      <c r="CZ15" s="152"/>
      <c r="DA15" s="157"/>
      <c r="DB15" s="158"/>
      <c r="DC15" s="157"/>
      <c r="DD15" s="158">
        <f t="shared" si="22"/>
        <v>0</v>
      </c>
      <c r="DE15" s="157"/>
      <c r="DF15" s="158">
        <f t="shared" si="23"/>
        <v>0</v>
      </c>
      <c r="DG15" s="157">
        <f t="shared" si="30"/>
        <v>0</v>
      </c>
      <c r="DH15" s="158">
        <f t="shared" si="24"/>
        <v>0</v>
      </c>
      <c r="DI15" s="180"/>
    </row>
    <row r="16" spans="1:113" ht="18.600000000000001" customHeight="1" x14ac:dyDescent="0.4">
      <c r="B16" s="395" t="s">
        <v>266</v>
      </c>
      <c r="C16" s="108"/>
      <c r="D16" s="108"/>
      <c r="E16" s="108"/>
      <c r="F16" s="108"/>
      <c r="G16" s="108"/>
      <c r="H16" s="89"/>
      <c r="J16" s="431"/>
      <c r="K16" s="426"/>
      <c r="L16" s="148"/>
      <c r="M16" s="148"/>
      <c r="N16" s="148">
        <f t="shared" si="0"/>
        <v>0</v>
      </c>
      <c r="O16" s="155"/>
      <c r="P16" s="156">
        <f t="shared" si="33"/>
        <v>0</v>
      </c>
      <c r="Q16" s="155"/>
      <c r="R16" s="156">
        <f t="shared" si="34"/>
        <v>0</v>
      </c>
      <c r="S16" s="155"/>
      <c r="T16" s="156">
        <f t="shared" si="35"/>
        <v>0</v>
      </c>
      <c r="U16" s="155">
        <f t="shared" si="36"/>
        <v>0</v>
      </c>
      <c r="V16" s="156">
        <f t="shared" si="37"/>
        <v>0</v>
      </c>
      <c r="W16" s="99"/>
      <c r="Y16" s="428"/>
      <c r="Z16" s="426"/>
      <c r="AA16" s="278"/>
      <c r="AB16" s="148"/>
      <c r="AC16" s="278"/>
      <c r="AD16" s="155"/>
      <c r="AE16" s="156"/>
      <c r="AF16" s="155"/>
      <c r="AG16" s="156">
        <f t="shared" si="3"/>
        <v>0</v>
      </c>
      <c r="AH16" s="155"/>
      <c r="AI16" s="156">
        <f t="shared" si="4"/>
        <v>0</v>
      </c>
      <c r="AJ16" s="155">
        <f t="shared" si="25"/>
        <v>0</v>
      </c>
      <c r="AK16" s="156">
        <f t="shared" si="5"/>
        <v>0</v>
      </c>
      <c r="AL16" s="73"/>
      <c r="AN16" s="428"/>
      <c r="AO16" s="426"/>
      <c r="AP16" s="148"/>
      <c r="AQ16" s="148"/>
      <c r="AR16" s="148">
        <f t="shared" si="31"/>
        <v>0</v>
      </c>
      <c r="AS16" s="155"/>
      <c r="AT16" s="156">
        <f t="shared" si="32"/>
        <v>0</v>
      </c>
      <c r="AU16" s="155"/>
      <c r="AV16" s="156">
        <f t="shared" si="6"/>
        <v>0</v>
      </c>
      <c r="AW16" s="155"/>
      <c r="AX16" s="156">
        <f t="shared" si="7"/>
        <v>0</v>
      </c>
      <c r="AY16" s="155">
        <f t="shared" si="26"/>
        <v>0</v>
      </c>
      <c r="AZ16" s="156">
        <f t="shared" si="8"/>
        <v>0</v>
      </c>
      <c r="BA16" s="73"/>
      <c r="BC16" s="424"/>
      <c r="BD16" s="426"/>
      <c r="BE16" s="148"/>
      <c r="BF16" s="148"/>
      <c r="BG16" s="148">
        <f t="shared" si="1"/>
        <v>0</v>
      </c>
      <c r="BH16" s="155"/>
      <c r="BI16" s="156">
        <f t="shared" si="9"/>
        <v>0</v>
      </c>
      <c r="BJ16" s="155"/>
      <c r="BK16" s="156">
        <f t="shared" si="10"/>
        <v>0</v>
      </c>
      <c r="BL16" s="155"/>
      <c r="BM16" s="156">
        <f t="shared" si="11"/>
        <v>0</v>
      </c>
      <c r="BN16" s="155">
        <f t="shared" si="27"/>
        <v>0</v>
      </c>
      <c r="BO16" s="156">
        <f t="shared" si="12"/>
        <v>0</v>
      </c>
      <c r="BP16" s="99"/>
      <c r="BR16" s="424"/>
      <c r="BS16" s="426"/>
      <c r="BT16" s="148"/>
      <c r="BU16" s="148"/>
      <c r="BV16" s="148">
        <f t="shared" si="13"/>
        <v>0</v>
      </c>
      <c r="BW16" s="155"/>
      <c r="BX16" s="156">
        <f t="shared" si="14"/>
        <v>0</v>
      </c>
      <c r="BY16" s="155"/>
      <c r="BZ16" s="156">
        <f t="shared" si="15"/>
        <v>0</v>
      </c>
      <c r="CA16" s="155"/>
      <c r="CB16" s="156">
        <f t="shared" si="16"/>
        <v>0</v>
      </c>
      <c r="CC16" s="155">
        <f t="shared" si="28"/>
        <v>0</v>
      </c>
      <c r="CD16" s="156">
        <f t="shared" si="17"/>
        <v>0</v>
      </c>
      <c r="CE16" s="99"/>
      <c r="CG16" s="424"/>
      <c r="CH16" s="426"/>
      <c r="CI16" s="148"/>
      <c r="CJ16" s="148"/>
      <c r="CK16" s="148">
        <f t="shared" si="2"/>
        <v>0</v>
      </c>
      <c r="CL16" s="155"/>
      <c r="CM16" s="156">
        <f t="shared" si="18"/>
        <v>0</v>
      </c>
      <c r="CN16" s="155"/>
      <c r="CO16" s="156">
        <f t="shared" si="19"/>
        <v>0</v>
      </c>
      <c r="CP16" s="155"/>
      <c r="CQ16" s="156">
        <f t="shared" si="20"/>
        <v>0</v>
      </c>
      <c r="CR16" s="155">
        <f t="shared" si="29"/>
        <v>0</v>
      </c>
      <c r="CS16" s="156">
        <f t="shared" si="21"/>
        <v>0</v>
      </c>
      <c r="CT16" s="99"/>
      <c r="CV16" s="428" t="s">
        <v>264</v>
      </c>
      <c r="CW16" s="426" t="s">
        <v>106</v>
      </c>
      <c r="CX16" s="278">
        <f>'数量1(電気)'!AN21</f>
        <v>9.4</v>
      </c>
      <c r="CY16" s="148"/>
      <c r="CZ16" s="278"/>
      <c r="DA16" s="155"/>
      <c r="DB16" s="156"/>
      <c r="DC16" s="155"/>
      <c r="DD16" s="156">
        <f t="shared" si="22"/>
        <v>0</v>
      </c>
      <c r="DE16" s="155"/>
      <c r="DF16" s="156">
        <f t="shared" si="23"/>
        <v>0</v>
      </c>
      <c r="DG16" s="155">
        <f t="shared" si="30"/>
        <v>0</v>
      </c>
      <c r="DH16" s="156">
        <f t="shared" si="24"/>
        <v>0</v>
      </c>
      <c r="DI16" s="73" t="s">
        <v>186</v>
      </c>
    </row>
    <row r="17" spans="2:113" ht="18.600000000000001" customHeight="1" x14ac:dyDescent="0.4">
      <c r="B17" s="392"/>
      <c r="C17" s="104"/>
      <c r="D17" s="104"/>
      <c r="E17" s="104"/>
      <c r="F17" s="104"/>
      <c r="G17" s="104"/>
      <c r="H17" s="171"/>
      <c r="J17" s="425"/>
      <c r="K17" s="427"/>
      <c r="L17" s="151"/>
      <c r="M17" s="152"/>
      <c r="N17" s="152">
        <f t="shared" si="0"/>
        <v>0</v>
      </c>
      <c r="O17" s="157"/>
      <c r="P17" s="158">
        <f t="shared" si="33"/>
        <v>0</v>
      </c>
      <c r="Q17" s="157"/>
      <c r="R17" s="158">
        <f t="shared" si="34"/>
        <v>0</v>
      </c>
      <c r="S17" s="157"/>
      <c r="T17" s="158">
        <f t="shared" si="35"/>
        <v>0</v>
      </c>
      <c r="U17" s="157">
        <f t="shared" si="36"/>
        <v>0</v>
      </c>
      <c r="V17" s="158">
        <f t="shared" si="37"/>
        <v>0</v>
      </c>
      <c r="W17" s="180"/>
      <c r="Y17" s="425"/>
      <c r="Z17" s="427"/>
      <c r="AA17" s="151"/>
      <c r="AB17" s="152"/>
      <c r="AC17" s="152"/>
      <c r="AD17" s="157"/>
      <c r="AE17" s="158"/>
      <c r="AF17" s="157"/>
      <c r="AG17" s="158">
        <f t="shared" si="3"/>
        <v>0</v>
      </c>
      <c r="AH17" s="157"/>
      <c r="AI17" s="158">
        <f t="shared" si="4"/>
        <v>0</v>
      </c>
      <c r="AJ17" s="157">
        <f t="shared" si="25"/>
        <v>0</v>
      </c>
      <c r="AK17" s="158">
        <f t="shared" si="5"/>
        <v>0</v>
      </c>
      <c r="AL17" s="180"/>
      <c r="AN17" s="425"/>
      <c r="AO17" s="427"/>
      <c r="AP17" s="151"/>
      <c r="AQ17" s="152"/>
      <c r="AR17" s="152">
        <f t="shared" si="31"/>
        <v>0</v>
      </c>
      <c r="AS17" s="157"/>
      <c r="AT17" s="158">
        <f t="shared" si="32"/>
        <v>0</v>
      </c>
      <c r="AU17" s="157"/>
      <c r="AV17" s="158">
        <f t="shared" si="6"/>
        <v>0</v>
      </c>
      <c r="AW17" s="157"/>
      <c r="AX17" s="158">
        <f t="shared" si="7"/>
        <v>0</v>
      </c>
      <c r="AY17" s="157">
        <f t="shared" si="26"/>
        <v>0</v>
      </c>
      <c r="AZ17" s="158">
        <f t="shared" si="8"/>
        <v>0</v>
      </c>
      <c r="BA17" s="82"/>
      <c r="BC17" s="425"/>
      <c r="BD17" s="427"/>
      <c r="BE17" s="151"/>
      <c r="BF17" s="152"/>
      <c r="BG17" s="152">
        <f t="shared" si="1"/>
        <v>0</v>
      </c>
      <c r="BH17" s="157"/>
      <c r="BI17" s="158">
        <f t="shared" si="9"/>
        <v>0</v>
      </c>
      <c r="BJ17" s="157"/>
      <c r="BK17" s="158">
        <f t="shared" si="10"/>
        <v>0</v>
      </c>
      <c r="BL17" s="157"/>
      <c r="BM17" s="158">
        <f t="shared" si="11"/>
        <v>0</v>
      </c>
      <c r="BN17" s="157">
        <f t="shared" si="27"/>
        <v>0</v>
      </c>
      <c r="BO17" s="158">
        <f t="shared" si="12"/>
        <v>0</v>
      </c>
      <c r="BP17" s="180"/>
      <c r="BR17" s="425"/>
      <c r="BS17" s="427"/>
      <c r="BT17" s="151"/>
      <c r="BU17" s="152"/>
      <c r="BV17" s="152">
        <f t="shared" si="13"/>
        <v>0</v>
      </c>
      <c r="BW17" s="157"/>
      <c r="BX17" s="158">
        <f t="shared" si="14"/>
        <v>0</v>
      </c>
      <c r="BY17" s="157"/>
      <c r="BZ17" s="158">
        <f t="shared" si="15"/>
        <v>0</v>
      </c>
      <c r="CA17" s="157"/>
      <c r="CB17" s="158">
        <f t="shared" si="16"/>
        <v>0</v>
      </c>
      <c r="CC17" s="157">
        <f t="shared" si="28"/>
        <v>0</v>
      </c>
      <c r="CD17" s="158">
        <f t="shared" si="17"/>
        <v>0</v>
      </c>
      <c r="CE17" s="180"/>
      <c r="CG17" s="425"/>
      <c r="CH17" s="427"/>
      <c r="CI17" s="151"/>
      <c r="CJ17" s="152"/>
      <c r="CK17" s="152">
        <f t="shared" si="2"/>
        <v>0</v>
      </c>
      <c r="CL17" s="157"/>
      <c r="CM17" s="158">
        <f t="shared" si="18"/>
        <v>0</v>
      </c>
      <c r="CN17" s="157"/>
      <c r="CO17" s="158">
        <f t="shared" si="19"/>
        <v>0</v>
      </c>
      <c r="CP17" s="157"/>
      <c r="CQ17" s="158">
        <f t="shared" si="20"/>
        <v>0</v>
      </c>
      <c r="CR17" s="157">
        <f t="shared" si="29"/>
        <v>0</v>
      </c>
      <c r="CS17" s="158">
        <f t="shared" si="21"/>
        <v>0</v>
      </c>
      <c r="CT17" s="180"/>
      <c r="CV17" s="425"/>
      <c r="CW17" s="427"/>
      <c r="CX17" s="151"/>
      <c r="CY17" s="152"/>
      <c r="CZ17" s="152"/>
      <c r="DA17" s="157"/>
      <c r="DB17" s="158"/>
      <c r="DC17" s="157"/>
      <c r="DD17" s="158">
        <f t="shared" si="22"/>
        <v>0</v>
      </c>
      <c r="DE17" s="157"/>
      <c r="DF17" s="158">
        <f t="shared" si="23"/>
        <v>0</v>
      </c>
      <c r="DG17" s="157">
        <f t="shared" si="30"/>
        <v>0</v>
      </c>
      <c r="DH17" s="158">
        <f t="shared" si="24"/>
        <v>0</v>
      </c>
      <c r="DI17" s="180"/>
    </row>
    <row r="18" spans="2:113" ht="18.600000000000001" customHeight="1" x14ac:dyDescent="0.4">
      <c r="B18" s="395" t="s">
        <v>270</v>
      </c>
      <c r="C18" s="108"/>
      <c r="D18" s="108"/>
      <c r="E18" s="108"/>
      <c r="F18" s="108"/>
      <c r="G18" s="108"/>
      <c r="H18" s="89"/>
      <c r="J18" s="424"/>
      <c r="K18" s="426"/>
      <c r="L18" s="148"/>
      <c r="M18" s="148"/>
      <c r="N18" s="148">
        <f t="shared" si="0"/>
        <v>0</v>
      </c>
      <c r="O18" s="155"/>
      <c r="P18" s="156">
        <f t="shared" si="33"/>
        <v>0</v>
      </c>
      <c r="Q18" s="155"/>
      <c r="R18" s="156">
        <f t="shared" si="34"/>
        <v>0</v>
      </c>
      <c r="S18" s="155"/>
      <c r="T18" s="156">
        <f t="shared" si="35"/>
        <v>0</v>
      </c>
      <c r="U18" s="155">
        <f t="shared" si="36"/>
        <v>0</v>
      </c>
      <c r="V18" s="156">
        <f t="shared" si="37"/>
        <v>0</v>
      </c>
      <c r="W18" s="99"/>
      <c r="Y18" s="428"/>
      <c r="Z18" s="426"/>
      <c r="AA18" s="278"/>
      <c r="AB18" s="148"/>
      <c r="AC18" s="278"/>
      <c r="AD18" s="155"/>
      <c r="AE18" s="156"/>
      <c r="AF18" s="155"/>
      <c r="AG18" s="156">
        <f t="shared" si="3"/>
        <v>0</v>
      </c>
      <c r="AH18" s="155"/>
      <c r="AI18" s="156">
        <f t="shared" si="4"/>
        <v>0</v>
      </c>
      <c r="AJ18" s="155">
        <f t="shared" si="25"/>
        <v>0</v>
      </c>
      <c r="AK18" s="156">
        <f t="shared" si="5"/>
        <v>0</v>
      </c>
      <c r="AL18" s="73"/>
      <c r="AN18" s="428"/>
      <c r="AO18" s="426"/>
      <c r="AP18" s="148"/>
      <c r="AQ18" s="148"/>
      <c r="AR18" s="148">
        <f t="shared" si="31"/>
        <v>0</v>
      </c>
      <c r="AS18" s="155"/>
      <c r="AT18" s="156">
        <f t="shared" si="32"/>
        <v>0</v>
      </c>
      <c r="AU18" s="155"/>
      <c r="AV18" s="156">
        <f t="shared" si="6"/>
        <v>0</v>
      </c>
      <c r="AW18" s="155"/>
      <c r="AX18" s="156">
        <f t="shared" si="7"/>
        <v>0</v>
      </c>
      <c r="AY18" s="155">
        <f t="shared" si="26"/>
        <v>0</v>
      </c>
      <c r="AZ18" s="156">
        <f t="shared" si="8"/>
        <v>0</v>
      </c>
      <c r="BA18" s="73"/>
      <c r="BC18" s="424"/>
      <c r="BD18" s="426"/>
      <c r="BE18" s="148"/>
      <c r="BF18" s="148"/>
      <c r="BG18" s="148">
        <f t="shared" si="1"/>
        <v>0</v>
      </c>
      <c r="BH18" s="155"/>
      <c r="BI18" s="156">
        <f t="shared" si="9"/>
        <v>0</v>
      </c>
      <c r="BJ18" s="155"/>
      <c r="BK18" s="156">
        <f t="shared" si="10"/>
        <v>0</v>
      </c>
      <c r="BL18" s="155"/>
      <c r="BM18" s="156">
        <f t="shared" si="11"/>
        <v>0</v>
      </c>
      <c r="BN18" s="155">
        <f t="shared" si="27"/>
        <v>0</v>
      </c>
      <c r="BO18" s="156">
        <f t="shared" si="12"/>
        <v>0</v>
      </c>
      <c r="BP18" s="99"/>
      <c r="BR18" s="424"/>
      <c r="BS18" s="426"/>
      <c r="BT18" s="148"/>
      <c r="BU18" s="148"/>
      <c r="BV18" s="148">
        <f t="shared" si="13"/>
        <v>0</v>
      </c>
      <c r="BW18" s="155"/>
      <c r="BX18" s="156">
        <f t="shared" si="14"/>
        <v>0</v>
      </c>
      <c r="BY18" s="155"/>
      <c r="BZ18" s="156">
        <f t="shared" si="15"/>
        <v>0</v>
      </c>
      <c r="CA18" s="155"/>
      <c r="CB18" s="156">
        <f t="shared" si="16"/>
        <v>0</v>
      </c>
      <c r="CC18" s="155">
        <f t="shared" si="28"/>
        <v>0</v>
      </c>
      <c r="CD18" s="156">
        <f t="shared" si="17"/>
        <v>0</v>
      </c>
      <c r="CE18" s="99"/>
      <c r="CG18" s="424"/>
      <c r="CH18" s="426"/>
      <c r="CI18" s="148"/>
      <c r="CJ18" s="148"/>
      <c r="CK18" s="148">
        <f t="shared" si="2"/>
        <v>0</v>
      </c>
      <c r="CL18" s="155"/>
      <c r="CM18" s="156">
        <f t="shared" si="18"/>
        <v>0</v>
      </c>
      <c r="CN18" s="155"/>
      <c r="CO18" s="156">
        <f t="shared" si="19"/>
        <v>0</v>
      </c>
      <c r="CP18" s="155"/>
      <c r="CQ18" s="156">
        <f t="shared" si="20"/>
        <v>0</v>
      </c>
      <c r="CR18" s="155">
        <f t="shared" si="29"/>
        <v>0</v>
      </c>
      <c r="CS18" s="156">
        <f t="shared" si="21"/>
        <v>0</v>
      </c>
      <c r="CT18" s="99"/>
      <c r="CV18" s="428" t="s">
        <v>265</v>
      </c>
      <c r="CW18" s="426" t="s">
        <v>106</v>
      </c>
      <c r="CX18" s="278">
        <f>'数量1(電気)'!AN23</f>
        <v>1.9</v>
      </c>
      <c r="CY18" s="148"/>
      <c r="CZ18" s="278"/>
      <c r="DA18" s="155"/>
      <c r="DB18" s="156"/>
      <c r="DC18" s="155"/>
      <c r="DD18" s="156">
        <f t="shared" si="22"/>
        <v>0</v>
      </c>
      <c r="DE18" s="155"/>
      <c r="DF18" s="156">
        <f t="shared" si="23"/>
        <v>0</v>
      </c>
      <c r="DG18" s="155">
        <f t="shared" si="30"/>
        <v>0</v>
      </c>
      <c r="DH18" s="156">
        <f t="shared" si="24"/>
        <v>0</v>
      </c>
      <c r="DI18" s="73" t="s">
        <v>186</v>
      </c>
    </row>
    <row r="19" spans="2:113" ht="18.600000000000001" customHeight="1" x14ac:dyDescent="0.4">
      <c r="B19" s="392"/>
      <c r="C19" s="104">
        <f>+DB48</f>
        <v>0</v>
      </c>
      <c r="D19" s="104">
        <f>+DD48</f>
        <v>0</v>
      </c>
      <c r="E19" s="104">
        <f>+DF48</f>
        <v>0</v>
      </c>
      <c r="F19" s="104">
        <f>+DH48</f>
        <v>0</v>
      </c>
      <c r="G19" s="104"/>
      <c r="H19" s="171"/>
      <c r="J19" s="425"/>
      <c r="K19" s="427"/>
      <c r="L19" s="151"/>
      <c r="M19" s="152"/>
      <c r="N19" s="152">
        <f t="shared" si="0"/>
        <v>0</v>
      </c>
      <c r="O19" s="157"/>
      <c r="P19" s="158">
        <f t="shared" si="33"/>
        <v>0</v>
      </c>
      <c r="Q19" s="157"/>
      <c r="R19" s="158">
        <f t="shared" si="34"/>
        <v>0</v>
      </c>
      <c r="S19" s="157"/>
      <c r="T19" s="158">
        <f t="shared" si="35"/>
        <v>0</v>
      </c>
      <c r="U19" s="157">
        <f t="shared" si="36"/>
        <v>0</v>
      </c>
      <c r="V19" s="158">
        <f t="shared" si="37"/>
        <v>0</v>
      </c>
      <c r="W19" s="180"/>
      <c r="Y19" s="425"/>
      <c r="Z19" s="427"/>
      <c r="AA19" s="151"/>
      <c r="AB19" s="152"/>
      <c r="AC19" s="152"/>
      <c r="AD19" s="157"/>
      <c r="AE19" s="158"/>
      <c r="AF19" s="157"/>
      <c r="AG19" s="158">
        <f t="shared" si="3"/>
        <v>0</v>
      </c>
      <c r="AH19" s="157"/>
      <c r="AI19" s="158">
        <f t="shared" si="4"/>
        <v>0</v>
      </c>
      <c r="AJ19" s="157">
        <f t="shared" si="25"/>
        <v>0</v>
      </c>
      <c r="AK19" s="158">
        <f t="shared" si="5"/>
        <v>0</v>
      </c>
      <c r="AL19" s="180"/>
      <c r="AN19" s="425"/>
      <c r="AO19" s="427"/>
      <c r="AP19" s="151"/>
      <c r="AQ19" s="152"/>
      <c r="AR19" s="152">
        <f t="shared" si="31"/>
        <v>0</v>
      </c>
      <c r="AS19" s="157"/>
      <c r="AT19" s="158">
        <f t="shared" si="32"/>
        <v>0</v>
      </c>
      <c r="AU19" s="157"/>
      <c r="AV19" s="158">
        <f t="shared" si="6"/>
        <v>0</v>
      </c>
      <c r="AW19" s="157"/>
      <c r="AX19" s="158">
        <f t="shared" si="7"/>
        <v>0</v>
      </c>
      <c r="AY19" s="157">
        <f t="shared" si="26"/>
        <v>0</v>
      </c>
      <c r="AZ19" s="158">
        <f t="shared" si="8"/>
        <v>0</v>
      </c>
      <c r="BA19" s="82"/>
      <c r="BC19" s="425"/>
      <c r="BD19" s="427"/>
      <c r="BE19" s="151"/>
      <c r="BF19" s="152"/>
      <c r="BG19" s="152">
        <f t="shared" si="1"/>
        <v>0</v>
      </c>
      <c r="BH19" s="157"/>
      <c r="BI19" s="158">
        <f t="shared" si="9"/>
        <v>0</v>
      </c>
      <c r="BJ19" s="157"/>
      <c r="BK19" s="158">
        <f t="shared" si="10"/>
        <v>0</v>
      </c>
      <c r="BL19" s="157"/>
      <c r="BM19" s="158">
        <f t="shared" si="11"/>
        <v>0</v>
      </c>
      <c r="BN19" s="157">
        <f t="shared" si="27"/>
        <v>0</v>
      </c>
      <c r="BO19" s="158">
        <f t="shared" si="12"/>
        <v>0</v>
      </c>
      <c r="BP19" s="180"/>
      <c r="BR19" s="425"/>
      <c r="BS19" s="427"/>
      <c r="BT19" s="151"/>
      <c r="BU19" s="152"/>
      <c r="BV19" s="152">
        <f t="shared" si="13"/>
        <v>0</v>
      </c>
      <c r="BW19" s="157"/>
      <c r="BX19" s="158">
        <f t="shared" si="14"/>
        <v>0</v>
      </c>
      <c r="BY19" s="157"/>
      <c r="BZ19" s="158">
        <f t="shared" si="15"/>
        <v>0</v>
      </c>
      <c r="CA19" s="157"/>
      <c r="CB19" s="158">
        <f t="shared" si="16"/>
        <v>0</v>
      </c>
      <c r="CC19" s="157">
        <f t="shared" si="28"/>
        <v>0</v>
      </c>
      <c r="CD19" s="158">
        <f t="shared" si="17"/>
        <v>0</v>
      </c>
      <c r="CE19" s="180"/>
      <c r="CG19" s="425"/>
      <c r="CH19" s="427"/>
      <c r="CI19" s="151"/>
      <c r="CJ19" s="152"/>
      <c r="CK19" s="152">
        <f t="shared" si="2"/>
        <v>0</v>
      </c>
      <c r="CL19" s="157"/>
      <c r="CM19" s="158">
        <f t="shared" si="18"/>
        <v>0</v>
      </c>
      <c r="CN19" s="157"/>
      <c r="CO19" s="158">
        <f t="shared" si="19"/>
        <v>0</v>
      </c>
      <c r="CP19" s="157"/>
      <c r="CQ19" s="158">
        <f t="shared" si="20"/>
        <v>0</v>
      </c>
      <c r="CR19" s="157">
        <f t="shared" si="29"/>
        <v>0</v>
      </c>
      <c r="CS19" s="158">
        <f t="shared" si="21"/>
        <v>0</v>
      </c>
      <c r="CT19" s="180"/>
      <c r="CV19" s="425"/>
      <c r="CW19" s="427"/>
      <c r="CX19" s="151"/>
      <c r="CY19" s="152"/>
      <c r="CZ19" s="152"/>
      <c r="DA19" s="157"/>
      <c r="DB19" s="158"/>
      <c r="DC19" s="157"/>
      <c r="DD19" s="158">
        <f t="shared" si="22"/>
        <v>0</v>
      </c>
      <c r="DE19" s="157"/>
      <c r="DF19" s="158">
        <f t="shared" si="23"/>
        <v>0</v>
      </c>
      <c r="DG19" s="157">
        <f t="shared" si="30"/>
        <v>0</v>
      </c>
      <c r="DH19" s="158">
        <f t="shared" si="24"/>
        <v>0</v>
      </c>
      <c r="DI19" s="180"/>
    </row>
    <row r="20" spans="2:113" x14ac:dyDescent="0.4">
      <c r="B20" s="429"/>
      <c r="C20" s="108"/>
      <c r="D20" s="108"/>
      <c r="E20" s="108"/>
      <c r="F20" s="108"/>
      <c r="G20" s="108"/>
      <c r="H20" s="89"/>
      <c r="J20" s="424"/>
      <c r="K20" s="426"/>
      <c r="L20" s="148"/>
      <c r="M20" s="148"/>
      <c r="N20" s="148">
        <f t="shared" si="0"/>
        <v>0</v>
      </c>
      <c r="O20" s="155"/>
      <c r="P20" s="156">
        <f t="shared" si="33"/>
        <v>0</v>
      </c>
      <c r="Q20" s="155"/>
      <c r="R20" s="156">
        <f t="shared" si="34"/>
        <v>0</v>
      </c>
      <c r="S20" s="155"/>
      <c r="T20" s="156">
        <f t="shared" si="35"/>
        <v>0</v>
      </c>
      <c r="U20" s="155">
        <f t="shared" si="36"/>
        <v>0</v>
      </c>
      <c r="V20" s="156">
        <f t="shared" si="37"/>
        <v>0</v>
      </c>
      <c r="W20" s="99"/>
      <c r="Y20" s="428"/>
      <c r="Z20" s="426"/>
      <c r="AA20" s="148"/>
      <c r="AB20" s="148"/>
      <c r="AC20" s="148">
        <f t="shared" si="38"/>
        <v>0</v>
      </c>
      <c r="AD20" s="155"/>
      <c r="AE20" s="156">
        <f t="shared" si="39"/>
        <v>0</v>
      </c>
      <c r="AF20" s="155"/>
      <c r="AG20" s="156">
        <f t="shared" si="3"/>
        <v>0</v>
      </c>
      <c r="AH20" s="155"/>
      <c r="AI20" s="156">
        <f t="shared" si="4"/>
        <v>0</v>
      </c>
      <c r="AJ20" s="155">
        <f t="shared" si="25"/>
        <v>0</v>
      </c>
      <c r="AK20" s="156">
        <f t="shared" si="5"/>
        <v>0</v>
      </c>
      <c r="AL20" s="73"/>
      <c r="AN20" s="424"/>
      <c r="AO20" s="426"/>
      <c r="AP20" s="148"/>
      <c r="AQ20" s="148"/>
      <c r="AR20" s="148">
        <f t="shared" si="31"/>
        <v>0</v>
      </c>
      <c r="AS20" s="155"/>
      <c r="AT20" s="156">
        <f t="shared" si="32"/>
        <v>0</v>
      </c>
      <c r="AU20" s="155"/>
      <c r="AV20" s="156">
        <f t="shared" si="6"/>
        <v>0</v>
      </c>
      <c r="AW20" s="155"/>
      <c r="AX20" s="156">
        <f t="shared" si="7"/>
        <v>0</v>
      </c>
      <c r="AY20" s="155">
        <f t="shared" si="26"/>
        <v>0</v>
      </c>
      <c r="AZ20" s="156">
        <f t="shared" si="8"/>
        <v>0</v>
      </c>
      <c r="BA20" s="99"/>
      <c r="BC20" s="424"/>
      <c r="BD20" s="426"/>
      <c r="BE20" s="148"/>
      <c r="BF20" s="148"/>
      <c r="BG20" s="148">
        <f t="shared" si="1"/>
        <v>0</v>
      </c>
      <c r="BH20" s="155"/>
      <c r="BI20" s="156">
        <f t="shared" si="9"/>
        <v>0</v>
      </c>
      <c r="BJ20" s="155"/>
      <c r="BK20" s="156">
        <f t="shared" si="10"/>
        <v>0</v>
      </c>
      <c r="BL20" s="155"/>
      <c r="BM20" s="156">
        <f t="shared" si="11"/>
        <v>0</v>
      </c>
      <c r="BN20" s="155">
        <f t="shared" si="27"/>
        <v>0</v>
      </c>
      <c r="BO20" s="156">
        <f t="shared" si="12"/>
        <v>0</v>
      </c>
      <c r="BP20" s="99"/>
      <c r="BR20" s="424"/>
      <c r="BS20" s="426"/>
      <c r="BT20" s="148"/>
      <c r="BU20" s="148"/>
      <c r="BV20" s="148">
        <f t="shared" si="13"/>
        <v>0</v>
      </c>
      <c r="BW20" s="155"/>
      <c r="BX20" s="156">
        <f t="shared" si="14"/>
        <v>0</v>
      </c>
      <c r="BY20" s="155"/>
      <c r="BZ20" s="156">
        <f t="shared" si="15"/>
        <v>0</v>
      </c>
      <c r="CA20" s="155"/>
      <c r="CB20" s="156">
        <f t="shared" si="16"/>
        <v>0</v>
      </c>
      <c r="CC20" s="155">
        <f t="shared" si="28"/>
        <v>0</v>
      </c>
      <c r="CD20" s="156">
        <f t="shared" si="17"/>
        <v>0</v>
      </c>
      <c r="CE20" s="99"/>
      <c r="CG20" s="424"/>
      <c r="CH20" s="426"/>
      <c r="CI20" s="148"/>
      <c r="CJ20" s="148"/>
      <c r="CK20" s="148">
        <f t="shared" si="2"/>
        <v>0</v>
      </c>
      <c r="CL20" s="155"/>
      <c r="CM20" s="156">
        <f t="shared" si="18"/>
        <v>0</v>
      </c>
      <c r="CN20" s="155"/>
      <c r="CO20" s="156">
        <f t="shared" si="19"/>
        <v>0</v>
      </c>
      <c r="CP20" s="155"/>
      <c r="CQ20" s="156">
        <f t="shared" si="20"/>
        <v>0</v>
      </c>
      <c r="CR20" s="155">
        <f t="shared" si="29"/>
        <v>0</v>
      </c>
      <c r="CS20" s="156">
        <f t="shared" si="21"/>
        <v>0</v>
      </c>
      <c r="CT20" s="99"/>
      <c r="CV20" s="428" t="s">
        <v>191</v>
      </c>
      <c r="CW20" s="426" t="s">
        <v>106</v>
      </c>
      <c r="CX20" s="278">
        <f>'数量1(電気)'!AN25</f>
        <v>7.5</v>
      </c>
      <c r="CY20" s="148"/>
      <c r="CZ20" s="148"/>
      <c r="DA20" s="155"/>
      <c r="DB20" s="156"/>
      <c r="DC20" s="155"/>
      <c r="DD20" s="156">
        <f t="shared" si="22"/>
        <v>0</v>
      </c>
      <c r="DE20" s="155"/>
      <c r="DF20" s="156">
        <f t="shared" si="23"/>
        <v>0</v>
      </c>
      <c r="DG20" s="155">
        <f t="shared" si="30"/>
        <v>0</v>
      </c>
      <c r="DH20" s="156">
        <f t="shared" si="24"/>
        <v>0</v>
      </c>
      <c r="DI20" s="73" t="s">
        <v>186</v>
      </c>
    </row>
    <row r="21" spans="2:113" x14ac:dyDescent="0.4">
      <c r="B21" s="430"/>
      <c r="C21" s="104"/>
      <c r="D21" s="104"/>
      <c r="E21" s="104"/>
      <c r="F21" s="104"/>
      <c r="G21" s="104"/>
      <c r="H21" s="171"/>
      <c r="J21" s="425"/>
      <c r="K21" s="427"/>
      <c r="L21" s="151"/>
      <c r="M21" s="152"/>
      <c r="N21" s="152">
        <f t="shared" si="0"/>
        <v>0</v>
      </c>
      <c r="O21" s="157"/>
      <c r="P21" s="158">
        <f t="shared" si="33"/>
        <v>0</v>
      </c>
      <c r="Q21" s="157"/>
      <c r="R21" s="158">
        <f t="shared" si="34"/>
        <v>0</v>
      </c>
      <c r="S21" s="157"/>
      <c r="T21" s="158">
        <f t="shared" si="35"/>
        <v>0</v>
      </c>
      <c r="U21" s="157">
        <f t="shared" si="36"/>
        <v>0</v>
      </c>
      <c r="V21" s="158">
        <f t="shared" si="37"/>
        <v>0</v>
      </c>
      <c r="W21" s="180"/>
      <c r="Y21" s="425"/>
      <c r="Z21" s="427"/>
      <c r="AA21" s="151"/>
      <c r="AB21" s="152"/>
      <c r="AC21" s="152">
        <f t="shared" si="38"/>
        <v>0</v>
      </c>
      <c r="AD21" s="157"/>
      <c r="AE21" s="158">
        <f t="shared" si="39"/>
        <v>0</v>
      </c>
      <c r="AF21" s="157"/>
      <c r="AG21" s="158">
        <f t="shared" si="3"/>
        <v>0</v>
      </c>
      <c r="AH21" s="157"/>
      <c r="AI21" s="158">
        <f t="shared" si="4"/>
        <v>0</v>
      </c>
      <c r="AJ21" s="157">
        <f t="shared" si="25"/>
        <v>0</v>
      </c>
      <c r="AK21" s="158">
        <f t="shared" si="5"/>
        <v>0</v>
      </c>
      <c r="AL21" s="180"/>
      <c r="AN21" s="425"/>
      <c r="AO21" s="427"/>
      <c r="AP21" s="151"/>
      <c r="AQ21" s="152"/>
      <c r="AR21" s="152">
        <f t="shared" si="31"/>
        <v>0</v>
      </c>
      <c r="AS21" s="157"/>
      <c r="AT21" s="158">
        <f t="shared" si="32"/>
        <v>0</v>
      </c>
      <c r="AU21" s="157"/>
      <c r="AV21" s="158">
        <f t="shared" si="6"/>
        <v>0</v>
      </c>
      <c r="AW21" s="157"/>
      <c r="AX21" s="158">
        <f t="shared" si="7"/>
        <v>0</v>
      </c>
      <c r="AY21" s="157">
        <f t="shared" si="26"/>
        <v>0</v>
      </c>
      <c r="AZ21" s="158">
        <f t="shared" si="8"/>
        <v>0</v>
      </c>
      <c r="BA21" s="180"/>
      <c r="BC21" s="425"/>
      <c r="BD21" s="427"/>
      <c r="BE21" s="151"/>
      <c r="BF21" s="152"/>
      <c r="BG21" s="152">
        <f t="shared" si="1"/>
        <v>0</v>
      </c>
      <c r="BH21" s="157"/>
      <c r="BI21" s="158">
        <f t="shared" si="9"/>
        <v>0</v>
      </c>
      <c r="BJ21" s="157"/>
      <c r="BK21" s="158">
        <f t="shared" si="10"/>
        <v>0</v>
      </c>
      <c r="BL21" s="157"/>
      <c r="BM21" s="158">
        <f t="shared" si="11"/>
        <v>0</v>
      </c>
      <c r="BN21" s="157">
        <f t="shared" si="27"/>
        <v>0</v>
      </c>
      <c r="BO21" s="158">
        <f t="shared" si="12"/>
        <v>0</v>
      </c>
      <c r="BP21" s="180"/>
      <c r="BR21" s="425"/>
      <c r="BS21" s="427"/>
      <c r="BT21" s="151"/>
      <c r="BU21" s="152"/>
      <c r="BV21" s="152">
        <f t="shared" si="13"/>
        <v>0</v>
      </c>
      <c r="BW21" s="157"/>
      <c r="BX21" s="158">
        <f t="shared" si="14"/>
        <v>0</v>
      </c>
      <c r="BY21" s="157"/>
      <c r="BZ21" s="158">
        <f t="shared" si="15"/>
        <v>0</v>
      </c>
      <c r="CA21" s="157"/>
      <c r="CB21" s="158">
        <f t="shared" si="16"/>
        <v>0</v>
      </c>
      <c r="CC21" s="157">
        <f t="shared" si="28"/>
        <v>0</v>
      </c>
      <c r="CD21" s="158">
        <f t="shared" si="17"/>
        <v>0</v>
      </c>
      <c r="CE21" s="180"/>
      <c r="CG21" s="425"/>
      <c r="CH21" s="427"/>
      <c r="CI21" s="151"/>
      <c r="CJ21" s="152"/>
      <c r="CK21" s="152">
        <f t="shared" si="2"/>
        <v>0</v>
      </c>
      <c r="CL21" s="157"/>
      <c r="CM21" s="158">
        <f t="shared" si="18"/>
        <v>0</v>
      </c>
      <c r="CN21" s="157"/>
      <c r="CO21" s="158">
        <f t="shared" si="19"/>
        <v>0</v>
      </c>
      <c r="CP21" s="157"/>
      <c r="CQ21" s="158">
        <f t="shared" si="20"/>
        <v>0</v>
      </c>
      <c r="CR21" s="157">
        <f t="shared" si="29"/>
        <v>0</v>
      </c>
      <c r="CS21" s="158">
        <f t="shared" si="21"/>
        <v>0</v>
      </c>
      <c r="CT21" s="180"/>
      <c r="CV21" s="425"/>
      <c r="CW21" s="427"/>
      <c r="CX21" s="151"/>
      <c r="CY21" s="152"/>
      <c r="CZ21" s="152"/>
      <c r="DA21" s="157"/>
      <c r="DB21" s="158"/>
      <c r="DC21" s="157"/>
      <c r="DD21" s="158">
        <f t="shared" si="22"/>
        <v>0</v>
      </c>
      <c r="DE21" s="157"/>
      <c r="DF21" s="158">
        <f t="shared" si="23"/>
        <v>0</v>
      </c>
      <c r="DG21" s="157">
        <f t="shared" si="30"/>
        <v>0</v>
      </c>
      <c r="DH21" s="158">
        <f t="shared" si="24"/>
        <v>0</v>
      </c>
      <c r="DI21" s="180"/>
    </row>
    <row r="22" spans="2:113" x14ac:dyDescent="0.4">
      <c r="B22" s="360"/>
      <c r="C22" s="108"/>
      <c r="D22" s="108"/>
      <c r="E22" s="108"/>
      <c r="F22" s="108"/>
      <c r="G22" s="108"/>
      <c r="H22" s="89"/>
      <c r="J22" s="424"/>
      <c r="K22" s="426"/>
      <c r="L22" s="148"/>
      <c r="M22" s="148"/>
      <c r="N22" s="148">
        <f t="shared" si="0"/>
        <v>0</v>
      </c>
      <c r="O22" s="155"/>
      <c r="P22" s="156">
        <f t="shared" si="33"/>
        <v>0</v>
      </c>
      <c r="Q22" s="155"/>
      <c r="R22" s="156">
        <f t="shared" si="34"/>
        <v>0</v>
      </c>
      <c r="S22" s="155"/>
      <c r="T22" s="156">
        <f t="shared" si="35"/>
        <v>0</v>
      </c>
      <c r="U22" s="155">
        <f t="shared" si="36"/>
        <v>0</v>
      </c>
      <c r="V22" s="156">
        <f t="shared" si="37"/>
        <v>0</v>
      </c>
      <c r="W22" s="99"/>
      <c r="Y22" s="428"/>
      <c r="Z22" s="426"/>
      <c r="AA22" s="148"/>
      <c r="AB22" s="148"/>
      <c r="AC22" s="148">
        <f t="shared" si="38"/>
        <v>0</v>
      </c>
      <c r="AD22" s="155"/>
      <c r="AE22" s="156">
        <f t="shared" si="39"/>
        <v>0</v>
      </c>
      <c r="AF22" s="155"/>
      <c r="AG22" s="156">
        <f t="shared" si="3"/>
        <v>0</v>
      </c>
      <c r="AH22" s="155"/>
      <c r="AI22" s="156">
        <f t="shared" si="4"/>
        <v>0</v>
      </c>
      <c r="AJ22" s="155">
        <f t="shared" si="25"/>
        <v>0</v>
      </c>
      <c r="AK22" s="156">
        <f t="shared" si="5"/>
        <v>0</v>
      </c>
      <c r="AL22" s="73"/>
      <c r="AN22" s="424"/>
      <c r="AO22" s="426"/>
      <c r="AP22" s="148"/>
      <c r="AQ22" s="148"/>
      <c r="AR22" s="148">
        <f t="shared" si="31"/>
        <v>0</v>
      </c>
      <c r="AS22" s="155"/>
      <c r="AT22" s="156">
        <f t="shared" si="32"/>
        <v>0</v>
      </c>
      <c r="AU22" s="155"/>
      <c r="AV22" s="156">
        <f t="shared" si="6"/>
        <v>0</v>
      </c>
      <c r="AW22" s="155"/>
      <c r="AX22" s="156">
        <f t="shared" si="7"/>
        <v>0</v>
      </c>
      <c r="AY22" s="155">
        <f t="shared" si="26"/>
        <v>0</v>
      </c>
      <c r="AZ22" s="156">
        <f t="shared" si="8"/>
        <v>0</v>
      </c>
      <c r="BA22" s="99"/>
      <c r="BC22" s="424"/>
      <c r="BD22" s="426"/>
      <c r="BE22" s="148"/>
      <c r="BF22" s="148"/>
      <c r="BG22" s="148">
        <f t="shared" si="1"/>
        <v>0</v>
      </c>
      <c r="BH22" s="155"/>
      <c r="BI22" s="156">
        <f t="shared" si="9"/>
        <v>0</v>
      </c>
      <c r="BJ22" s="155"/>
      <c r="BK22" s="156">
        <f t="shared" si="10"/>
        <v>0</v>
      </c>
      <c r="BL22" s="155"/>
      <c r="BM22" s="156">
        <f t="shared" si="11"/>
        <v>0</v>
      </c>
      <c r="BN22" s="155">
        <f t="shared" si="27"/>
        <v>0</v>
      </c>
      <c r="BO22" s="156">
        <f t="shared" si="12"/>
        <v>0</v>
      </c>
      <c r="BP22" s="99"/>
      <c r="BR22" s="424"/>
      <c r="BS22" s="426"/>
      <c r="BT22" s="148"/>
      <c r="BU22" s="148"/>
      <c r="BV22" s="148">
        <f t="shared" si="13"/>
        <v>0</v>
      </c>
      <c r="BW22" s="155"/>
      <c r="BX22" s="156">
        <f t="shared" si="14"/>
        <v>0</v>
      </c>
      <c r="BY22" s="155"/>
      <c r="BZ22" s="156">
        <f t="shared" si="15"/>
        <v>0</v>
      </c>
      <c r="CA22" s="155"/>
      <c r="CB22" s="156">
        <f t="shared" si="16"/>
        <v>0</v>
      </c>
      <c r="CC22" s="155">
        <f t="shared" si="28"/>
        <v>0</v>
      </c>
      <c r="CD22" s="156">
        <f t="shared" si="17"/>
        <v>0</v>
      </c>
      <c r="CE22" s="99"/>
      <c r="CG22" s="424"/>
      <c r="CH22" s="426"/>
      <c r="CI22" s="148"/>
      <c r="CJ22" s="148"/>
      <c r="CK22" s="148">
        <f t="shared" si="2"/>
        <v>0</v>
      </c>
      <c r="CL22" s="155"/>
      <c r="CM22" s="156">
        <f t="shared" si="18"/>
        <v>0</v>
      </c>
      <c r="CN22" s="155"/>
      <c r="CO22" s="156">
        <f t="shared" si="19"/>
        <v>0</v>
      </c>
      <c r="CP22" s="155"/>
      <c r="CQ22" s="156">
        <f t="shared" si="20"/>
        <v>0</v>
      </c>
      <c r="CR22" s="155">
        <f t="shared" si="29"/>
        <v>0</v>
      </c>
      <c r="CS22" s="156">
        <f t="shared" si="21"/>
        <v>0</v>
      </c>
      <c r="CT22" s="99"/>
      <c r="CV22" s="428" t="s">
        <v>359</v>
      </c>
      <c r="CW22" s="426" t="s">
        <v>106</v>
      </c>
      <c r="CX22" s="148">
        <f>'数量1(電気)'!AN27</f>
        <v>12.35</v>
      </c>
      <c r="CY22" s="148"/>
      <c r="CZ22" s="148"/>
      <c r="DA22" s="155"/>
      <c r="DB22" s="156"/>
      <c r="DC22" s="155"/>
      <c r="DD22" s="156">
        <f t="shared" si="22"/>
        <v>0</v>
      </c>
      <c r="DE22" s="155"/>
      <c r="DF22" s="156">
        <f t="shared" si="23"/>
        <v>0</v>
      </c>
      <c r="DG22" s="155">
        <f t="shared" si="30"/>
        <v>0</v>
      </c>
      <c r="DH22" s="156">
        <f t="shared" si="24"/>
        <v>0</v>
      </c>
      <c r="DI22" s="73" t="s">
        <v>186</v>
      </c>
    </row>
    <row r="23" spans="2:113" x14ac:dyDescent="0.4">
      <c r="B23" s="357"/>
      <c r="C23" s="104"/>
      <c r="D23" s="104"/>
      <c r="E23" s="104"/>
      <c r="F23" s="104"/>
      <c r="G23" s="104"/>
      <c r="H23" s="171"/>
      <c r="J23" s="425"/>
      <c r="K23" s="427"/>
      <c r="L23" s="151"/>
      <c r="M23" s="152"/>
      <c r="N23" s="152">
        <f t="shared" si="0"/>
        <v>0</v>
      </c>
      <c r="O23" s="157"/>
      <c r="P23" s="158">
        <f t="shared" si="33"/>
        <v>0</v>
      </c>
      <c r="Q23" s="157"/>
      <c r="R23" s="158">
        <f t="shared" si="34"/>
        <v>0</v>
      </c>
      <c r="S23" s="157"/>
      <c r="T23" s="158">
        <f t="shared" si="35"/>
        <v>0</v>
      </c>
      <c r="U23" s="157">
        <f t="shared" si="36"/>
        <v>0</v>
      </c>
      <c r="V23" s="158">
        <f t="shared" si="37"/>
        <v>0</v>
      </c>
      <c r="W23" s="180"/>
      <c r="Y23" s="425"/>
      <c r="Z23" s="427"/>
      <c r="AA23" s="151"/>
      <c r="AB23" s="152"/>
      <c r="AC23" s="152">
        <f t="shared" si="38"/>
        <v>0</v>
      </c>
      <c r="AD23" s="157"/>
      <c r="AE23" s="158">
        <f t="shared" si="39"/>
        <v>0</v>
      </c>
      <c r="AF23" s="157"/>
      <c r="AG23" s="158">
        <f t="shared" si="3"/>
        <v>0</v>
      </c>
      <c r="AH23" s="157"/>
      <c r="AI23" s="158">
        <f t="shared" si="4"/>
        <v>0</v>
      </c>
      <c r="AJ23" s="157">
        <f t="shared" si="25"/>
        <v>0</v>
      </c>
      <c r="AK23" s="158">
        <f t="shared" si="5"/>
        <v>0</v>
      </c>
      <c r="AL23" s="180"/>
      <c r="AN23" s="425"/>
      <c r="AO23" s="427"/>
      <c r="AP23" s="151"/>
      <c r="AQ23" s="152"/>
      <c r="AR23" s="152">
        <f t="shared" si="31"/>
        <v>0</v>
      </c>
      <c r="AS23" s="157"/>
      <c r="AT23" s="158">
        <f t="shared" si="32"/>
        <v>0</v>
      </c>
      <c r="AU23" s="157"/>
      <c r="AV23" s="158">
        <f t="shared" si="6"/>
        <v>0</v>
      </c>
      <c r="AW23" s="157"/>
      <c r="AX23" s="158">
        <f t="shared" si="7"/>
        <v>0</v>
      </c>
      <c r="AY23" s="157">
        <f t="shared" si="26"/>
        <v>0</v>
      </c>
      <c r="AZ23" s="158">
        <f t="shared" si="8"/>
        <v>0</v>
      </c>
      <c r="BA23" s="180"/>
      <c r="BC23" s="425"/>
      <c r="BD23" s="427"/>
      <c r="BE23" s="151"/>
      <c r="BF23" s="152"/>
      <c r="BG23" s="152">
        <f t="shared" si="1"/>
        <v>0</v>
      </c>
      <c r="BH23" s="157"/>
      <c r="BI23" s="158">
        <f t="shared" si="9"/>
        <v>0</v>
      </c>
      <c r="BJ23" s="157"/>
      <c r="BK23" s="158">
        <f t="shared" si="10"/>
        <v>0</v>
      </c>
      <c r="BL23" s="157"/>
      <c r="BM23" s="158">
        <f t="shared" si="11"/>
        <v>0</v>
      </c>
      <c r="BN23" s="157">
        <f t="shared" si="27"/>
        <v>0</v>
      </c>
      <c r="BO23" s="158">
        <f t="shared" si="12"/>
        <v>0</v>
      </c>
      <c r="BP23" s="180"/>
      <c r="BR23" s="425"/>
      <c r="BS23" s="427"/>
      <c r="BT23" s="151"/>
      <c r="BU23" s="152"/>
      <c r="BV23" s="152">
        <f t="shared" si="13"/>
        <v>0</v>
      </c>
      <c r="BW23" s="157"/>
      <c r="BX23" s="158">
        <f t="shared" si="14"/>
        <v>0</v>
      </c>
      <c r="BY23" s="157"/>
      <c r="BZ23" s="158">
        <f t="shared" si="15"/>
        <v>0</v>
      </c>
      <c r="CA23" s="157"/>
      <c r="CB23" s="158">
        <f t="shared" si="16"/>
        <v>0</v>
      </c>
      <c r="CC23" s="157">
        <f t="shared" si="28"/>
        <v>0</v>
      </c>
      <c r="CD23" s="158">
        <f t="shared" si="17"/>
        <v>0</v>
      </c>
      <c r="CE23" s="180"/>
      <c r="CG23" s="425"/>
      <c r="CH23" s="427"/>
      <c r="CI23" s="151"/>
      <c r="CJ23" s="152"/>
      <c r="CK23" s="152">
        <f t="shared" si="2"/>
        <v>0</v>
      </c>
      <c r="CL23" s="157"/>
      <c r="CM23" s="158">
        <f t="shared" si="18"/>
        <v>0</v>
      </c>
      <c r="CN23" s="157"/>
      <c r="CO23" s="158">
        <f t="shared" si="19"/>
        <v>0</v>
      </c>
      <c r="CP23" s="157"/>
      <c r="CQ23" s="158">
        <f t="shared" si="20"/>
        <v>0</v>
      </c>
      <c r="CR23" s="157">
        <f t="shared" si="29"/>
        <v>0</v>
      </c>
      <c r="CS23" s="158">
        <f t="shared" si="21"/>
        <v>0</v>
      </c>
      <c r="CT23" s="180"/>
      <c r="CV23" s="425"/>
      <c r="CW23" s="427"/>
      <c r="CX23" s="151"/>
      <c r="CY23" s="152"/>
      <c r="CZ23" s="152"/>
      <c r="DA23" s="157"/>
      <c r="DB23" s="158"/>
      <c r="DC23" s="157"/>
      <c r="DD23" s="158">
        <f t="shared" si="22"/>
        <v>0</v>
      </c>
      <c r="DE23" s="157"/>
      <c r="DF23" s="158">
        <f t="shared" si="23"/>
        <v>0</v>
      </c>
      <c r="DG23" s="157">
        <f t="shared" si="30"/>
        <v>0</v>
      </c>
      <c r="DH23" s="158">
        <f t="shared" si="24"/>
        <v>0</v>
      </c>
      <c r="DI23" s="180"/>
    </row>
    <row r="24" spans="2:113" x14ac:dyDescent="0.4">
      <c r="B24" s="360"/>
      <c r="C24" s="108"/>
      <c r="D24" s="108"/>
      <c r="E24" s="108"/>
      <c r="F24" s="108"/>
      <c r="G24" s="108"/>
      <c r="H24" s="89"/>
      <c r="J24" s="424"/>
      <c r="K24" s="426"/>
      <c r="L24" s="148"/>
      <c r="M24" s="148"/>
      <c r="N24" s="148">
        <f t="shared" si="0"/>
        <v>0</v>
      </c>
      <c r="O24" s="155"/>
      <c r="P24" s="156">
        <f t="shared" si="33"/>
        <v>0</v>
      </c>
      <c r="Q24" s="155"/>
      <c r="R24" s="156">
        <f t="shared" si="34"/>
        <v>0</v>
      </c>
      <c r="S24" s="155"/>
      <c r="T24" s="156">
        <f t="shared" si="35"/>
        <v>0</v>
      </c>
      <c r="U24" s="155">
        <f t="shared" si="36"/>
        <v>0</v>
      </c>
      <c r="V24" s="156">
        <f t="shared" si="37"/>
        <v>0</v>
      </c>
      <c r="W24" s="99"/>
      <c r="Y24" s="424"/>
      <c r="Z24" s="426"/>
      <c r="AA24" s="148"/>
      <c r="AB24" s="148"/>
      <c r="AC24" s="148">
        <f t="shared" si="38"/>
        <v>0</v>
      </c>
      <c r="AD24" s="155"/>
      <c r="AE24" s="156">
        <f t="shared" si="39"/>
        <v>0</v>
      </c>
      <c r="AF24" s="155"/>
      <c r="AG24" s="156">
        <f t="shared" si="3"/>
        <v>0</v>
      </c>
      <c r="AH24" s="155"/>
      <c r="AI24" s="156">
        <f t="shared" si="4"/>
        <v>0</v>
      </c>
      <c r="AJ24" s="155">
        <f t="shared" si="25"/>
        <v>0</v>
      </c>
      <c r="AK24" s="156">
        <f t="shared" si="5"/>
        <v>0</v>
      </c>
      <c r="AL24" s="99"/>
      <c r="AN24" s="424"/>
      <c r="AO24" s="426"/>
      <c r="AP24" s="148"/>
      <c r="AQ24" s="148"/>
      <c r="AR24" s="148">
        <f t="shared" si="31"/>
        <v>0</v>
      </c>
      <c r="AS24" s="155"/>
      <c r="AT24" s="156">
        <f t="shared" si="32"/>
        <v>0</v>
      </c>
      <c r="AU24" s="155"/>
      <c r="AV24" s="156">
        <f t="shared" si="6"/>
        <v>0</v>
      </c>
      <c r="AW24" s="155"/>
      <c r="AX24" s="156">
        <f t="shared" si="7"/>
        <v>0</v>
      </c>
      <c r="AY24" s="155">
        <f t="shared" si="26"/>
        <v>0</v>
      </c>
      <c r="AZ24" s="156">
        <f t="shared" si="8"/>
        <v>0</v>
      </c>
      <c r="BA24" s="99"/>
      <c r="BC24" s="424"/>
      <c r="BD24" s="426"/>
      <c r="BE24" s="148"/>
      <c r="BF24" s="148"/>
      <c r="BG24" s="148">
        <f t="shared" si="1"/>
        <v>0</v>
      </c>
      <c r="BH24" s="155"/>
      <c r="BI24" s="156">
        <f t="shared" si="9"/>
        <v>0</v>
      </c>
      <c r="BJ24" s="155"/>
      <c r="BK24" s="156">
        <f t="shared" si="10"/>
        <v>0</v>
      </c>
      <c r="BL24" s="155"/>
      <c r="BM24" s="156">
        <f t="shared" si="11"/>
        <v>0</v>
      </c>
      <c r="BN24" s="155">
        <f t="shared" si="27"/>
        <v>0</v>
      </c>
      <c r="BO24" s="156">
        <f t="shared" si="12"/>
        <v>0</v>
      </c>
      <c r="BP24" s="99"/>
      <c r="BR24" s="424"/>
      <c r="BS24" s="426"/>
      <c r="BT24" s="148"/>
      <c r="BU24" s="148"/>
      <c r="BV24" s="148">
        <f t="shared" si="13"/>
        <v>0</v>
      </c>
      <c r="BW24" s="155"/>
      <c r="BX24" s="156">
        <f t="shared" si="14"/>
        <v>0</v>
      </c>
      <c r="BY24" s="155"/>
      <c r="BZ24" s="156">
        <f t="shared" si="15"/>
        <v>0</v>
      </c>
      <c r="CA24" s="155"/>
      <c r="CB24" s="156">
        <f t="shared" si="16"/>
        <v>0</v>
      </c>
      <c r="CC24" s="155">
        <f t="shared" si="28"/>
        <v>0</v>
      </c>
      <c r="CD24" s="156">
        <f t="shared" si="17"/>
        <v>0</v>
      </c>
      <c r="CE24" s="99"/>
      <c r="CG24" s="424"/>
      <c r="CH24" s="426"/>
      <c r="CI24" s="148"/>
      <c r="CJ24" s="148"/>
      <c r="CK24" s="148">
        <f t="shared" si="2"/>
        <v>0</v>
      </c>
      <c r="CL24" s="155"/>
      <c r="CM24" s="156">
        <f t="shared" si="18"/>
        <v>0</v>
      </c>
      <c r="CN24" s="155"/>
      <c r="CO24" s="156">
        <f t="shared" si="19"/>
        <v>0</v>
      </c>
      <c r="CP24" s="155"/>
      <c r="CQ24" s="156">
        <f t="shared" si="20"/>
        <v>0</v>
      </c>
      <c r="CR24" s="155">
        <f t="shared" si="29"/>
        <v>0</v>
      </c>
      <c r="CS24" s="156">
        <f t="shared" si="21"/>
        <v>0</v>
      </c>
      <c r="CT24" s="99"/>
      <c r="CV24" s="428" t="s">
        <v>360</v>
      </c>
      <c r="CW24" s="426" t="s">
        <v>106</v>
      </c>
      <c r="CX24" s="148">
        <f>'数量1(電気)'!AN15</f>
        <v>0.95</v>
      </c>
      <c r="CY24" s="148"/>
      <c r="CZ24" s="148"/>
      <c r="DA24" s="155"/>
      <c r="DB24" s="156"/>
      <c r="DC24" s="155"/>
      <c r="DD24" s="156">
        <f t="shared" si="22"/>
        <v>0</v>
      </c>
      <c r="DE24" s="155"/>
      <c r="DF24" s="156">
        <f t="shared" si="23"/>
        <v>0</v>
      </c>
      <c r="DG24" s="155">
        <f t="shared" si="30"/>
        <v>0</v>
      </c>
      <c r="DH24" s="156">
        <f t="shared" si="24"/>
        <v>0</v>
      </c>
      <c r="DI24" s="73" t="s">
        <v>186</v>
      </c>
    </row>
    <row r="25" spans="2:113" x14ac:dyDescent="0.4">
      <c r="B25" s="357"/>
      <c r="C25" s="104"/>
      <c r="D25" s="104"/>
      <c r="E25" s="104"/>
      <c r="F25" s="104"/>
      <c r="G25" s="104"/>
      <c r="H25" s="171"/>
      <c r="J25" s="425"/>
      <c r="K25" s="427"/>
      <c r="L25" s="151"/>
      <c r="M25" s="152"/>
      <c r="N25" s="152">
        <f t="shared" si="0"/>
        <v>0</v>
      </c>
      <c r="O25" s="157"/>
      <c r="P25" s="158">
        <f t="shared" si="33"/>
        <v>0</v>
      </c>
      <c r="Q25" s="157"/>
      <c r="R25" s="158">
        <f t="shared" si="34"/>
        <v>0</v>
      </c>
      <c r="S25" s="157"/>
      <c r="T25" s="158">
        <f t="shared" si="35"/>
        <v>0</v>
      </c>
      <c r="U25" s="157">
        <f t="shared" si="36"/>
        <v>0</v>
      </c>
      <c r="V25" s="158">
        <f t="shared" si="37"/>
        <v>0</v>
      </c>
      <c r="W25" s="180"/>
      <c r="Y25" s="425"/>
      <c r="Z25" s="427"/>
      <c r="AA25" s="151"/>
      <c r="AB25" s="152"/>
      <c r="AC25" s="152">
        <f t="shared" si="38"/>
        <v>0</v>
      </c>
      <c r="AD25" s="157"/>
      <c r="AE25" s="158">
        <f t="shared" si="39"/>
        <v>0</v>
      </c>
      <c r="AF25" s="157"/>
      <c r="AG25" s="158">
        <f t="shared" si="3"/>
        <v>0</v>
      </c>
      <c r="AH25" s="157"/>
      <c r="AI25" s="158">
        <f t="shared" si="4"/>
        <v>0</v>
      </c>
      <c r="AJ25" s="157">
        <f t="shared" si="25"/>
        <v>0</v>
      </c>
      <c r="AK25" s="158">
        <f t="shared" si="5"/>
        <v>0</v>
      </c>
      <c r="AL25" s="180"/>
      <c r="AN25" s="425"/>
      <c r="AO25" s="427"/>
      <c r="AP25" s="151"/>
      <c r="AQ25" s="152"/>
      <c r="AR25" s="152">
        <f t="shared" si="31"/>
        <v>0</v>
      </c>
      <c r="AS25" s="157"/>
      <c r="AT25" s="158">
        <f t="shared" si="32"/>
        <v>0</v>
      </c>
      <c r="AU25" s="157"/>
      <c r="AV25" s="158">
        <f t="shared" si="6"/>
        <v>0</v>
      </c>
      <c r="AW25" s="157"/>
      <c r="AX25" s="158">
        <f t="shared" si="7"/>
        <v>0</v>
      </c>
      <c r="AY25" s="157">
        <f t="shared" si="26"/>
        <v>0</v>
      </c>
      <c r="AZ25" s="158">
        <f t="shared" si="8"/>
        <v>0</v>
      </c>
      <c r="BA25" s="180"/>
      <c r="BC25" s="425"/>
      <c r="BD25" s="427"/>
      <c r="BE25" s="151"/>
      <c r="BF25" s="152"/>
      <c r="BG25" s="152">
        <f t="shared" si="1"/>
        <v>0</v>
      </c>
      <c r="BH25" s="157"/>
      <c r="BI25" s="158">
        <f t="shared" si="9"/>
        <v>0</v>
      </c>
      <c r="BJ25" s="157"/>
      <c r="BK25" s="158">
        <f t="shared" si="10"/>
        <v>0</v>
      </c>
      <c r="BL25" s="157"/>
      <c r="BM25" s="158">
        <f t="shared" si="11"/>
        <v>0</v>
      </c>
      <c r="BN25" s="157">
        <f t="shared" si="27"/>
        <v>0</v>
      </c>
      <c r="BO25" s="158">
        <f t="shared" si="12"/>
        <v>0</v>
      </c>
      <c r="BP25" s="180"/>
      <c r="BR25" s="425"/>
      <c r="BS25" s="427"/>
      <c r="BT25" s="151"/>
      <c r="BU25" s="152"/>
      <c r="BV25" s="152">
        <f t="shared" si="13"/>
        <v>0</v>
      </c>
      <c r="BW25" s="157"/>
      <c r="BX25" s="158">
        <f t="shared" si="14"/>
        <v>0</v>
      </c>
      <c r="BY25" s="157"/>
      <c r="BZ25" s="158">
        <f t="shared" si="15"/>
        <v>0</v>
      </c>
      <c r="CA25" s="157"/>
      <c r="CB25" s="158">
        <f t="shared" si="16"/>
        <v>0</v>
      </c>
      <c r="CC25" s="157">
        <f t="shared" si="28"/>
        <v>0</v>
      </c>
      <c r="CD25" s="158">
        <f t="shared" si="17"/>
        <v>0</v>
      </c>
      <c r="CE25" s="180"/>
      <c r="CG25" s="425"/>
      <c r="CH25" s="427"/>
      <c r="CI25" s="151"/>
      <c r="CJ25" s="152"/>
      <c r="CK25" s="152">
        <f t="shared" si="2"/>
        <v>0</v>
      </c>
      <c r="CL25" s="157"/>
      <c r="CM25" s="158">
        <f t="shared" si="18"/>
        <v>0</v>
      </c>
      <c r="CN25" s="157"/>
      <c r="CO25" s="158">
        <f t="shared" si="19"/>
        <v>0</v>
      </c>
      <c r="CP25" s="157"/>
      <c r="CQ25" s="158">
        <f t="shared" si="20"/>
        <v>0</v>
      </c>
      <c r="CR25" s="157">
        <f t="shared" si="29"/>
        <v>0</v>
      </c>
      <c r="CS25" s="158">
        <f t="shared" si="21"/>
        <v>0</v>
      </c>
      <c r="CT25" s="180"/>
      <c r="CV25" s="425"/>
      <c r="CW25" s="427"/>
      <c r="CX25" s="151"/>
      <c r="CY25" s="152"/>
      <c r="CZ25" s="152">
        <f t="shared" ref="CZ25:CZ43" si="40">+IF(CY25&gt;0,ROUND(CX25*(1+CY25),2),CX25)</f>
        <v>0</v>
      </c>
      <c r="DA25" s="157"/>
      <c r="DB25" s="158">
        <f t="shared" ref="DB25:DB43" si="41">+IF(AND(CZ25&gt;0,DA25&gt;0),CZ25*DA25,0)</f>
        <v>0</v>
      </c>
      <c r="DC25" s="157"/>
      <c r="DD25" s="158">
        <f t="shared" si="22"/>
        <v>0</v>
      </c>
      <c r="DE25" s="157"/>
      <c r="DF25" s="158">
        <f t="shared" si="23"/>
        <v>0</v>
      </c>
      <c r="DG25" s="157">
        <f t="shared" si="30"/>
        <v>0</v>
      </c>
      <c r="DH25" s="158">
        <f t="shared" si="24"/>
        <v>0</v>
      </c>
      <c r="DI25" s="180"/>
    </row>
    <row r="26" spans="2:113" x14ac:dyDescent="0.4">
      <c r="B26" s="360"/>
      <c r="C26" s="108"/>
      <c r="D26" s="108"/>
      <c r="E26" s="108"/>
      <c r="F26" s="108"/>
      <c r="G26" s="108"/>
      <c r="H26" s="89"/>
      <c r="J26" s="424"/>
      <c r="K26" s="426"/>
      <c r="L26" s="148"/>
      <c r="M26" s="148"/>
      <c r="N26" s="148">
        <f t="shared" si="0"/>
        <v>0</v>
      </c>
      <c r="O26" s="155"/>
      <c r="P26" s="156">
        <f t="shared" si="33"/>
        <v>0</v>
      </c>
      <c r="Q26" s="155"/>
      <c r="R26" s="156">
        <f t="shared" si="34"/>
        <v>0</v>
      </c>
      <c r="S26" s="155"/>
      <c r="T26" s="156">
        <f t="shared" si="35"/>
        <v>0</v>
      </c>
      <c r="U26" s="155">
        <f t="shared" si="36"/>
        <v>0</v>
      </c>
      <c r="V26" s="156">
        <f t="shared" si="37"/>
        <v>0</v>
      </c>
      <c r="W26" s="99"/>
      <c r="Y26" s="424"/>
      <c r="Z26" s="426"/>
      <c r="AA26" s="148"/>
      <c r="AB26" s="148"/>
      <c r="AC26" s="148">
        <f t="shared" si="38"/>
        <v>0</v>
      </c>
      <c r="AD26" s="155"/>
      <c r="AE26" s="156">
        <f t="shared" si="39"/>
        <v>0</v>
      </c>
      <c r="AF26" s="155"/>
      <c r="AG26" s="156">
        <f t="shared" si="3"/>
        <v>0</v>
      </c>
      <c r="AH26" s="155"/>
      <c r="AI26" s="156">
        <f t="shared" si="4"/>
        <v>0</v>
      </c>
      <c r="AJ26" s="155">
        <f t="shared" si="25"/>
        <v>0</v>
      </c>
      <c r="AK26" s="156">
        <f t="shared" si="5"/>
        <v>0</v>
      </c>
      <c r="AL26" s="99"/>
      <c r="AN26" s="424"/>
      <c r="AO26" s="426"/>
      <c r="AP26" s="148"/>
      <c r="AQ26" s="148"/>
      <c r="AR26" s="148">
        <f t="shared" si="31"/>
        <v>0</v>
      </c>
      <c r="AS26" s="155"/>
      <c r="AT26" s="156">
        <f t="shared" si="32"/>
        <v>0</v>
      </c>
      <c r="AU26" s="155"/>
      <c r="AV26" s="156">
        <f t="shared" si="6"/>
        <v>0</v>
      </c>
      <c r="AW26" s="155"/>
      <c r="AX26" s="156">
        <f t="shared" si="7"/>
        <v>0</v>
      </c>
      <c r="AY26" s="155">
        <f t="shared" si="26"/>
        <v>0</v>
      </c>
      <c r="AZ26" s="156">
        <f t="shared" si="8"/>
        <v>0</v>
      </c>
      <c r="BA26" s="99"/>
      <c r="BC26" s="424"/>
      <c r="BD26" s="426"/>
      <c r="BE26" s="148"/>
      <c r="BF26" s="148"/>
      <c r="BG26" s="148">
        <f t="shared" si="1"/>
        <v>0</v>
      </c>
      <c r="BH26" s="155"/>
      <c r="BI26" s="156">
        <f t="shared" si="9"/>
        <v>0</v>
      </c>
      <c r="BJ26" s="155"/>
      <c r="BK26" s="156">
        <f t="shared" si="10"/>
        <v>0</v>
      </c>
      <c r="BL26" s="155"/>
      <c r="BM26" s="156">
        <f t="shared" si="11"/>
        <v>0</v>
      </c>
      <c r="BN26" s="155">
        <f t="shared" si="27"/>
        <v>0</v>
      </c>
      <c r="BO26" s="156">
        <f t="shared" si="12"/>
        <v>0</v>
      </c>
      <c r="BP26" s="99"/>
      <c r="BR26" s="424"/>
      <c r="BS26" s="426"/>
      <c r="BT26" s="148"/>
      <c r="BU26" s="148"/>
      <c r="BV26" s="148">
        <f t="shared" si="13"/>
        <v>0</v>
      </c>
      <c r="BW26" s="155"/>
      <c r="BX26" s="156">
        <f t="shared" si="14"/>
        <v>0</v>
      </c>
      <c r="BY26" s="155"/>
      <c r="BZ26" s="156">
        <f t="shared" si="15"/>
        <v>0</v>
      </c>
      <c r="CA26" s="155"/>
      <c r="CB26" s="156">
        <f t="shared" si="16"/>
        <v>0</v>
      </c>
      <c r="CC26" s="155">
        <f t="shared" si="28"/>
        <v>0</v>
      </c>
      <c r="CD26" s="156">
        <f t="shared" si="17"/>
        <v>0</v>
      </c>
      <c r="CE26" s="99"/>
      <c r="CG26" s="424"/>
      <c r="CH26" s="426"/>
      <c r="CI26" s="148"/>
      <c r="CJ26" s="148"/>
      <c r="CK26" s="148">
        <f t="shared" si="2"/>
        <v>0</v>
      </c>
      <c r="CL26" s="155"/>
      <c r="CM26" s="156">
        <f t="shared" si="18"/>
        <v>0</v>
      </c>
      <c r="CN26" s="155"/>
      <c r="CO26" s="156">
        <f t="shared" si="19"/>
        <v>0</v>
      </c>
      <c r="CP26" s="155"/>
      <c r="CQ26" s="156">
        <f t="shared" si="20"/>
        <v>0</v>
      </c>
      <c r="CR26" s="155">
        <f t="shared" si="29"/>
        <v>0</v>
      </c>
      <c r="CS26" s="156">
        <f t="shared" si="21"/>
        <v>0</v>
      </c>
      <c r="CT26" s="99"/>
      <c r="CV26" s="424"/>
      <c r="CW26" s="426"/>
      <c r="CX26" s="148"/>
      <c r="CY26" s="148"/>
      <c r="CZ26" s="148">
        <f t="shared" si="40"/>
        <v>0</v>
      </c>
      <c r="DA26" s="155"/>
      <c r="DB26" s="156">
        <f t="shared" si="41"/>
        <v>0</v>
      </c>
      <c r="DC26" s="155"/>
      <c r="DD26" s="156">
        <f t="shared" si="22"/>
        <v>0</v>
      </c>
      <c r="DE26" s="155"/>
      <c r="DF26" s="156">
        <f t="shared" si="23"/>
        <v>0</v>
      </c>
      <c r="DG26" s="155">
        <f t="shared" si="30"/>
        <v>0</v>
      </c>
      <c r="DH26" s="156">
        <f t="shared" si="24"/>
        <v>0</v>
      </c>
      <c r="DI26" s="99"/>
    </row>
    <row r="27" spans="2:113" x14ac:dyDescent="0.4">
      <c r="B27" s="357"/>
      <c r="C27" s="104"/>
      <c r="D27" s="104"/>
      <c r="E27" s="104"/>
      <c r="F27" s="104"/>
      <c r="G27" s="104"/>
      <c r="H27" s="171"/>
      <c r="J27" s="425"/>
      <c r="K27" s="427"/>
      <c r="L27" s="151"/>
      <c r="M27" s="152"/>
      <c r="N27" s="152">
        <f t="shared" si="0"/>
        <v>0</v>
      </c>
      <c r="O27" s="157"/>
      <c r="P27" s="158">
        <f t="shared" si="33"/>
        <v>0</v>
      </c>
      <c r="Q27" s="157"/>
      <c r="R27" s="158">
        <f t="shared" si="34"/>
        <v>0</v>
      </c>
      <c r="S27" s="157"/>
      <c r="T27" s="158">
        <f t="shared" si="35"/>
        <v>0</v>
      </c>
      <c r="U27" s="157">
        <f t="shared" si="36"/>
        <v>0</v>
      </c>
      <c r="V27" s="158">
        <f t="shared" si="37"/>
        <v>0</v>
      </c>
      <c r="W27" s="180"/>
      <c r="Y27" s="425"/>
      <c r="Z27" s="427"/>
      <c r="AA27" s="151"/>
      <c r="AB27" s="152"/>
      <c r="AC27" s="152">
        <f t="shared" si="38"/>
        <v>0</v>
      </c>
      <c r="AD27" s="157"/>
      <c r="AE27" s="158">
        <f t="shared" si="39"/>
        <v>0</v>
      </c>
      <c r="AF27" s="157"/>
      <c r="AG27" s="158">
        <f t="shared" si="3"/>
        <v>0</v>
      </c>
      <c r="AH27" s="157"/>
      <c r="AI27" s="158">
        <f t="shared" si="4"/>
        <v>0</v>
      </c>
      <c r="AJ27" s="157">
        <f t="shared" si="25"/>
        <v>0</v>
      </c>
      <c r="AK27" s="158">
        <f t="shared" si="5"/>
        <v>0</v>
      </c>
      <c r="AL27" s="180"/>
      <c r="AN27" s="425"/>
      <c r="AO27" s="427"/>
      <c r="AP27" s="151"/>
      <c r="AQ27" s="152"/>
      <c r="AR27" s="152">
        <f t="shared" si="31"/>
        <v>0</v>
      </c>
      <c r="AS27" s="157"/>
      <c r="AT27" s="158">
        <f t="shared" si="32"/>
        <v>0</v>
      </c>
      <c r="AU27" s="157"/>
      <c r="AV27" s="158">
        <f t="shared" si="6"/>
        <v>0</v>
      </c>
      <c r="AW27" s="157"/>
      <c r="AX27" s="158">
        <f t="shared" si="7"/>
        <v>0</v>
      </c>
      <c r="AY27" s="157">
        <f t="shared" si="26"/>
        <v>0</v>
      </c>
      <c r="AZ27" s="158">
        <f t="shared" si="8"/>
        <v>0</v>
      </c>
      <c r="BA27" s="180"/>
      <c r="BC27" s="425"/>
      <c r="BD27" s="427"/>
      <c r="BE27" s="151"/>
      <c r="BF27" s="152"/>
      <c r="BG27" s="152">
        <f t="shared" si="1"/>
        <v>0</v>
      </c>
      <c r="BH27" s="157"/>
      <c r="BI27" s="158">
        <f t="shared" si="9"/>
        <v>0</v>
      </c>
      <c r="BJ27" s="157"/>
      <c r="BK27" s="158">
        <f t="shared" si="10"/>
        <v>0</v>
      </c>
      <c r="BL27" s="157"/>
      <c r="BM27" s="158">
        <f t="shared" si="11"/>
        <v>0</v>
      </c>
      <c r="BN27" s="157">
        <f t="shared" si="27"/>
        <v>0</v>
      </c>
      <c r="BO27" s="158">
        <f t="shared" si="12"/>
        <v>0</v>
      </c>
      <c r="BP27" s="180"/>
      <c r="BR27" s="425"/>
      <c r="BS27" s="427"/>
      <c r="BT27" s="151"/>
      <c r="BU27" s="152"/>
      <c r="BV27" s="152">
        <f t="shared" si="13"/>
        <v>0</v>
      </c>
      <c r="BW27" s="157"/>
      <c r="BX27" s="158">
        <f t="shared" si="14"/>
        <v>0</v>
      </c>
      <c r="BY27" s="157"/>
      <c r="BZ27" s="158">
        <f t="shared" si="15"/>
        <v>0</v>
      </c>
      <c r="CA27" s="157"/>
      <c r="CB27" s="158">
        <f t="shared" si="16"/>
        <v>0</v>
      </c>
      <c r="CC27" s="157">
        <f t="shared" si="28"/>
        <v>0</v>
      </c>
      <c r="CD27" s="158">
        <f t="shared" si="17"/>
        <v>0</v>
      </c>
      <c r="CE27" s="180"/>
      <c r="CG27" s="425"/>
      <c r="CH27" s="427"/>
      <c r="CI27" s="151"/>
      <c r="CJ27" s="152"/>
      <c r="CK27" s="152">
        <f t="shared" si="2"/>
        <v>0</v>
      </c>
      <c r="CL27" s="157"/>
      <c r="CM27" s="158">
        <f t="shared" si="18"/>
        <v>0</v>
      </c>
      <c r="CN27" s="157"/>
      <c r="CO27" s="158">
        <f t="shared" si="19"/>
        <v>0</v>
      </c>
      <c r="CP27" s="157"/>
      <c r="CQ27" s="158">
        <f t="shared" si="20"/>
        <v>0</v>
      </c>
      <c r="CR27" s="157">
        <f t="shared" si="29"/>
        <v>0</v>
      </c>
      <c r="CS27" s="158">
        <f t="shared" si="21"/>
        <v>0</v>
      </c>
      <c r="CT27" s="180"/>
      <c r="CV27" s="425"/>
      <c r="CW27" s="427"/>
      <c r="CX27" s="151"/>
      <c r="CY27" s="152"/>
      <c r="CZ27" s="152">
        <f t="shared" si="40"/>
        <v>0</v>
      </c>
      <c r="DA27" s="157"/>
      <c r="DB27" s="158">
        <f t="shared" si="41"/>
        <v>0</v>
      </c>
      <c r="DC27" s="157"/>
      <c r="DD27" s="158">
        <f t="shared" si="22"/>
        <v>0</v>
      </c>
      <c r="DE27" s="157"/>
      <c r="DF27" s="158">
        <f t="shared" si="23"/>
        <v>0</v>
      </c>
      <c r="DG27" s="157">
        <f t="shared" si="30"/>
        <v>0</v>
      </c>
      <c r="DH27" s="158">
        <f t="shared" si="24"/>
        <v>0</v>
      </c>
      <c r="DI27" s="180"/>
    </row>
    <row r="28" spans="2:113" x14ac:dyDescent="0.4">
      <c r="B28" s="360"/>
      <c r="C28" s="108"/>
      <c r="D28" s="108"/>
      <c r="E28" s="108"/>
      <c r="F28" s="108"/>
      <c r="G28" s="108"/>
      <c r="H28" s="89"/>
      <c r="J28" s="424"/>
      <c r="K28" s="426"/>
      <c r="L28" s="148"/>
      <c r="M28" s="148"/>
      <c r="N28" s="148">
        <f t="shared" si="0"/>
        <v>0</v>
      </c>
      <c r="O28" s="155"/>
      <c r="P28" s="156">
        <f t="shared" si="33"/>
        <v>0</v>
      </c>
      <c r="Q28" s="155"/>
      <c r="R28" s="156">
        <f t="shared" si="34"/>
        <v>0</v>
      </c>
      <c r="S28" s="155"/>
      <c r="T28" s="156">
        <f t="shared" si="35"/>
        <v>0</v>
      </c>
      <c r="U28" s="155">
        <f t="shared" si="36"/>
        <v>0</v>
      </c>
      <c r="V28" s="156">
        <f t="shared" si="37"/>
        <v>0</v>
      </c>
      <c r="W28" s="99"/>
      <c r="Y28" s="424"/>
      <c r="Z28" s="426"/>
      <c r="AA28" s="148"/>
      <c r="AB28" s="148"/>
      <c r="AC28" s="148">
        <f t="shared" si="38"/>
        <v>0</v>
      </c>
      <c r="AD28" s="155"/>
      <c r="AE28" s="156">
        <f t="shared" si="39"/>
        <v>0</v>
      </c>
      <c r="AF28" s="155"/>
      <c r="AG28" s="156">
        <f t="shared" si="3"/>
        <v>0</v>
      </c>
      <c r="AH28" s="155"/>
      <c r="AI28" s="156">
        <f t="shared" si="4"/>
        <v>0</v>
      </c>
      <c r="AJ28" s="155">
        <f t="shared" si="25"/>
        <v>0</v>
      </c>
      <c r="AK28" s="156">
        <f t="shared" si="5"/>
        <v>0</v>
      </c>
      <c r="AL28" s="99"/>
      <c r="AN28" s="424"/>
      <c r="AO28" s="426"/>
      <c r="AP28" s="148"/>
      <c r="AQ28" s="148"/>
      <c r="AR28" s="148">
        <f t="shared" si="31"/>
        <v>0</v>
      </c>
      <c r="AS28" s="155"/>
      <c r="AT28" s="156">
        <f t="shared" si="32"/>
        <v>0</v>
      </c>
      <c r="AU28" s="155"/>
      <c r="AV28" s="156">
        <f t="shared" si="6"/>
        <v>0</v>
      </c>
      <c r="AW28" s="155"/>
      <c r="AX28" s="156">
        <f t="shared" si="7"/>
        <v>0</v>
      </c>
      <c r="AY28" s="155">
        <f t="shared" si="26"/>
        <v>0</v>
      </c>
      <c r="AZ28" s="156">
        <f t="shared" si="8"/>
        <v>0</v>
      </c>
      <c r="BA28" s="99"/>
      <c r="BC28" s="424"/>
      <c r="BD28" s="426"/>
      <c r="BE28" s="148"/>
      <c r="BF28" s="148"/>
      <c r="BG28" s="148">
        <f t="shared" si="1"/>
        <v>0</v>
      </c>
      <c r="BH28" s="155"/>
      <c r="BI28" s="156">
        <f t="shared" si="9"/>
        <v>0</v>
      </c>
      <c r="BJ28" s="155"/>
      <c r="BK28" s="156">
        <f t="shared" si="10"/>
        <v>0</v>
      </c>
      <c r="BL28" s="155"/>
      <c r="BM28" s="156">
        <f t="shared" si="11"/>
        <v>0</v>
      </c>
      <c r="BN28" s="155">
        <f t="shared" si="27"/>
        <v>0</v>
      </c>
      <c r="BO28" s="156">
        <f t="shared" si="12"/>
        <v>0</v>
      </c>
      <c r="BP28" s="99"/>
      <c r="BR28" s="424"/>
      <c r="BS28" s="426"/>
      <c r="BT28" s="148"/>
      <c r="BU28" s="148"/>
      <c r="BV28" s="148">
        <f t="shared" si="13"/>
        <v>0</v>
      </c>
      <c r="BW28" s="155"/>
      <c r="BX28" s="156">
        <f t="shared" si="14"/>
        <v>0</v>
      </c>
      <c r="BY28" s="155"/>
      <c r="BZ28" s="156">
        <f t="shared" si="15"/>
        <v>0</v>
      </c>
      <c r="CA28" s="155"/>
      <c r="CB28" s="156">
        <f t="shared" si="16"/>
        <v>0</v>
      </c>
      <c r="CC28" s="155">
        <f t="shared" si="28"/>
        <v>0</v>
      </c>
      <c r="CD28" s="156">
        <f t="shared" si="17"/>
        <v>0</v>
      </c>
      <c r="CE28" s="99"/>
      <c r="CG28" s="424"/>
      <c r="CH28" s="426"/>
      <c r="CI28" s="148"/>
      <c r="CJ28" s="148"/>
      <c r="CK28" s="148">
        <f t="shared" si="2"/>
        <v>0</v>
      </c>
      <c r="CL28" s="155"/>
      <c r="CM28" s="156">
        <f t="shared" si="18"/>
        <v>0</v>
      </c>
      <c r="CN28" s="155"/>
      <c r="CO28" s="156">
        <f t="shared" si="19"/>
        <v>0</v>
      </c>
      <c r="CP28" s="155"/>
      <c r="CQ28" s="156">
        <f t="shared" si="20"/>
        <v>0</v>
      </c>
      <c r="CR28" s="155">
        <f t="shared" si="29"/>
        <v>0</v>
      </c>
      <c r="CS28" s="156">
        <f t="shared" si="21"/>
        <v>0</v>
      </c>
      <c r="CT28" s="99"/>
      <c r="CV28" s="424"/>
      <c r="CW28" s="426"/>
      <c r="CX28" s="148"/>
      <c r="CY28" s="148"/>
      <c r="CZ28" s="148">
        <f t="shared" si="40"/>
        <v>0</v>
      </c>
      <c r="DA28" s="155"/>
      <c r="DB28" s="156">
        <f t="shared" si="41"/>
        <v>0</v>
      </c>
      <c r="DC28" s="155"/>
      <c r="DD28" s="156">
        <f t="shared" si="22"/>
        <v>0</v>
      </c>
      <c r="DE28" s="155"/>
      <c r="DF28" s="156">
        <f t="shared" si="23"/>
        <v>0</v>
      </c>
      <c r="DG28" s="155">
        <f t="shared" si="30"/>
        <v>0</v>
      </c>
      <c r="DH28" s="156">
        <f t="shared" si="24"/>
        <v>0</v>
      </c>
      <c r="DI28" s="99"/>
    </row>
    <row r="29" spans="2:113" x14ac:dyDescent="0.4">
      <c r="B29" s="357"/>
      <c r="C29" s="104"/>
      <c r="D29" s="104"/>
      <c r="E29" s="104"/>
      <c r="F29" s="104"/>
      <c r="G29" s="104"/>
      <c r="H29" s="171"/>
      <c r="J29" s="425"/>
      <c r="K29" s="427"/>
      <c r="L29" s="151"/>
      <c r="M29" s="152"/>
      <c r="N29" s="152">
        <f t="shared" si="0"/>
        <v>0</v>
      </c>
      <c r="O29" s="157"/>
      <c r="P29" s="158">
        <f t="shared" si="33"/>
        <v>0</v>
      </c>
      <c r="Q29" s="157"/>
      <c r="R29" s="158">
        <f t="shared" si="34"/>
        <v>0</v>
      </c>
      <c r="S29" s="157"/>
      <c r="T29" s="158">
        <f t="shared" si="35"/>
        <v>0</v>
      </c>
      <c r="U29" s="157">
        <f t="shared" si="36"/>
        <v>0</v>
      </c>
      <c r="V29" s="158">
        <f t="shared" si="37"/>
        <v>0</v>
      </c>
      <c r="W29" s="180"/>
      <c r="Y29" s="425"/>
      <c r="Z29" s="427"/>
      <c r="AA29" s="151"/>
      <c r="AB29" s="152"/>
      <c r="AC29" s="152">
        <f t="shared" si="38"/>
        <v>0</v>
      </c>
      <c r="AD29" s="157"/>
      <c r="AE29" s="158">
        <f t="shared" si="39"/>
        <v>0</v>
      </c>
      <c r="AF29" s="157"/>
      <c r="AG29" s="158">
        <f t="shared" si="3"/>
        <v>0</v>
      </c>
      <c r="AH29" s="157"/>
      <c r="AI29" s="158">
        <f t="shared" si="4"/>
        <v>0</v>
      </c>
      <c r="AJ29" s="157">
        <f t="shared" si="25"/>
        <v>0</v>
      </c>
      <c r="AK29" s="158">
        <f t="shared" si="5"/>
        <v>0</v>
      </c>
      <c r="AL29" s="180"/>
      <c r="AN29" s="425"/>
      <c r="AO29" s="427"/>
      <c r="AP29" s="151"/>
      <c r="AQ29" s="152"/>
      <c r="AR29" s="152">
        <f t="shared" si="31"/>
        <v>0</v>
      </c>
      <c r="AS29" s="157"/>
      <c r="AT29" s="158">
        <f t="shared" si="32"/>
        <v>0</v>
      </c>
      <c r="AU29" s="157"/>
      <c r="AV29" s="158">
        <f t="shared" si="6"/>
        <v>0</v>
      </c>
      <c r="AW29" s="157"/>
      <c r="AX29" s="158">
        <f t="shared" si="7"/>
        <v>0</v>
      </c>
      <c r="AY29" s="157">
        <f t="shared" si="26"/>
        <v>0</v>
      </c>
      <c r="AZ29" s="158">
        <f t="shared" si="8"/>
        <v>0</v>
      </c>
      <c r="BA29" s="180"/>
      <c r="BC29" s="425"/>
      <c r="BD29" s="427"/>
      <c r="BE29" s="151"/>
      <c r="BF29" s="152"/>
      <c r="BG29" s="152">
        <f t="shared" si="1"/>
        <v>0</v>
      </c>
      <c r="BH29" s="157"/>
      <c r="BI29" s="158">
        <f t="shared" si="9"/>
        <v>0</v>
      </c>
      <c r="BJ29" s="157"/>
      <c r="BK29" s="158">
        <f t="shared" si="10"/>
        <v>0</v>
      </c>
      <c r="BL29" s="157"/>
      <c r="BM29" s="158">
        <f t="shared" si="11"/>
        <v>0</v>
      </c>
      <c r="BN29" s="157">
        <f t="shared" si="27"/>
        <v>0</v>
      </c>
      <c r="BO29" s="158">
        <f t="shared" si="12"/>
        <v>0</v>
      </c>
      <c r="BP29" s="180"/>
      <c r="BR29" s="425"/>
      <c r="BS29" s="427"/>
      <c r="BT29" s="151"/>
      <c r="BU29" s="152"/>
      <c r="BV29" s="152">
        <f t="shared" si="13"/>
        <v>0</v>
      </c>
      <c r="BW29" s="157"/>
      <c r="BX29" s="158">
        <f t="shared" si="14"/>
        <v>0</v>
      </c>
      <c r="BY29" s="157"/>
      <c r="BZ29" s="158">
        <f t="shared" si="15"/>
        <v>0</v>
      </c>
      <c r="CA29" s="157"/>
      <c r="CB29" s="158">
        <f t="shared" si="16"/>
        <v>0</v>
      </c>
      <c r="CC29" s="157">
        <f t="shared" si="28"/>
        <v>0</v>
      </c>
      <c r="CD29" s="158">
        <f t="shared" si="17"/>
        <v>0</v>
      </c>
      <c r="CE29" s="180"/>
      <c r="CG29" s="425"/>
      <c r="CH29" s="427"/>
      <c r="CI29" s="151"/>
      <c r="CJ29" s="152"/>
      <c r="CK29" s="152">
        <f t="shared" si="2"/>
        <v>0</v>
      </c>
      <c r="CL29" s="157"/>
      <c r="CM29" s="158">
        <f t="shared" si="18"/>
        <v>0</v>
      </c>
      <c r="CN29" s="157"/>
      <c r="CO29" s="158">
        <f t="shared" si="19"/>
        <v>0</v>
      </c>
      <c r="CP29" s="157"/>
      <c r="CQ29" s="158">
        <f t="shared" si="20"/>
        <v>0</v>
      </c>
      <c r="CR29" s="157">
        <f t="shared" si="29"/>
        <v>0</v>
      </c>
      <c r="CS29" s="158">
        <f t="shared" si="21"/>
        <v>0</v>
      </c>
      <c r="CT29" s="180"/>
      <c r="CV29" s="425"/>
      <c r="CW29" s="427"/>
      <c r="CX29" s="151"/>
      <c r="CY29" s="152"/>
      <c r="CZ29" s="152">
        <f t="shared" si="40"/>
        <v>0</v>
      </c>
      <c r="DA29" s="157"/>
      <c r="DB29" s="158">
        <f t="shared" si="41"/>
        <v>0</v>
      </c>
      <c r="DC29" s="157"/>
      <c r="DD29" s="158">
        <f t="shared" si="22"/>
        <v>0</v>
      </c>
      <c r="DE29" s="157"/>
      <c r="DF29" s="158">
        <f t="shared" si="23"/>
        <v>0</v>
      </c>
      <c r="DG29" s="157">
        <f t="shared" si="30"/>
        <v>0</v>
      </c>
      <c r="DH29" s="158">
        <f t="shared" si="24"/>
        <v>0</v>
      </c>
      <c r="DI29" s="180"/>
    </row>
    <row r="30" spans="2:113" x14ac:dyDescent="0.4">
      <c r="B30" s="360"/>
      <c r="C30" s="108"/>
      <c r="D30" s="108"/>
      <c r="E30" s="108"/>
      <c r="F30" s="108"/>
      <c r="G30" s="108"/>
      <c r="H30" s="89"/>
      <c r="J30" s="424"/>
      <c r="K30" s="426"/>
      <c r="L30" s="148"/>
      <c r="M30" s="148"/>
      <c r="N30" s="148">
        <f t="shared" si="0"/>
        <v>0</v>
      </c>
      <c r="O30" s="155"/>
      <c r="P30" s="156">
        <f t="shared" si="33"/>
        <v>0</v>
      </c>
      <c r="Q30" s="155"/>
      <c r="R30" s="156">
        <f t="shared" si="34"/>
        <v>0</v>
      </c>
      <c r="S30" s="155"/>
      <c r="T30" s="156">
        <f t="shared" si="35"/>
        <v>0</v>
      </c>
      <c r="U30" s="155">
        <f t="shared" si="36"/>
        <v>0</v>
      </c>
      <c r="V30" s="156">
        <f t="shared" si="37"/>
        <v>0</v>
      </c>
      <c r="W30" s="99"/>
      <c r="Y30" s="424"/>
      <c r="Z30" s="426"/>
      <c r="AA30" s="148"/>
      <c r="AB30" s="148"/>
      <c r="AC30" s="148">
        <f t="shared" si="38"/>
        <v>0</v>
      </c>
      <c r="AD30" s="155"/>
      <c r="AE30" s="156">
        <f t="shared" si="39"/>
        <v>0</v>
      </c>
      <c r="AF30" s="155"/>
      <c r="AG30" s="156">
        <f t="shared" si="3"/>
        <v>0</v>
      </c>
      <c r="AH30" s="155"/>
      <c r="AI30" s="156">
        <f t="shared" si="4"/>
        <v>0</v>
      </c>
      <c r="AJ30" s="155">
        <f t="shared" si="25"/>
        <v>0</v>
      </c>
      <c r="AK30" s="156">
        <f t="shared" si="5"/>
        <v>0</v>
      </c>
      <c r="AL30" s="99"/>
      <c r="AN30" s="424"/>
      <c r="AO30" s="426"/>
      <c r="AP30" s="148"/>
      <c r="AQ30" s="148"/>
      <c r="AR30" s="148">
        <f t="shared" si="31"/>
        <v>0</v>
      </c>
      <c r="AS30" s="155"/>
      <c r="AT30" s="156">
        <f t="shared" si="32"/>
        <v>0</v>
      </c>
      <c r="AU30" s="155"/>
      <c r="AV30" s="156">
        <f t="shared" si="6"/>
        <v>0</v>
      </c>
      <c r="AW30" s="155"/>
      <c r="AX30" s="156">
        <f t="shared" si="7"/>
        <v>0</v>
      </c>
      <c r="AY30" s="155">
        <f t="shared" si="26"/>
        <v>0</v>
      </c>
      <c r="AZ30" s="156">
        <f t="shared" si="8"/>
        <v>0</v>
      </c>
      <c r="BA30" s="99"/>
      <c r="BC30" s="424"/>
      <c r="BD30" s="426"/>
      <c r="BE30" s="148"/>
      <c r="BF30" s="148"/>
      <c r="BG30" s="148">
        <f t="shared" si="1"/>
        <v>0</v>
      </c>
      <c r="BH30" s="155"/>
      <c r="BI30" s="156">
        <f t="shared" si="9"/>
        <v>0</v>
      </c>
      <c r="BJ30" s="155"/>
      <c r="BK30" s="156">
        <f t="shared" si="10"/>
        <v>0</v>
      </c>
      <c r="BL30" s="155"/>
      <c r="BM30" s="156">
        <f t="shared" si="11"/>
        <v>0</v>
      </c>
      <c r="BN30" s="155">
        <f t="shared" si="27"/>
        <v>0</v>
      </c>
      <c r="BO30" s="156">
        <f t="shared" si="12"/>
        <v>0</v>
      </c>
      <c r="BP30" s="99"/>
      <c r="BR30" s="424"/>
      <c r="BS30" s="426"/>
      <c r="BT30" s="148"/>
      <c r="BU30" s="148"/>
      <c r="BV30" s="148">
        <f t="shared" si="13"/>
        <v>0</v>
      </c>
      <c r="BW30" s="155"/>
      <c r="BX30" s="156">
        <f t="shared" si="14"/>
        <v>0</v>
      </c>
      <c r="BY30" s="155"/>
      <c r="BZ30" s="156">
        <f t="shared" si="15"/>
        <v>0</v>
      </c>
      <c r="CA30" s="155"/>
      <c r="CB30" s="156">
        <f t="shared" si="16"/>
        <v>0</v>
      </c>
      <c r="CC30" s="155">
        <f t="shared" si="28"/>
        <v>0</v>
      </c>
      <c r="CD30" s="156">
        <f t="shared" si="17"/>
        <v>0</v>
      </c>
      <c r="CE30" s="99"/>
      <c r="CG30" s="424"/>
      <c r="CH30" s="426"/>
      <c r="CI30" s="148"/>
      <c r="CJ30" s="148"/>
      <c r="CK30" s="148">
        <f t="shared" si="2"/>
        <v>0</v>
      </c>
      <c r="CL30" s="155"/>
      <c r="CM30" s="156">
        <f t="shared" si="18"/>
        <v>0</v>
      </c>
      <c r="CN30" s="155"/>
      <c r="CO30" s="156">
        <f t="shared" si="19"/>
        <v>0</v>
      </c>
      <c r="CP30" s="155"/>
      <c r="CQ30" s="156">
        <f t="shared" si="20"/>
        <v>0</v>
      </c>
      <c r="CR30" s="155">
        <f t="shared" si="29"/>
        <v>0</v>
      </c>
      <c r="CS30" s="156">
        <f t="shared" si="21"/>
        <v>0</v>
      </c>
      <c r="CT30" s="99"/>
      <c r="CV30" s="424"/>
      <c r="CW30" s="426"/>
      <c r="CX30" s="148"/>
      <c r="CY30" s="148"/>
      <c r="CZ30" s="148">
        <f t="shared" si="40"/>
        <v>0</v>
      </c>
      <c r="DA30" s="155"/>
      <c r="DB30" s="156">
        <f t="shared" si="41"/>
        <v>0</v>
      </c>
      <c r="DC30" s="155"/>
      <c r="DD30" s="156">
        <f t="shared" si="22"/>
        <v>0</v>
      </c>
      <c r="DE30" s="155"/>
      <c r="DF30" s="156">
        <f t="shared" si="23"/>
        <v>0</v>
      </c>
      <c r="DG30" s="155">
        <f t="shared" si="30"/>
        <v>0</v>
      </c>
      <c r="DH30" s="156">
        <f t="shared" si="24"/>
        <v>0</v>
      </c>
      <c r="DI30" s="99"/>
    </row>
    <row r="31" spans="2:113" x14ac:dyDescent="0.4">
      <c r="B31" s="357"/>
      <c r="C31" s="104"/>
      <c r="D31" s="104"/>
      <c r="E31" s="104"/>
      <c r="F31" s="104"/>
      <c r="G31" s="104"/>
      <c r="H31" s="171"/>
      <c r="J31" s="425"/>
      <c r="K31" s="427"/>
      <c r="L31" s="151"/>
      <c r="M31" s="152"/>
      <c r="N31" s="152">
        <f t="shared" si="0"/>
        <v>0</v>
      </c>
      <c r="O31" s="157"/>
      <c r="P31" s="158">
        <f t="shared" si="33"/>
        <v>0</v>
      </c>
      <c r="Q31" s="157"/>
      <c r="R31" s="158">
        <f t="shared" si="34"/>
        <v>0</v>
      </c>
      <c r="S31" s="157"/>
      <c r="T31" s="158">
        <f t="shared" si="35"/>
        <v>0</v>
      </c>
      <c r="U31" s="157">
        <f t="shared" si="36"/>
        <v>0</v>
      </c>
      <c r="V31" s="158">
        <f t="shared" si="37"/>
        <v>0</v>
      </c>
      <c r="W31" s="180"/>
      <c r="Y31" s="425"/>
      <c r="Z31" s="427"/>
      <c r="AA31" s="151"/>
      <c r="AB31" s="152"/>
      <c r="AC31" s="152">
        <f t="shared" si="38"/>
        <v>0</v>
      </c>
      <c r="AD31" s="157"/>
      <c r="AE31" s="158">
        <f t="shared" si="39"/>
        <v>0</v>
      </c>
      <c r="AF31" s="157"/>
      <c r="AG31" s="158">
        <f t="shared" si="3"/>
        <v>0</v>
      </c>
      <c r="AH31" s="157"/>
      <c r="AI31" s="158">
        <f t="shared" si="4"/>
        <v>0</v>
      </c>
      <c r="AJ31" s="157">
        <f t="shared" si="25"/>
        <v>0</v>
      </c>
      <c r="AK31" s="158">
        <f t="shared" si="5"/>
        <v>0</v>
      </c>
      <c r="AL31" s="180"/>
      <c r="AN31" s="425"/>
      <c r="AO31" s="427"/>
      <c r="AP31" s="151"/>
      <c r="AQ31" s="152"/>
      <c r="AR31" s="152">
        <f t="shared" si="31"/>
        <v>0</v>
      </c>
      <c r="AS31" s="157"/>
      <c r="AT31" s="158">
        <f t="shared" si="32"/>
        <v>0</v>
      </c>
      <c r="AU31" s="157"/>
      <c r="AV31" s="158">
        <f t="shared" si="6"/>
        <v>0</v>
      </c>
      <c r="AW31" s="157"/>
      <c r="AX31" s="158">
        <f t="shared" si="7"/>
        <v>0</v>
      </c>
      <c r="AY31" s="157">
        <f t="shared" si="26"/>
        <v>0</v>
      </c>
      <c r="AZ31" s="158">
        <f t="shared" si="8"/>
        <v>0</v>
      </c>
      <c r="BA31" s="180"/>
      <c r="BC31" s="425"/>
      <c r="BD31" s="427"/>
      <c r="BE31" s="151"/>
      <c r="BF31" s="152"/>
      <c r="BG31" s="152">
        <f t="shared" si="1"/>
        <v>0</v>
      </c>
      <c r="BH31" s="157"/>
      <c r="BI31" s="158">
        <f t="shared" si="9"/>
        <v>0</v>
      </c>
      <c r="BJ31" s="157"/>
      <c r="BK31" s="158">
        <f t="shared" si="10"/>
        <v>0</v>
      </c>
      <c r="BL31" s="157"/>
      <c r="BM31" s="158">
        <f t="shared" si="11"/>
        <v>0</v>
      </c>
      <c r="BN31" s="157">
        <f t="shared" si="27"/>
        <v>0</v>
      </c>
      <c r="BO31" s="158">
        <f t="shared" si="12"/>
        <v>0</v>
      </c>
      <c r="BP31" s="180"/>
      <c r="BR31" s="425"/>
      <c r="BS31" s="427"/>
      <c r="BT31" s="151"/>
      <c r="BU31" s="152"/>
      <c r="BV31" s="152">
        <f t="shared" si="13"/>
        <v>0</v>
      </c>
      <c r="BW31" s="157"/>
      <c r="BX31" s="158">
        <f t="shared" si="14"/>
        <v>0</v>
      </c>
      <c r="BY31" s="157"/>
      <c r="BZ31" s="158">
        <f t="shared" si="15"/>
        <v>0</v>
      </c>
      <c r="CA31" s="157"/>
      <c r="CB31" s="158">
        <f t="shared" si="16"/>
        <v>0</v>
      </c>
      <c r="CC31" s="157">
        <f t="shared" si="28"/>
        <v>0</v>
      </c>
      <c r="CD31" s="158">
        <f t="shared" si="17"/>
        <v>0</v>
      </c>
      <c r="CE31" s="180"/>
      <c r="CG31" s="425"/>
      <c r="CH31" s="427"/>
      <c r="CI31" s="151"/>
      <c r="CJ31" s="152"/>
      <c r="CK31" s="152">
        <f t="shared" si="2"/>
        <v>0</v>
      </c>
      <c r="CL31" s="157"/>
      <c r="CM31" s="158">
        <f t="shared" si="18"/>
        <v>0</v>
      </c>
      <c r="CN31" s="157"/>
      <c r="CO31" s="158">
        <f t="shared" si="19"/>
        <v>0</v>
      </c>
      <c r="CP31" s="157"/>
      <c r="CQ31" s="158">
        <f t="shared" si="20"/>
        <v>0</v>
      </c>
      <c r="CR31" s="157">
        <f t="shared" si="29"/>
        <v>0</v>
      </c>
      <c r="CS31" s="158">
        <f t="shared" si="21"/>
        <v>0</v>
      </c>
      <c r="CT31" s="180"/>
      <c r="CV31" s="425"/>
      <c r="CW31" s="427"/>
      <c r="CX31" s="151"/>
      <c r="CY31" s="152"/>
      <c r="CZ31" s="152">
        <f t="shared" si="40"/>
        <v>0</v>
      </c>
      <c r="DA31" s="157"/>
      <c r="DB31" s="158">
        <f t="shared" si="41"/>
        <v>0</v>
      </c>
      <c r="DC31" s="157"/>
      <c r="DD31" s="158">
        <f t="shared" si="22"/>
        <v>0</v>
      </c>
      <c r="DE31" s="157"/>
      <c r="DF31" s="158">
        <f t="shared" si="23"/>
        <v>0</v>
      </c>
      <c r="DG31" s="157">
        <f t="shared" si="30"/>
        <v>0</v>
      </c>
      <c r="DH31" s="158">
        <f t="shared" si="24"/>
        <v>0</v>
      </c>
      <c r="DI31" s="180"/>
    </row>
    <row r="32" spans="2:113" x14ac:dyDescent="0.4">
      <c r="B32" s="360"/>
      <c r="C32" s="108"/>
      <c r="D32" s="108"/>
      <c r="E32" s="108"/>
      <c r="F32" s="108"/>
      <c r="G32" s="108"/>
      <c r="H32" s="89"/>
      <c r="J32" s="424"/>
      <c r="K32" s="426"/>
      <c r="L32" s="148"/>
      <c r="M32" s="148"/>
      <c r="N32" s="148">
        <f t="shared" si="0"/>
        <v>0</v>
      </c>
      <c r="O32" s="155"/>
      <c r="P32" s="156">
        <f t="shared" si="33"/>
        <v>0</v>
      </c>
      <c r="Q32" s="155"/>
      <c r="R32" s="156">
        <f t="shared" si="34"/>
        <v>0</v>
      </c>
      <c r="S32" s="155"/>
      <c r="T32" s="156">
        <f t="shared" si="35"/>
        <v>0</v>
      </c>
      <c r="U32" s="155">
        <f t="shared" si="36"/>
        <v>0</v>
      </c>
      <c r="V32" s="156">
        <f t="shared" si="37"/>
        <v>0</v>
      </c>
      <c r="W32" s="99"/>
      <c r="Y32" s="424"/>
      <c r="Z32" s="426"/>
      <c r="AA32" s="148"/>
      <c r="AB32" s="148"/>
      <c r="AC32" s="148">
        <f t="shared" si="38"/>
        <v>0</v>
      </c>
      <c r="AD32" s="155"/>
      <c r="AE32" s="156">
        <f t="shared" si="39"/>
        <v>0</v>
      </c>
      <c r="AF32" s="155"/>
      <c r="AG32" s="156">
        <f t="shared" si="3"/>
        <v>0</v>
      </c>
      <c r="AH32" s="155"/>
      <c r="AI32" s="156">
        <f t="shared" si="4"/>
        <v>0</v>
      </c>
      <c r="AJ32" s="155">
        <f t="shared" si="25"/>
        <v>0</v>
      </c>
      <c r="AK32" s="156">
        <f t="shared" si="5"/>
        <v>0</v>
      </c>
      <c r="AL32" s="99"/>
      <c r="AN32" s="424"/>
      <c r="AO32" s="426"/>
      <c r="AP32" s="148"/>
      <c r="AQ32" s="148"/>
      <c r="AR32" s="148">
        <f t="shared" si="31"/>
        <v>0</v>
      </c>
      <c r="AS32" s="155"/>
      <c r="AT32" s="156">
        <f t="shared" si="32"/>
        <v>0</v>
      </c>
      <c r="AU32" s="155"/>
      <c r="AV32" s="156">
        <f t="shared" si="6"/>
        <v>0</v>
      </c>
      <c r="AW32" s="155"/>
      <c r="AX32" s="156">
        <f t="shared" si="7"/>
        <v>0</v>
      </c>
      <c r="AY32" s="155">
        <f t="shared" si="26"/>
        <v>0</v>
      </c>
      <c r="AZ32" s="156">
        <f t="shared" si="8"/>
        <v>0</v>
      </c>
      <c r="BA32" s="99"/>
      <c r="BC32" s="424"/>
      <c r="BD32" s="426"/>
      <c r="BE32" s="148"/>
      <c r="BF32" s="148"/>
      <c r="BG32" s="148">
        <f t="shared" si="1"/>
        <v>0</v>
      </c>
      <c r="BH32" s="155"/>
      <c r="BI32" s="156">
        <f t="shared" si="9"/>
        <v>0</v>
      </c>
      <c r="BJ32" s="155"/>
      <c r="BK32" s="156">
        <f t="shared" si="10"/>
        <v>0</v>
      </c>
      <c r="BL32" s="155"/>
      <c r="BM32" s="156">
        <f t="shared" si="11"/>
        <v>0</v>
      </c>
      <c r="BN32" s="155">
        <f t="shared" si="27"/>
        <v>0</v>
      </c>
      <c r="BO32" s="156">
        <f t="shared" si="12"/>
        <v>0</v>
      </c>
      <c r="BP32" s="99"/>
      <c r="BR32" s="424"/>
      <c r="BS32" s="426"/>
      <c r="BT32" s="148"/>
      <c r="BU32" s="148"/>
      <c r="BV32" s="148">
        <f t="shared" si="13"/>
        <v>0</v>
      </c>
      <c r="BW32" s="155"/>
      <c r="BX32" s="156">
        <f t="shared" si="14"/>
        <v>0</v>
      </c>
      <c r="BY32" s="155"/>
      <c r="BZ32" s="156">
        <f t="shared" si="15"/>
        <v>0</v>
      </c>
      <c r="CA32" s="155"/>
      <c r="CB32" s="156">
        <f t="shared" si="16"/>
        <v>0</v>
      </c>
      <c r="CC32" s="155">
        <f t="shared" si="28"/>
        <v>0</v>
      </c>
      <c r="CD32" s="156">
        <f t="shared" si="17"/>
        <v>0</v>
      </c>
      <c r="CE32" s="99"/>
      <c r="CG32" s="424"/>
      <c r="CH32" s="426"/>
      <c r="CI32" s="148"/>
      <c r="CJ32" s="148"/>
      <c r="CK32" s="148">
        <f t="shared" si="2"/>
        <v>0</v>
      </c>
      <c r="CL32" s="155"/>
      <c r="CM32" s="156">
        <f t="shared" si="18"/>
        <v>0</v>
      </c>
      <c r="CN32" s="155"/>
      <c r="CO32" s="156">
        <f t="shared" si="19"/>
        <v>0</v>
      </c>
      <c r="CP32" s="155"/>
      <c r="CQ32" s="156">
        <f t="shared" si="20"/>
        <v>0</v>
      </c>
      <c r="CR32" s="155">
        <f t="shared" si="29"/>
        <v>0</v>
      </c>
      <c r="CS32" s="156">
        <f t="shared" si="21"/>
        <v>0</v>
      </c>
      <c r="CT32" s="99"/>
      <c r="CV32" s="424"/>
      <c r="CW32" s="426"/>
      <c r="CX32" s="148"/>
      <c r="CY32" s="148"/>
      <c r="CZ32" s="148">
        <f t="shared" si="40"/>
        <v>0</v>
      </c>
      <c r="DA32" s="155"/>
      <c r="DB32" s="156">
        <f t="shared" si="41"/>
        <v>0</v>
      </c>
      <c r="DC32" s="155"/>
      <c r="DD32" s="156">
        <f t="shared" si="22"/>
        <v>0</v>
      </c>
      <c r="DE32" s="155"/>
      <c r="DF32" s="156">
        <f t="shared" si="23"/>
        <v>0</v>
      </c>
      <c r="DG32" s="155">
        <f t="shared" si="30"/>
        <v>0</v>
      </c>
      <c r="DH32" s="156">
        <f t="shared" si="24"/>
        <v>0</v>
      </c>
      <c r="DI32" s="99"/>
    </row>
    <row r="33" spans="2:113" x14ac:dyDescent="0.4">
      <c r="B33" s="357"/>
      <c r="C33" s="104"/>
      <c r="D33" s="104"/>
      <c r="E33" s="104"/>
      <c r="F33" s="104"/>
      <c r="G33" s="104"/>
      <c r="H33" s="171"/>
      <c r="J33" s="425"/>
      <c r="K33" s="427"/>
      <c r="L33" s="151"/>
      <c r="M33" s="152"/>
      <c r="N33" s="152">
        <f t="shared" si="0"/>
        <v>0</v>
      </c>
      <c r="O33" s="157"/>
      <c r="P33" s="158">
        <f t="shared" si="33"/>
        <v>0</v>
      </c>
      <c r="Q33" s="157"/>
      <c r="R33" s="158">
        <f t="shared" si="34"/>
        <v>0</v>
      </c>
      <c r="S33" s="157"/>
      <c r="T33" s="158">
        <f t="shared" si="35"/>
        <v>0</v>
      </c>
      <c r="U33" s="157">
        <f t="shared" si="36"/>
        <v>0</v>
      </c>
      <c r="V33" s="158">
        <f t="shared" si="37"/>
        <v>0</v>
      </c>
      <c r="W33" s="180"/>
      <c r="Y33" s="425"/>
      <c r="Z33" s="427"/>
      <c r="AA33" s="151"/>
      <c r="AB33" s="152"/>
      <c r="AC33" s="152">
        <f t="shared" si="38"/>
        <v>0</v>
      </c>
      <c r="AD33" s="157"/>
      <c r="AE33" s="158">
        <f t="shared" si="39"/>
        <v>0</v>
      </c>
      <c r="AF33" s="157"/>
      <c r="AG33" s="158">
        <f t="shared" si="3"/>
        <v>0</v>
      </c>
      <c r="AH33" s="157"/>
      <c r="AI33" s="158">
        <f t="shared" si="4"/>
        <v>0</v>
      </c>
      <c r="AJ33" s="157">
        <f t="shared" si="25"/>
        <v>0</v>
      </c>
      <c r="AK33" s="158">
        <f t="shared" si="5"/>
        <v>0</v>
      </c>
      <c r="AL33" s="180"/>
      <c r="AN33" s="425"/>
      <c r="AO33" s="427"/>
      <c r="AP33" s="151"/>
      <c r="AQ33" s="152"/>
      <c r="AR33" s="152">
        <f t="shared" si="31"/>
        <v>0</v>
      </c>
      <c r="AS33" s="157"/>
      <c r="AT33" s="158">
        <f t="shared" si="32"/>
        <v>0</v>
      </c>
      <c r="AU33" s="157"/>
      <c r="AV33" s="158">
        <f t="shared" si="6"/>
        <v>0</v>
      </c>
      <c r="AW33" s="157"/>
      <c r="AX33" s="158">
        <f t="shared" si="7"/>
        <v>0</v>
      </c>
      <c r="AY33" s="157">
        <f t="shared" si="26"/>
        <v>0</v>
      </c>
      <c r="AZ33" s="158">
        <f t="shared" si="8"/>
        <v>0</v>
      </c>
      <c r="BA33" s="180"/>
      <c r="BC33" s="425"/>
      <c r="BD33" s="427"/>
      <c r="BE33" s="151"/>
      <c r="BF33" s="152"/>
      <c r="BG33" s="152">
        <f t="shared" si="1"/>
        <v>0</v>
      </c>
      <c r="BH33" s="157"/>
      <c r="BI33" s="158">
        <f t="shared" si="9"/>
        <v>0</v>
      </c>
      <c r="BJ33" s="157"/>
      <c r="BK33" s="158">
        <f t="shared" si="10"/>
        <v>0</v>
      </c>
      <c r="BL33" s="157"/>
      <c r="BM33" s="158">
        <f t="shared" si="11"/>
        <v>0</v>
      </c>
      <c r="BN33" s="157">
        <f t="shared" si="27"/>
        <v>0</v>
      </c>
      <c r="BO33" s="158">
        <f t="shared" si="12"/>
        <v>0</v>
      </c>
      <c r="BP33" s="180"/>
      <c r="BR33" s="425"/>
      <c r="BS33" s="427"/>
      <c r="BT33" s="151"/>
      <c r="BU33" s="152"/>
      <c r="BV33" s="152">
        <f t="shared" si="13"/>
        <v>0</v>
      </c>
      <c r="BW33" s="157"/>
      <c r="BX33" s="158">
        <f t="shared" si="14"/>
        <v>0</v>
      </c>
      <c r="BY33" s="157"/>
      <c r="BZ33" s="158">
        <f t="shared" si="15"/>
        <v>0</v>
      </c>
      <c r="CA33" s="157"/>
      <c r="CB33" s="158">
        <f t="shared" si="16"/>
        <v>0</v>
      </c>
      <c r="CC33" s="157">
        <f t="shared" si="28"/>
        <v>0</v>
      </c>
      <c r="CD33" s="158">
        <f t="shared" si="17"/>
        <v>0</v>
      </c>
      <c r="CE33" s="180"/>
      <c r="CG33" s="425"/>
      <c r="CH33" s="427"/>
      <c r="CI33" s="151"/>
      <c r="CJ33" s="152"/>
      <c r="CK33" s="152">
        <f t="shared" si="2"/>
        <v>0</v>
      </c>
      <c r="CL33" s="157"/>
      <c r="CM33" s="158">
        <f t="shared" si="18"/>
        <v>0</v>
      </c>
      <c r="CN33" s="157"/>
      <c r="CO33" s="158">
        <f t="shared" si="19"/>
        <v>0</v>
      </c>
      <c r="CP33" s="157"/>
      <c r="CQ33" s="158">
        <f t="shared" si="20"/>
        <v>0</v>
      </c>
      <c r="CR33" s="157">
        <f t="shared" si="29"/>
        <v>0</v>
      </c>
      <c r="CS33" s="158">
        <f t="shared" si="21"/>
        <v>0</v>
      </c>
      <c r="CT33" s="180"/>
      <c r="CV33" s="425"/>
      <c r="CW33" s="427"/>
      <c r="CX33" s="151"/>
      <c r="CY33" s="152"/>
      <c r="CZ33" s="152">
        <f t="shared" si="40"/>
        <v>0</v>
      </c>
      <c r="DA33" s="157"/>
      <c r="DB33" s="158">
        <f t="shared" si="41"/>
        <v>0</v>
      </c>
      <c r="DC33" s="157"/>
      <c r="DD33" s="158">
        <f t="shared" si="22"/>
        <v>0</v>
      </c>
      <c r="DE33" s="157"/>
      <c r="DF33" s="158">
        <f t="shared" si="23"/>
        <v>0</v>
      </c>
      <c r="DG33" s="157">
        <f t="shared" si="30"/>
        <v>0</v>
      </c>
      <c r="DH33" s="158">
        <f t="shared" si="24"/>
        <v>0</v>
      </c>
      <c r="DI33" s="180"/>
    </row>
    <row r="34" spans="2:113" x14ac:dyDescent="0.4">
      <c r="B34" s="360"/>
      <c r="C34" s="108"/>
      <c r="D34" s="108"/>
      <c r="E34" s="108"/>
      <c r="F34" s="108"/>
      <c r="G34" s="108"/>
      <c r="H34" s="89"/>
      <c r="J34" s="424"/>
      <c r="K34" s="426"/>
      <c r="L34" s="148"/>
      <c r="M34" s="148"/>
      <c r="N34" s="148">
        <f t="shared" si="0"/>
        <v>0</v>
      </c>
      <c r="O34" s="155"/>
      <c r="P34" s="156">
        <f t="shared" si="33"/>
        <v>0</v>
      </c>
      <c r="Q34" s="155"/>
      <c r="R34" s="156">
        <f t="shared" si="34"/>
        <v>0</v>
      </c>
      <c r="S34" s="155"/>
      <c r="T34" s="156">
        <f t="shared" si="35"/>
        <v>0</v>
      </c>
      <c r="U34" s="155">
        <f t="shared" si="36"/>
        <v>0</v>
      </c>
      <c r="V34" s="156">
        <f t="shared" si="37"/>
        <v>0</v>
      </c>
      <c r="W34" s="99"/>
      <c r="Y34" s="424"/>
      <c r="Z34" s="426"/>
      <c r="AA34" s="148"/>
      <c r="AB34" s="148"/>
      <c r="AC34" s="148">
        <f t="shared" si="38"/>
        <v>0</v>
      </c>
      <c r="AD34" s="155"/>
      <c r="AE34" s="156">
        <f t="shared" si="39"/>
        <v>0</v>
      </c>
      <c r="AF34" s="155"/>
      <c r="AG34" s="156">
        <f t="shared" si="3"/>
        <v>0</v>
      </c>
      <c r="AH34" s="155"/>
      <c r="AI34" s="156">
        <f t="shared" si="4"/>
        <v>0</v>
      </c>
      <c r="AJ34" s="155">
        <f t="shared" si="25"/>
        <v>0</v>
      </c>
      <c r="AK34" s="156">
        <f t="shared" si="5"/>
        <v>0</v>
      </c>
      <c r="AL34" s="99"/>
      <c r="AN34" s="424"/>
      <c r="AO34" s="426"/>
      <c r="AP34" s="148"/>
      <c r="AQ34" s="148"/>
      <c r="AR34" s="148">
        <f t="shared" si="31"/>
        <v>0</v>
      </c>
      <c r="AS34" s="155"/>
      <c r="AT34" s="156">
        <f t="shared" si="32"/>
        <v>0</v>
      </c>
      <c r="AU34" s="155"/>
      <c r="AV34" s="156">
        <f t="shared" si="6"/>
        <v>0</v>
      </c>
      <c r="AW34" s="155"/>
      <c r="AX34" s="156">
        <f t="shared" si="7"/>
        <v>0</v>
      </c>
      <c r="AY34" s="155">
        <f t="shared" si="26"/>
        <v>0</v>
      </c>
      <c r="AZ34" s="156">
        <f t="shared" si="8"/>
        <v>0</v>
      </c>
      <c r="BA34" s="99"/>
      <c r="BC34" s="424"/>
      <c r="BD34" s="426"/>
      <c r="BE34" s="148"/>
      <c r="BF34" s="148"/>
      <c r="BG34" s="148">
        <f t="shared" si="1"/>
        <v>0</v>
      </c>
      <c r="BH34" s="155"/>
      <c r="BI34" s="156">
        <f t="shared" si="9"/>
        <v>0</v>
      </c>
      <c r="BJ34" s="155"/>
      <c r="BK34" s="156">
        <f t="shared" si="10"/>
        <v>0</v>
      </c>
      <c r="BL34" s="155"/>
      <c r="BM34" s="156">
        <f t="shared" si="11"/>
        <v>0</v>
      </c>
      <c r="BN34" s="155">
        <f t="shared" si="27"/>
        <v>0</v>
      </c>
      <c r="BO34" s="156">
        <f t="shared" si="12"/>
        <v>0</v>
      </c>
      <c r="BP34" s="99"/>
      <c r="BR34" s="424"/>
      <c r="BS34" s="426"/>
      <c r="BT34" s="148"/>
      <c r="BU34" s="148"/>
      <c r="BV34" s="148">
        <f t="shared" si="13"/>
        <v>0</v>
      </c>
      <c r="BW34" s="155"/>
      <c r="BX34" s="156">
        <f t="shared" si="14"/>
        <v>0</v>
      </c>
      <c r="BY34" s="155"/>
      <c r="BZ34" s="156">
        <f t="shared" si="15"/>
        <v>0</v>
      </c>
      <c r="CA34" s="155"/>
      <c r="CB34" s="156">
        <f t="shared" si="16"/>
        <v>0</v>
      </c>
      <c r="CC34" s="155">
        <f t="shared" si="28"/>
        <v>0</v>
      </c>
      <c r="CD34" s="156">
        <f t="shared" si="17"/>
        <v>0</v>
      </c>
      <c r="CE34" s="99"/>
      <c r="CG34" s="424"/>
      <c r="CH34" s="426"/>
      <c r="CI34" s="148"/>
      <c r="CJ34" s="148"/>
      <c r="CK34" s="148">
        <f t="shared" si="2"/>
        <v>0</v>
      </c>
      <c r="CL34" s="155"/>
      <c r="CM34" s="156">
        <f t="shared" si="18"/>
        <v>0</v>
      </c>
      <c r="CN34" s="155"/>
      <c r="CO34" s="156">
        <f t="shared" si="19"/>
        <v>0</v>
      </c>
      <c r="CP34" s="155"/>
      <c r="CQ34" s="156">
        <f t="shared" si="20"/>
        <v>0</v>
      </c>
      <c r="CR34" s="155">
        <f t="shared" si="29"/>
        <v>0</v>
      </c>
      <c r="CS34" s="156">
        <f t="shared" si="21"/>
        <v>0</v>
      </c>
      <c r="CT34" s="99"/>
      <c r="CV34" s="424"/>
      <c r="CW34" s="426"/>
      <c r="CX34" s="148"/>
      <c r="CY34" s="148"/>
      <c r="CZ34" s="148">
        <f t="shared" si="40"/>
        <v>0</v>
      </c>
      <c r="DA34" s="155"/>
      <c r="DB34" s="156">
        <f t="shared" si="41"/>
        <v>0</v>
      </c>
      <c r="DC34" s="155"/>
      <c r="DD34" s="156">
        <f t="shared" si="22"/>
        <v>0</v>
      </c>
      <c r="DE34" s="155"/>
      <c r="DF34" s="156">
        <f t="shared" si="23"/>
        <v>0</v>
      </c>
      <c r="DG34" s="155">
        <f t="shared" si="30"/>
        <v>0</v>
      </c>
      <c r="DH34" s="156">
        <f t="shared" si="24"/>
        <v>0</v>
      </c>
      <c r="DI34" s="99"/>
    </row>
    <row r="35" spans="2:113" x14ac:dyDescent="0.4">
      <c r="B35" s="357"/>
      <c r="C35" s="104"/>
      <c r="D35" s="104"/>
      <c r="E35" s="104"/>
      <c r="F35" s="104"/>
      <c r="G35" s="104"/>
      <c r="H35" s="171"/>
      <c r="J35" s="425"/>
      <c r="K35" s="427"/>
      <c r="L35" s="151"/>
      <c r="M35" s="152"/>
      <c r="N35" s="152">
        <f t="shared" si="0"/>
        <v>0</v>
      </c>
      <c r="O35" s="157"/>
      <c r="P35" s="158">
        <f t="shared" si="33"/>
        <v>0</v>
      </c>
      <c r="Q35" s="157"/>
      <c r="R35" s="158">
        <f t="shared" si="34"/>
        <v>0</v>
      </c>
      <c r="S35" s="157"/>
      <c r="T35" s="158">
        <f t="shared" si="35"/>
        <v>0</v>
      </c>
      <c r="U35" s="157">
        <f t="shared" si="36"/>
        <v>0</v>
      </c>
      <c r="V35" s="158">
        <f t="shared" si="37"/>
        <v>0</v>
      </c>
      <c r="W35" s="180"/>
      <c r="Y35" s="425"/>
      <c r="Z35" s="427"/>
      <c r="AA35" s="151"/>
      <c r="AB35" s="152"/>
      <c r="AC35" s="152">
        <f t="shared" si="38"/>
        <v>0</v>
      </c>
      <c r="AD35" s="157"/>
      <c r="AE35" s="158">
        <f t="shared" si="39"/>
        <v>0</v>
      </c>
      <c r="AF35" s="157"/>
      <c r="AG35" s="158">
        <f t="shared" si="3"/>
        <v>0</v>
      </c>
      <c r="AH35" s="157"/>
      <c r="AI35" s="158">
        <f t="shared" si="4"/>
        <v>0</v>
      </c>
      <c r="AJ35" s="157">
        <f t="shared" si="25"/>
        <v>0</v>
      </c>
      <c r="AK35" s="158">
        <f t="shared" si="5"/>
        <v>0</v>
      </c>
      <c r="AL35" s="180"/>
      <c r="AN35" s="425"/>
      <c r="AO35" s="427"/>
      <c r="AP35" s="151"/>
      <c r="AQ35" s="152"/>
      <c r="AR35" s="152">
        <f t="shared" si="31"/>
        <v>0</v>
      </c>
      <c r="AS35" s="157"/>
      <c r="AT35" s="158">
        <f t="shared" si="32"/>
        <v>0</v>
      </c>
      <c r="AU35" s="157"/>
      <c r="AV35" s="158">
        <f t="shared" si="6"/>
        <v>0</v>
      </c>
      <c r="AW35" s="157"/>
      <c r="AX35" s="158">
        <f t="shared" si="7"/>
        <v>0</v>
      </c>
      <c r="AY35" s="157">
        <f t="shared" si="26"/>
        <v>0</v>
      </c>
      <c r="AZ35" s="158">
        <f t="shared" si="8"/>
        <v>0</v>
      </c>
      <c r="BA35" s="180"/>
      <c r="BC35" s="425"/>
      <c r="BD35" s="427"/>
      <c r="BE35" s="151"/>
      <c r="BF35" s="152"/>
      <c r="BG35" s="152">
        <f t="shared" si="1"/>
        <v>0</v>
      </c>
      <c r="BH35" s="157"/>
      <c r="BI35" s="158">
        <f t="shared" si="9"/>
        <v>0</v>
      </c>
      <c r="BJ35" s="157"/>
      <c r="BK35" s="158">
        <f t="shared" si="10"/>
        <v>0</v>
      </c>
      <c r="BL35" s="157"/>
      <c r="BM35" s="158">
        <f t="shared" si="11"/>
        <v>0</v>
      </c>
      <c r="BN35" s="157">
        <f t="shared" si="27"/>
        <v>0</v>
      </c>
      <c r="BO35" s="158">
        <f t="shared" si="12"/>
        <v>0</v>
      </c>
      <c r="BP35" s="180"/>
      <c r="BR35" s="425"/>
      <c r="BS35" s="427"/>
      <c r="BT35" s="151"/>
      <c r="BU35" s="152"/>
      <c r="BV35" s="152">
        <f t="shared" si="13"/>
        <v>0</v>
      </c>
      <c r="BW35" s="157"/>
      <c r="BX35" s="158">
        <f t="shared" si="14"/>
        <v>0</v>
      </c>
      <c r="BY35" s="157"/>
      <c r="BZ35" s="158">
        <f t="shared" si="15"/>
        <v>0</v>
      </c>
      <c r="CA35" s="157"/>
      <c r="CB35" s="158">
        <f t="shared" si="16"/>
        <v>0</v>
      </c>
      <c r="CC35" s="157">
        <f t="shared" si="28"/>
        <v>0</v>
      </c>
      <c r="CD35" s="158">
        <f t="shared" si="17"/>
        <v>0</v>
      </c>
      <c r="CE35" s="180"/>
      <c r="CG35" s="425"/>
      <c r="CH35" s="427"/>
      <c r="CI35" s="151"/>
      <c r="CJ35" s="152"/>
      <c r="CK35" s="152">
        <f t="shared" si="2"/>
        <v>0</v>
      </c>
      <c r="CL35" s="157"/>
      <c r="CM35" s="158">
        <f t="shared" si="18"/>
        <v>0</v>
      </c>
      <c r="CN35" s="157"/>
      <c r="CO35" s="158">
        <f t="shared" si="19"/>
        <v>0</v>
      </c>
      <c r="CP35" s="157"/>
      <c r="CQ35" s="158">
        <f t="shared" si="20"/>
        <v>0</v>
      </c>
      <c r="CR35" s="157">
        <f t="shared" si="29"/>
        <v>0</v>
      </c>
      <c r="CS35" s="158">
        <f t="shared" si="21"/>
        <v>0</v>
      </c>
      <c r="CT35" s="180"/>
      <c r="CV35" s="425"/>
      <c r="CW35" s="427"/>
      <c r="CX35" s="151"/>
      <c r="CY35" s="152"/>
      <c r="CZ35" s="152">
        <f t="shared" si="40"/>
        <v>0</v>
      </c>
      <c r="DA35" s="157"/>
      <c r="DB35" s="158">
        <f t="shared" si="41"/>
        <v>0</v>
      </c>
      <c r="DC35" s="157"/>
      <c r="DD35" s="158">
        <f t="shared" si="22"/>
        <v>0</v>
      </c>
      <c r="DE35" s="157"/>
      <c r="DF35" s="158">
        <f t="shared" si="23"/>
        <v>0</v>
      </c>
      <c r="DG35" s="157">
        <f t="shared" si="30"/>
        <v>0</v>
      </c>
      <c r="DH35" s="158">
        <f t="shared" si="24"/>
        <v>0</v>
      </c>
      <c r="DI35" s="180"/>
    </row>
    <row r="36" spans="2:113" x14ac:dyDescent="0.4">
      <c r="B36" s="360"/>
      <c r="C36" s="108"/>
      <c r="D36" s="108"/>
      <c r="E36" s="108"/>
      <c r="F36" s="108"/>
      <c r="G36" s="108"/>
      <c r="H36" s="89"/>
      <c r="J36" s="424"/>
      <c r="K36" s="426"/>
      <c r="L36" s="148"/>
      <c r="M36" s="148"/>
      <c r="N36" s="148">
        <f t="shared" si="0"/>
        <v>0</v>
      </c>
      <c r="O36" s="155"/>
      <c r="P36" s="156">
        <f t="shared" si="33"/>
        <v>0</v>
      </c>
      <c r="Q36" s="155"/>
      <c r="R36" s="156">
        <f t="shared" si="34"/>
        <v>0</v>
      </c>
      <c r="S36" s="155"/>
      <c r="T36" s="156">
        <f t="shared" si="35"/>
        <v>0</v>
      </c>
      <c r="U36" s="155">
        <f t="shared" si="36"/>
        <v>0</v>
      </c>
      <c r="V36" s="156">
        <f t="shared" si="37"/>
        <v>0</v>
      </c>
      <c r="W36" s="99"/>
      <c r="Y36" s="424"/>
      <c r="Z36" s="426"/>
      <c r="AA36" s="148"/>
      <c r="AB36" s="148"/>
      <c r="AC36" s="148">
        <f t="shared" si="38"/>
        <v>0</v>
      </c>
      <c r="AD36" s="155"/>
      <c r="AE36" s="156">
        <f t="shared" si="39"/>
        <v>0</v>
      </c>
      <c r="AF36" s="155"/>
      <c r="AG36" s="156">
        <f t="shared" si="3"/>
        <v>0</v>
      </c>
      <c r="AH36" s="155"/>
      <c r="AI36" s="156">
        <f t="shared" si="4"/>
        <v>0</v>
      </c>
      <c r="AJ36" s="155">
        <f t="shared" si="25"/>
        <v>0</v>
      </c>
      <c r="AK36" s="156">
        <f t="shared" si="5"/>
        <v>0</v>
      </c>
      <c r="AL36" s="99"/>
      <c r="AN36" s="424"/>
      <c r="AO36" s="426"/>
      <c r="AP36" s="148"/>
      <c r="AQ36" s="148"/>
      <c r="AR36" s="148">
        <f t="shared" si="31"/>
        <v>0</v>
      </c>
      <c r="AS36" s="155"/>
      <c r="AT36" s="156">
        <f t="shared" si="32"/>
        <v>0</v>
      </c>
      <c r="AU36" s="155"/>
      <c r="AV36" s="156">
        <f t="shared" si="6"/>
        <v>0</v>
      </c>
      <c r="AW36" s="155"/>
      <c r="AX36" s="156">
        <f t="shared" si="7"/>
        <v>0</v>
      </c>
      <c r="AY36" s="155">
        <f t="shared" si="26"/>
        <v>0</v>
      </c>
      <c r="AZ36" s="156">
        <f t="shared" si="8"/>
        <v>0</v>
      </c>
      <c r="BA36" s="99"/>
      <c r="BC36" s="424"/>
      <c r="BD36" s="426"/>
      <c r="BE36" s="148"/>
      <c r="BF36" s="148"/>
      <c r="BG36" s="148">
        <f t="shared" si="1"/>
        <v>0</v>
      </c>
      <c r="BH36" s="155"/>
      <c r="BI36" s="156">
        <f t="shared" si="9"/>
        <v>0</v>
      </c>
      <c r="BJ36" s="155"/>
      <c r="BK36" s="156">
        <f t="shared" si="10"/>
        <v>0</v>
      </c>
      <c r="BL36" s="155"/>
      <c r="BM36" s="156">
        <f t="shared" si="11"/>
        <v>0</v>
      </c>
      <c r="BN36" s="155">
        <f t="shared" si="27"/>
        <v>0</v>
      </c>
      <c r="BO36" s="156">
        <f t="shared" si="12"/>
        <v>0</v>
      </c>
      <c r="BP36" s="99"/>
      <c r="BR36" s="424"/>
      <c r="BS36" s="426"/>
      <c r="BT36" s="148"/>
      <c r="BU36" s="148"/>
      <c r="BV36" s="148">
        <f t="shared" si="13"/>
        <v>0</v>
      </c>
      <c r="BW36" s="155"/>
      <c r="BX36" s="156">
        <f t="shared" si="14"/>
        <v>0</v>
      </c>
      <c r="BY36" s="155"/>
      <c r="BZ36" s="156">
        <f t="shared" si="15"/>
        <v>0</v>
      </c>
      <c r="CA36" s="155"/>
      <c r="CB36" s="156">
        <f t="shared" si="16"/>
        <v>0</v>
      </c>
      <c r="CC36" s="155">
        <f t="shared" si="28"/>
        <v>0</v>
      </c>
      <c r="CD36" s="156">
        <f t="shared" si="17"/>
        <v>0</v>
      </c>
      <c r="CE36" s="99"/>
      <c r="CG36" s="424"/>
      <c r="CH36" s="426"/>
      <c r="CI36" s="148"/>
      <c r="CJ36" s="148"/>
      <c r="CK36" s="148">
        <f t="shared" si="2"/>
        <v>0</v>
      </c>
      <c r="CL36" s="155"/>
      <c r="CM36" s="156">
        <f t="shared" si="18"/>
        <v>0</v>
      </c>
      <c r="CN36" s="155"/>
      <c r="CO36" s="156">
        <f t="shared" si="19"/>
        <v>0</v>
      </c>
      <c r="CP36" s="155"/>
      <c r="CQ36" s="156">
        <f t="shared" si="20"/>
        <v>0</v>
      </c>
      <c r="CR36" s="155">
        <f t="shared" si="29"/>
        <v>0</v>
      </c>
      <c r="CS36" s="156">
        <f t="shared" si="21"/>
        <v>0</v>
      </c>
      <c r="CT36" s="99"/>
      <c r="CV36" s="424"/>
      <c r="CW36" s="426"/>
      <c r="CX36" s="148"/>
      <c r="CY36" s="148"/>
      <c r="CZ36" s="148">
        <f t="shared" si="40"/>
        <v>0</v>
      </c>
      <c r="DA36" s="155"/>
      <c r="DB36" s="156">
        <f t="shared" si="41"/>
        <v>0</v>
      </c>
      <c r="DC36" s="155"/>
      <c r="DD36" s="156">
        <f t="shared" si="22"/>
        <v>0</v>
      </c>
      <c r="DE36" s="155"/>
      <c r="DF36" s="156">
        <f t="shared" si="23"/>
        <v>0</v>
      </c>
      <c r="DG36" s="155">
        <f t="shared" si="30"/>
        <v>0</v>
      </c>
      <c r="DH36" s="156">
        <f t="shared" si="24"/>
        <v>0</v>
      </c>
      <c r="DI36" s="99"/>
    </row>
    <row r="37" spans="2:113" x14ac:dyDescent="0.4">
      <c r="B37" s="357"/>
      <c r="C37" s="104"/>
      <c r="D37" s="104"/>
      <c r="E37" s="104"/>
      <c r="F37" s="104"/>
      <c r="G37" s="104"/>
      <c r="H37" s="171"/>
      <c r="J37" s="425"/>
      <c r="K37" s="427"/>
      <c r="L37" s="151"/>
      <c r="M37" s="152"/>
      <c r="N37" s="152">
        <f t="shared" si="0"/>
        <v>0</v>
      </c>
      <c r="O37" s="157"/>
      <c r="P37" s="158">
        <f t="shared" si="33"/>
        <v>0</v>
      </c>
      <c r="Q37" s="157"/>
      <c r="R37" s="158">
        <f t="shared" si="34"/>
        <v>0</v>
      </c>
      <c r="S37" s="157"/>
      <c r="T37" s="158">
        <f t="shared" si="35"/>
        <v>0</v>
      </c>
      <c r="U37" s="157">
        <f t="shared" si="36"/>
        <v>0</v>
      </c>
      <c r="V37" s="158">
        <f t="shared" si="37"/>
        <v>0</v>
      </c>
      <c r="W37" s="180"/>
      <c r="Y37" s="425"/>
      <c r="Z37" s="427"/>
      <c r="AA37" s="151"/>
      <c r="AB37" s="152"/>
      <c r="AC37" s="152">
        <f t="shared" si="38"/>
        <v>0</v>
      </c>
      <c r="AD37" s="157"/>
      <c r="AE37" s="158">
        <f t="shared" si="39"/>
        <v>0</v>
      </c>
      <c r="AF37" s="157"/>
      <c r="AG37" s="158">
        <f t="shared" si="3"/>
        <v>0</v>
      </c>
      <c r="AH37" s="157"/>
      <c r="AI37" s="158">
        <f t="shared" si="4"/>
        <v>0</v>
      </c>
      <c r="AJ37" s="157">
        <f t="shared" si="25"/>
        <v>0</v>
      </c>
      <c r="AK37" s="158">
        <f t="shared" si="5"/>
        <v>0</v>
      </c>
      <c r="AL37" s="180"/>
      <c r="AN37" s="425"/>
      <c r="AO37" s="427"/>
      <c r="AP37" s="151"/>
      <c r="AQ37" s="152"/>
      <c r="AR37" s="152">
        <f t="shared" si="31"/>
        <v>0</v>
      </c>
      <c r="AS37" s="157"/>
      <c r="AT37" s="158">
        <f t="shared" si="32"/>
        <v>0</v>
      </c>
      <c r="AU37" s="157"/>
      <c r="AV37" s="158">
        <f t="shared" si="6"/>
        <v>0</v>
      </c>
      <c r="AW37" s="157"/>
      <c r="AX37" s="158">
        <f t="shared" si="7"/>
        <v>0</v>
      </c>
      <c r="AY37" s="157">
        <f t="shared" si="26"/>
        <v>0</v>
      </c>
      <c r="AZ37" s="158">
        <f t="shared" si="8"/>
        <v>0</v>
      </c>
      <c r="BA37" s="180"/>
      <c r="BC37" s="425"/>
      <c r="BD37" s="427"/>
      <c r="BE37" s="151"/>
      <c r="BF37" s="152"/>
      <c r="BG37" s="152">
        <f t="shared" si="1"/>
        <v>0</v>
      </c>
      <c r="BH37" s="157"/>
      <c r="BI37" s="158">
        <f t="shared" si="9"/>
        <v>0</v>
      </c>
      <c r="BJ37" s="157"/>
      <c r="BK37" s="158">
        <f t="shared" si="10"/>
        <v>0</v>
      </c>
      <c r="BL37" s="157"/>
      <c r="BM37" s="158">
        <f t="shared" si="11"/>
        <v>0</v>
      </c>
      <c r="BN37" s="157">
        <f t="shared" si="27"/>
        <v>0</v>
      </c>
      <c r="BO37" s="158">
        <f t="shared" si="12"/>
        <v>0</v>
      </c>
      <c r="BP37" s="180"/>
      <c r="BR37" s="425"/>
      <c r="BS37" s="427"/>
      <c r="BT37" s="151"/>
      <c r="BU37" s="152"/>
      <c r="BV37" s="152">
        <f t="shared" si="13"/>
        <v>0</v>
      </c>
      <c r="BW37" s="157"/>
      <c r="BX37" s="158">
        <f t="shared" si="14"/>
        <v>0</v>
      </c>
      <c r="BY37" s="157"/>
      <c r="BZ37" s="158">
        <f t="shared" si="15"/>
        <v>0</v>
      </c>
      <c r="CA37" s="157"/>
      <c r="CB37" s="158">
        <f t="shared" si="16"/>
        <v>0</v>
      </c>
      <c r="CC37" s="157">
        <f t="shared" si="28"/>
        <v>0</v>
      </c>
      <c r="CD37" s="158">
        <f t="shared" si="17"/>
        <v>0</v>
      </c>
      <c r="CE37" s="180"/>
      <c r="CG37" s="425"/>
      <c r="CH37" s="427"/>
      <c r="CI37" s="151"/>
      <c r="CJ37" s="152"/>
      <c r="CK37" s="152">
        <f t="shared" si="2"/>
        <v>0</v>
      </c>
      <c r="CL37" s="157"/>
      <c r="CM37" s="158">
        <f t="shared" si="18"/>
        <v>0</v>
      </c>
      <c r="CN37" s="157"/>
      <c r="CO37" s="158">
        <f t="shared" si="19"/>
        <v>0</v>
      </c>
      <c r="CP37" s="157"/>
      <c r="CQ37" s="158">
        <f t="shared" si="20"/>
        <v>0</v>
      </c>
      <c r="CR37" s="157">
        <f t="shared" si="29"/>
        <v>0</v>
      </c>
      <c r="CS37" s="158">
        <f t="shared" si="21"/>
        <v>0</v>
      </c>
      <c r="CT37" s="180"/>
      <c r="CV37" s="425"/>
      <c r="CW37" s="427"/>
      <c r="CX37" s="151"/>
      <c r="CY37" s="152"/>
      <c r="CZ37" s="152">
        <f t="shared" si="40"/>
        <v>0</v>
      </c>
      <c r="DA37" s="157"/>
      <c r="DB37" s="158">
        <f t="shared" si="41"/>
        <v>0</v>
      </c>
      <c r="DC37" s="157"/>
      <c r="DD37" s="158">
        <f t="shared" si="22"/>
        <v>0</v>
      </c>
      <c r="DE37" s="157"/>
      <c r="DF37" s="158">
        <f t="shared" si="23"/>
        <v>0</v>
      </c>
      <c r="DG37" s="157">
        <f t="shared" si="30"/>
        <v>0</v>
      </c>
      <c r="DH37" s="158">
        <f t="shared" si="24"/>
        <v>0</v>
      </c>
      <c r="DI37" s="180"/>
    </row>
    <row r="38" spans="2:113" x14ac:dyDescent="0.4">
      <c r="B38" s="360"/>
      <c r="C38" s="108"/>
      <c r="D38" s="108"/>
      <c r="E38" s="108"/>
      <c r="F38" s="108"/>
      <c r="G38" s="108"/>
      <c r="H38" s="89"/>
      <c r="J38" s="424"/>
      <c r="K38" s="426"/>
      <c r="L38" s="148"/>
      <c r="M38" s="148"/>
      <c r="N38" s="148">
        <f t="shared" si="0"/>
        <v>0</v>
      </c>
      <c r="O38" s="155"/>
      <c r="P38" s="156">
        <f t="shared" si="33"/>
        <v>0</v>
      </c>
      <c r="Q38" s="155"/>
      <c r="R38" s="156">
        <f t="shared" si="34"/>
        <v>0</v>
      </c>
      <c r="S38" s="155"/>
      <c r="T38" s="156">
        <f t="shared" si="35"/>
        <v>0</v>
      </c>
      <c r="U38" s="155">
        <f t="shared" si="36"/>
        <v>0</v>
      </c>
      <c r="V38" s="156">
        <f t="shared" si="37"/>
        <v>0</v>
      </c>
      <c r="W38" s="99"/>
      <c r="Y38" s="424"/>
      <c r="Z38" s="426"/>
      <c r="AA38" s="148"/>
      <c r="AB38" s="148"/>
      <c r="AC38" s="148">
        <f t="shared" si="38"/>
        <v>0</v>
      </c>
      <c r="AD38" s="155"/>
      <c r="AE38" s="156">
        <f t="shared" si="39"/>
        <v>0</v>
      </c>
      <c r="AF38" s="155"/>
      <c r="AG38" s="156">
        <f t="shared" si="3"/>
        <v>0</v>
      </c>
      <c r="AH38" s="155"/>
      <c r="AI38" s="156">
        <f t="shared" si="4"/>
        <v>0</v>
      </c>
      <c r="AJ38" s="155">
        <f t="shared" si="25"/>
        <v>0</v>
      </c>
      <c r="AK38" s="156">
        <f t="shared" si="5"/>
        <v>0</v>
      </c>
      <c r="AL38" s="99"/>
      <c r="AN38" s="424"/>
      <c r="AO38" s="426"/>
      <c r="AP38" s="148"/>
      <c r="AQ38" s="148"/>
      <c r="AR38" s="148">
        <f t="shared" si="31"/>
        <v>0</v>
      </c>
      <c r="AS38" s="155"/>
      <c r="AT38" s="156">
        <f t="shared" si="32"/>
        <v>0</v>
      </c>
      <c r="AU38" s="155"/>
      <c r="AV38" s="156">
        <f t="shared" si="6"/>
        <v>0</v>
      </c>
      <c r="AW38" s="155"/>
      <c r="AX38" s="156">
        <f t="shared" si="7"/>
        <v>0</v>
      </c>
      <c r="AY38" s="155">
        <f t="shared" si="26"/>
        <v>0</v>
      </c>
      <c r="AZ38" s="156">
        <f t="shared" si="8"/>
        <v>0</v>
      </c>
      <c r="BA38" s="99"/>
      <c r="BC38" s="424"/>
      <c r="BD38" s="426"/>
      <c r="BE38" s="148"/>
      <c r="BF38" s="148"/>
      <c r="BG38" s="148">
        <f t="shared" si="1"/>
        <v>0</v>
      </c>
      <c r="BH38" s="155"/>
      <c r="BI38" s="156">
        <f t="shared" si="9"/>
        <v>0</v>
      </c>
      <c r="BJ38" s="155"/>
      <c r="BK38" s="156">
        <f t="shared" si="10"/>
        <v>0</v>
      </c>
      <c r="BL38" s="155"/>
      <c r="BM38" s="156">
        <f t="shared" si="11"/>
        <v>0</v>
      </c>
      <c r="BN38" s="155">
        <f t="shared" si="27"/>
        <v>0</v>
      </c>
      <c r="BO38" s="156">
        <f t="shared" si="12"/>
        <v>0</v>
      </c>
      <c r="BP38" s="99"/>
      <c r="BR38" s="424"/>
      <c r="BS38" s="426"/>
      <c r="BT38" s="148"/>
      <c r="BU38" s="148"/>
      <c r="BV38" s="148">
        <f t="shared" si="13"/>
        <v>0</v>
      </c>
      <c r="BW38" s="155"/>
      <c r="BX38" s="156">
        <f t="shared" si="14"/>
        <v>0</v>
      </c>
      <c r="BY38" s="155"/>
      <c r="BZ38" s="156">
        <f t="shared" si="15"/>
        <v>0</v>
      </c>
      <c r="CA38" s="155"/>
      <c r="CB38" s="156">
        <f t="shared" si="16"/>
        <v>0</v>
      </c>
      <c r="CC38" s="155">
        <f t="shared" si="28"/>
        <v>0</v>
      </c>
      <c r="CD38" s="156">
        <f t="shared" si="17"/>
        <v>0</v>
      </c>
      <c r="CE38" s="99"/>
      <c r="CG38" s="424"/>
      <c r="CH38" s="426"/>
      <c r="CI38" s="148"/>
      <c r="CJ38" s="148"/>
      <c r="CK38" s="148">
        <f t="shared" si="2"/>
        <v>0</v>
      </c>
      <c r="CL38" s="155"/>
      <c r="CM38" s="156">
        <f t="shared" si="18"/>
        <v>0</v>
      </c>
      <c r="CN38" s="155"/>
      <c r="CO38" s="156">
        <f t="shared" si="19"/>
        <v>0</v>
      </c>
      <c r="CP38" s="155"/>
      <c r="CQ38" s="156">
        <f t="shared" si="20"/>
        <v>0</v>
      </c>
      <c r="CR38" s="155">
        <f t="shared" si="29"/>
        <v>0</v>
      </c>
      <c r="CS38" s="156">
        <f t="shared" si="21"/>
        <v>0</v>
      </c>
      <c r="CT38" s="99"/>
      <c r="CV38" s="424"/>
      <c r="CW38" s="426"/>
      <c r="CX38" s="148"/>
      <c r="CY38" s="148"/>
      <c r="CZ38" s="148">
        <f t="shared" si="40"/>
        <v>0</v>
      </c>
      <c r="DA38" s="155"/>
      <c r="DB38" s="156">
        <f t="shared" si="41"/>
        <v>0</v>
      </c>
      <c r="DC38" s="155"/>
      <c r="DD38" s="156">
        <f t="shared" si="22"/>
        <v>0</v>
      </c>
      <c r="DE38" s="155"/>
      <c r="DF38" s="156">
        <f t="shared" si="23"/>
        <v>0</v>
      </c>
      <c r="DG38" s="155">
        <f t="shared" si="30"/>
        <v>0</v>
      </c>
      <c r="DH38" s="156">
        <f t="shared" si="24"/>
        <v>0</v>
      </c>
      <c r="DI38" s="99"/>
    </row>
    <row r="39" spans="2:113" x14ac:dyDescent="0.4">
      <c r="B39" s="357"/>
      <c r="C39" s="104"/>
      <c r="D39" s="104"/>
      <c r="E39" s="104"/>
      <c r="F39" s="104"/>
      <c r="G39" s="104"/>
      <c r="H39" s="171"/>
      <c r="J39" s="425"/>
      <c r="K39" s="427"/>
      <c r="L39" s="151"/>
      <c r="M39" s="152"/>
      <c r="N39" s="152">
        <f t="shared" si="0"/>
        <v>0</v>
      </c>
      <c r="O39" s="157"/>
      <c r="P39" s="158">
        <f t="shared" si="33"/>
        <v>0</v>
      </c>
      <c r="Q39" s="157"/>
      <c r="R39" s="158">
        <f t="shared" si="34"/>
        <v>0</v>
      </c>
      <c r="S39" s="157"/>
      <c r="T39" s="158">
        <f t="shared" si="35"/>
        <v>0</v>
      </c>
      <c r="U39" s="157">
        <f t="shared" si="36"/>
        <v>0</v>
      </c>
      <c r="V39" s="158">
        <f t="shared" si="37"/>
        <v>0</v>
      </c>
      <c r="W39" s="180"/>
      <c r="Y39" s="425"/>
      <c r="Z39" s="427"/>
      <c r="AA39" s="151"/>
      <c r="AB39" s="152"/>
      <c r="AC39" s="152">
        <f t="shared" si="38"/>
        <v>0</v>
      </c>
      <c r="AD39" s="157"/>
      <c r="AE39" s="158">
        <f t="shared" si="39"/>
        <v>0</v>
      </c>
      <c r="AF39" s="157"/>
      <c r="AG39" s="158">
        <f t="shared" si="3"/>
        <v>0</v>
      </c>
      <c r="AH39" s="157"/>
      <c r="AI39" s="158">
        <f t="shared" si="4"/>
        <v>0</v>
      </c>
      <c r="AJ39" s="157">
        <f t="shared" si="25"/>
        <v>0</v>
      </c>
      <c r="AK39" s="158">
        <f t="shared" si="5"/>
        <v>0</v>
      </c>
      <c r="AL39" s="180"/>
      <c r="AN39" s="425"/>
      <c r="AO39" s="427"/>
      <c r="AP39" s="151"/>
      <c r="AQ39" s="152"/>
      <c r="AR39" s="152">
        <f t="shared" si="31"/>
        <v>0</v>
      </c>
      <c r="AS39" s="157"/>
      <c r="AT39" s="158">
        <f t="shared" si="32"/>
        <v>0</v>
      </c>
      <c r="AU39" s="157"/>
      <c r="AV39" s="158">
        <f t="shared" si="6"/>
        <v>0</v>
      </c>
      <c r="AW39" s="157"/>
      <c r="AX39" s="158">
        <f t="shared" si="7"/>
        <v>0</v>
      </c>
      <c r="AY39" s="157">
        <f t="shared" si="26"/>
        <v>0</v>
      </c>
      <c r="AZ39" s="158">
        <f t="shared" si="8"/>
        <v>0</v>
      </c>
      <c r="BA39" s="180"/>
      <c r="BC39" s="425"/>
      <c r="BD39" s="427"/>
      <c r="BE39" s="151"/>
      <c r="BF39" s="152"/>
      <c r="BG39" s="152">
        <f t="shared" si="1"/>
        <v>0</v>
      </c>
      <c r="BH39" s="157"/>
      <c r="BI39" s="158">
        <f t="shared" si="9"/>
        <v>0</v>
      </c>
      <c r="BJ39" s="157"/>
      <c r="BK39" s="158">
        <f t="shared" si="10"/>
        <v>0</v>
      </c>
      <c r="BL39" s="157"/>
      <c r="BM39" s="158">
        <f t="shared" si="11"/>
        <v>0</v>
      </c>
      <c r="BN39" s="157">
        <f t="shared" si="27"/>
        <v>0</v>
      </c>
      <c r="BO39" s="158">
        <f t="shared" si="12"/>
        <v>0</v>
      </c>
      <c r="BP39" s="180"/>
      <c r="BR39" s="425"/>
      <c r="BS39" s="427"/>
      <c r="BT39" s="151"/>
      <c r="BU39" s="152"/>
      <c r="BV39" s="152">
        <f t="shared" si="13"/>
        <v>0</v>
      </c>
      <c r="BW39" s="157"/>
      <c r="BX39" s="158">
        <f t="shared" si="14"/>
        <v>0</v>
      </c>
      <c r="BY39" s="157"/>
      <c r="BZ39" s="158">
        <f t="shared" si="15"/>
        <v>0</v>
      </c>
      <c r="CA39" s="157"/>
      <c r="CB39" s="158">
        <f t="shared" si="16"/>
        <v>0</v>
      </c>
      <c r="CC39" s="157">
        <f t="shared" si="28"/>
        <v>0</v>
      </c>
      <c r="CD39" s="158">
        <f t="shared" si="17"/>
        <v>0</v>
      </c>
      <c r="CE39" s="180"/>
      <c r="CG39" s="425"/>
      <c r="CH39" s="427"/>
      <c r="CI39" s="151"/>
      <c r="CJ39" s="152"/>
      <c r="CK39" s="152">
        <f t="shared" si="2"/>
        <v>0</v>
      </c>
      <c r="CL39" s="157"/>
      <c r="CM39" s="158">
        <f t="shared" si="18"/>
        <v>0</v>
      </c>
      <c r="CN39" s="157"/>
      <c r="CO39" s="158">
        <f t="shared" si="19"/>
        <v>0</v>
      </c>
      <c r="CP39" s="157"/>
      <c r="CQ39" s="158">
        <f t="shared" si="20"/>
        <v>0</v>
      </c>
      <c r="CR39" s="157">
        <f t="shared" si="29"/>
        <v>0</v>
      </c>
      <c r="CS39" s="158">
        <f t="shared" si="21"/>
        <v>0</v>
      </c>
      <c r="CT39" s="180"/>
      <c r="CV39" s="425"/>
      <c r="CW39" s="427"/>
      <c r="CX39" s="151"/>
      <c r="CY39" s="152"/>
      <c r="CZ39" s="152">
        <f t="shared" si="40"/>
        <v>0</v>
      </c>
      <c r="DA39" s="157"/>
      <c r="DB39" s="158">
        <f t="shared" si="41"/>
        <v>0</v>
      </c>
      <c r="DC39" s="157"/>
      <c r="DD39" s="158">
        <f t="shared" si="22"/>
        <v>0</v>
      </c>
      <c r="DE39" s="157"/>
      <c r="DF39" s="158">
        <f t="shared" si="23"/>
        <v>0</v>
      </c>
      <c r="DG39" s="157">
        <f t="shared" si="30"/>
        <v>0</v>
      </c>
      <c r="DH39" s="158">
        <f t="shared" si="24"/>
        <v>0</v>
      </c>
      <c r="DI39" s="180"/>
    </row>
    <row r="40" spans="2:113" x14ac:dyDescent="0.4">
      <c r="B40" s="360"/>
      <c r="C40" s="108"/>
      <c r="D40" s="108"/>
      <c r="E40" s="108"/>
      <c r="F40" s="108"/>
      <c r="G40" s="108"/>
      <c r="H40" s="89"/>
      <c r="J40" s="424"/>
      <c r="K40" s="426"/>
      <c r="L40" s="148"/>
      <c r="M40" s="148"/>
      <c r="N40" s="148">
        <f t="shared" si="0"/>
        <v>0</v>
      </c>
      <c r="O40" s="155"/>
      <c r="P40" s="156">
        <f t="shared" si="33"/>
        <v>0</v>
      </c>
      <c r="Q40" s="155"/>
      <c r="R40" s="156">
        <f t="shared" si="34"/>
        <v>0</v>
      </c>
      <c r="S40" s="155"/>
      <c r="T40" s="156">
        <f t="shared" si="35"/>
        <v>0</v>
      </c>
      <c r="U40" s="155">
        <f t="shared" si="36"/>
        <v>0</v>
      </c>
      <c r="V40" s="156">
        <f t="shared" si="37"/>
        <v>0</v>
      </c>
      <c r="W40" s="99"/>
      <c r="Y40" s="424"/>
      <c r="Z40" s="426"/>
      <c r="AA40" s="148"/>
      <c r="AB40" s="148"/>
      <c r="AC40" s="148">
        <f t="shared" si="38"/>
        <v>0</v>
      </c>
      <c r="AD40" s="155"/>
      <c r="AE40" s="156">
        <f t="shared" si="39"/>
        <v>0</v>
      </c>
      <c r="AF40" s="155"/>
      <c r="AG40" s="156">
        <f t="shared" si="3"/>
        <v>0</v>
      </c>
      <c r="AH40" s="155"/>
      <c r="AI40" s="156">
        <f t="shared" si="4"/>
        <v>0</v>
      </c>
      <c r="AJ40" s="155">
        <f t="shared" si="25"/>
        <v>0</v>
      </c>
      <c r="AK40" s="156">
        <f t="shared" si="5"/>
        <v>0</v>
      </c>
      <c r="AL40" s="99"/>
      <c r="AN40" s="424"/>
      <c r="AO40" s="426"/>
      <c r="AP40" s="148"/>
      <c r="AQ40" s="148"/>
      <c r="AR40" s="148">
        <f t="shared" si="31"/>
        <v>0</v>
      </c>
      <c r="AS40" s="155"/>
      <c r="AT40" s="156">
        <f t="shared" si="32"/>
        <v>0</v>
      </c>
      <c r="AU40" s="155"/>
      <c r="AV40" s="156">
        <f t="shared" si="6"/>
        <v>0</v>
      </c>
      <c r="AW40" s="155"/>
      <c r="AX40" s="156">
        <f t="shared" si="7"/>
        <v>0</v>
      </c>
      <c r="AY40" s="155">
        <f t="shared" si="26"/>
        <v>0</v>
      </c>
      <c r="AZ40" s="156">
        <f t="shared" si="8"/>
        <v>0</v>
      </c>
      <c r="BA40" s="99"/>
      <c r="BC40" s="424"/>
      <c r="BD40" s="426"/>
      <c r="BE40" s="148"/>
      <c r="BF40" s="148"/>
      <c r="BG40" s="148">
        <f t="shared" si="1"/>
        <v>0</v>
      </c>
      <c r="BH40" s="155"/>
      <c r="BI40" s="156">
        <f t="shared" si="9"/>
        <v>0</v>
      </c>
      <c r="BJ40" s="155"/>
      <c r="BK40" s="156">
        <f t="shared" si="10"/>
        <v>0</v>
      </c>
      <c r="BL40" s="155"/>
      <c r="BM40" s="156">
        <f t="shared" si="11"/>
        <v>0</v>
      </c>
      <c r="BN40" s="155">
        <f t="shared" si="27"/>
        <v>0</v>
      </c>
      <c r="BO40" s="156">
        <f t="shared" si="12"/>
        <v>0</v>
      </c>
      <c r="BP40" s="99"/>
      <c r="BR40" s="424"/>
      <c r="BS40" s="426"/>
      <c r="BT40" s="148"/>
      <c r="BU40" s="148"/>
      <c r="BV40" s="148">
        <f t="shared" si="13"/>
        <v>0</v>
      </c>
      <c r="BW40" s="155"/>
      <c r="BX40" s="156">
        <f t="shared" si="14"/>
        <v>0</v>
      </c>
      <c r="BY40" s="155"/>
      <c r="BZ40" s="156">
        <f t="shared" si="15"/>
        <v>0</v>
      </c>
      <c r="CA40" s="155"/>
      <c r="CB40" s="156">
        <f t="shared" si="16"/>
        <v>0</v>
      </c>
      <c r="CC40" s="155">
        <f t="shared" si="28"/>
        <v>0</v>
      </c>
      <c r="CD40" s="156">
        <f t="shared" si="17"/>
        <v>0</v>
      </c>
      <c r="CE40" s="99"/>
      <c r="CG40" s="424"/>
      <c r="CH40" s="426"/>
      <c r="CI40" s="148"/>
      <c r="CJ40" s="148"/>
      <c r="CK40" s="148">
        <f t="shared" si="2"/>
        <v>0</v>
      </c>
      <c r="CL40" s="155"/>
      <c r="CM40" s="156">
        <f t="shared" si="18"/>
        <v>0</v>
      </c>
      <c r="CN40" s="155"/>
      <c r="CO40" s="156">
        <f t="shared" si="19"/>
        <v>0</v>
      </c>
      <c r="CP40" s="155"/>
      <c r="CQ40" s="156">
        <f t="shared" si="20"/>
        <v>0</v>
      </c>
      <c r="CR40" s="155">
        <f t="shared" si="29"/>
        <v>0</v>
      </c>
      <c r="CS40" s="156">
        <f t="shared" si="21"/>
        <v>0</v>
      </c>
      <c r="CT40" s="99"/>
      <c r="CV40" s="424"/>
      <c r="CW40" s="426"/>
      <c r="CX40" s="148"/>
      <c r="CY40" s="148"/>
      <c r="CZ40" s="148">
        <f t="shared" si="40"/>
        <v>0</v>
      </c>
      <c r="DA40" s="155"/>
      <c r="DB40" s="156">
        <f t="shared" si="41"/>
        <v>0</v>
      </c>
      <c r="DC40" s="155"/>
      <c r="DD40" s="156">
        <f t="shared" si="22"/>
        <v>0</v>
      </c>
      <c r="DE40" s="155"/>
      <c r="DF40" s="156">
        <f t="shared" si="23"/>
        <v>0</v>
      </c>
      <c r="DG40" s="155">
        <f t="shared" si="30"/>
        <v>0</v>
      </c>
      <c r="DH40" s="156">
        <f t="shared" si="24"/>
        <v>0</v>
      </c>
      <c r="DI40" s="99"/>
    </row>
    <row r="41" spans="2:113" x14ac:dyDescent="0.4">
      <c r="B41" s="357"/>
      <c r="C41" s="104"/>
      <c r="D41" s="104"/>
      <c r="E41" s="104"/>
      <c r="F41" s="104"/>
      <c r="G41" s="104"/>
      <c r="H41" s="171"/>
      <c r="J41" s="425"/>
      <c r="K41" s="427"/>
      <c r="L41" s="151"/>
      <c r="M41" s="152"/>
      <c r="N41" s="152">
        <f t="shared" si="0"/>
        <v>0</v>
      </c>
      <c r="O41" s="157"/>
      <c r="P41" s="158">
        <f t="shared" si="33"/>
        <v>0</v>
      </c>
      <c r="Q41" s="157"/>
      <c r="R41" s="158">
        <f t="shared" si="34"/>
        <v>0</v>
      </c>
      <c r="S41" s="157"/>
      <c r="T41" s="158">
        <f t="shared" si="35"/>
        <v>0</v>
      </c>
      <c r="U41" s="157">
        <f t="shared" si="36"/>
        <v>0</v>
      </c>
      <c r="V41" s="158">
        <f t="shared" si="37"/>
        <v>0</v>
      </c>
      <c r="W41" s="180"/>
      <c r="Y41" s="425"/>
      <c r="Z41" s="427"/>
      <c r="AA41" s="151"/>
      <c r="AB41" s="152"/>
      <c r="AC41" s="152">
        <f t="shared" si="38"/>
        <v>0</v>
      </c>
      <c r="AD41" s="157"/>
      <c r="AE41" s="158">
        <f t="shared" si="39"/>
        <v>0</v>
      </c>
      <c r="AF41" s="157"/>
      <c r="AG41" s="158">
        <f t="shared" si="3"/>
        <v>0</v>
      </c>
      <c r="AH41" s="157"/>
      <c r="AI41" s="158">
        <f t="shared" si="4"/>
        <v>0</v>
      </c>
      <c r="AJ41" s="157">
        <f t="shared" si="25"/>
        <v>0</v>
      </c>
      <c r="AK41" s="158">
        <f t="shared" si="5"/>
        <v>0</v>
      </c>
      <c r="AL41" s="180"/>
      <c r="AN41" s="425"/>
      <c r="AO41" s="427"/>
      <c r="AP41" s="151"/>
      <c r="AQ41" s="152"/>
      <c r="AR41" s="152">
        <f t="shared" si="31"/>
        <v>0</v>
      </c>
      <c r="AS41" s="157"/>
      <c r="AT41" s="158">
        <f t="shared" si="32"/>
        <v>0</v>
      </c>
      <c r="AU41" s="157"/>
      <c r="AV41" s="158">
        <f t="shared" si="6"/>
        <v>0</v>
      </c>
      <c r="AW41" s="157"/>
      <c r="AX41" s="158">
        <f t="shared" si="7"/>
        <v>0</v>
      </c>
      <c r="AY41" s="157">
        <f t="shared" si="26"/>
        <v>0</v>
      </c>
      <c r="AZ41" s="158">
        <f t="shared" si="8"/>
        <v>0</v>
      </c>
      <c r="BA41" s="180"/>
      <c r="BC41" s="425"/>
      <c r="BD41" s="427"/>
      <c r="BE41" s="151"/>
      <c r="BF41" s="152"/>
      <c r="BG41" s="152">
        <f t="shared" si="1"/>
        <v>0</v>
      </c>
      <c r="BH41" s="157"/>
      <c r="BI41" s="158">
        <f t="shared" si="9"/>
        <v>0</v>
      </c>
      <c r="BJ41" s="157"/>
      <c r="BK41" s="158">
        <f t="shared" si="10"/>
        <v>0</v>
      </c>
      <c r="BL41" s="157"/>
      <c r="BM41" s="158">
        <f t="shared" si="11"/>
        <v>0</v>
      </c>
      <c r="BN41" s="157">
        <f t="shared" si="27"/>
        <v>0</v>
      </c>
      <c r="BO41" s="158">
        <f t="shared" si="12"/>
        <v>0</v>
      </c>
      <c r="BP41" s="180"/>
      <c r="BR41" s="425"/>
      <c r="BS41" s="427"/>
      <c r="BT41" s="151"/>
      <c r="BU41" s="152"/>
      <c r="BV41" s="152">
        <f t="shared" si="13"/>
        <v>0</v>
      </c>
      <c r="BW41" s="157"/>
      <c r="BX41" s="158">
        <f t="shared" si="14"/>
        <v>0</v>
      </c>
      <c r="BY41" s="157"/>
      <c r="BZ41" s="158">
        <f t="shared" si="15"/>
        <v>0</v>
      </c>
      <c r="CA41" s="157"/>
      <c r="CB41" s="158">
        <f t="shared" si="16"/>
        <v>0</v>
      </c>
      <c r="CC41" s="157">
        <f t="shared" si="28"/>
        <v>0</v>
      </c>
      <c r="CD41" s="158">
        <f t="shared" si="17"/>
        <v>0</v>
      </c>
      <c r="CE41" s="180"/>
      <c r="CG41" s="425"/>
      <c r="CH41" s="427"/>
      <c r="CI41" s="151"/>
      <c r="CJ41" s="152"/>
      <c r="CK41" s="152">
        <f t="shared" si="2"/>
        <v>0</v>
      </c>
      <c r="CL41" s="157"/>
      <c r="CM41" s="158">
        <f t="shared" si="18"/>
        <v>0</v>
      </c>
      <c r="CN41" s="157"/>
      <c r="CO41" s="158">
        <f t="shared" si="19"/>
        <v>0</v>
      </c>
      <c r="CP41" s="157"/>
      <c r="CQ41" s="158">
        <f t="shared" si="20"/>
        <v>0</v>
      </c>
      <c r="CR41" s="157">
        <f t="shared" si="29"/>
        <v>0</v>
      </c>
      <c r="CS41" s="158">
        <f t="shared" si="21"/>
        <v>0</v>
      </c>
      <c r="CT41" s="180"/>
      <c r="CV41" s="425"/>
      <c r="CW41" s="427"/>
      <c r="CX41" s="151"/>
      <c r="CY41" s="152"/>
      <c r="CZ41" s="152">
        <f t="shared" si="40"/>
        <v>0</v>
      </c>
      <c r="DA41" s="157"/>
      <c r="DB41" s="158">
        <f t="shared" si="41"/>
        <v>0</v>
      </c>
      <c r="DC41" s="157"/>
      <c r="DD41" s="158">
        <f t="shared" si="22"/>
        <v>0</v>
      </c>
      <c r="DE41" s="157"/>
      <c r="DF41" s="158">
        <f t="shared" si="23"/>
        <v>0</v>
      </c>
      <c r="DG41" s="157">
        <f t="shared" si="30"/>
        <v>0</v>
      </c>
      <c r="DH41" s="158">
        <f t="shared" si="24"/>
        <v>0</v>
      </c>
      <c r="DI41" s="180"/>
    </row>
    <row r="42" spans="2:113" x14ac:dyDescent="0.4">
      <c r="B42" s="383" t="s">
        <v>121</v>
      </c>
      <c r="C42" s="108">
        <f>+SUM(C6,C8,C10,C12,C14,C16,C18,C20,C22,C24,C26,C28,C30,C32,C34,C36,C38,C40)</f>
        <v>0</v>
      </c>
      <c r="D42" s="108">
        <f t="shared" ref="D42:G43" si="42">+SUM(D6,D8,D10,D12,D14,D16,D18,D20,D22,D24,D26,D28,D30,D32,D34,D36,D38,D40)</f>
        <v>0</v>
      </c>
      <c r="E42" s="108">
        <f t="shared" si="42"/>
        <v>0</v>
      </c>
      <c r="F42" s="108">
        <f t="shared" si="42"/>
        <v>0</v>
      </c>
      <c r="G42" s="108">
        <f t="shared" si="42"/>
        <v>0</v>
      </c>
      <c r="H42" s="89"/>
      <c r="J42" s="424"/>
      <c r="K42" s="426"/>
      <c r="L42" s="148"/>
      <c r="M42" s="148"/>
      <c r="N42" s="148">
        <f t="shared" si="0"/>
        <v>0</v>
      </c>
      <c r="O42" s="155"/>
      <c r="P42" s="156">
        <f t="shared" si="33"/>
        <v>0</v>
      </c>
      <c r="Q42" s="155"/>
      <c r="R42" s="156">
        <f t="shared" si="34"/>
        <v>0</v>
      </c>
      <c r="S42" s="155"/>
      <c r="T42" s="156">
        <f t="shared" si="35"/>
        <v>0</v>
      </c>
      <c r="U42" s="155">
        <f t="shared" si="36"/>
        <v>0</v>
      </c>
      <c r="V42" s="156">
        <f t="shared" si="37"/>
        <v>0</v>
      </c>
      <c r="W42" s="99"/>
      <c r="Y42" s="424"/>
      <c r="Z42" s="426"/>
      <c r="AA42" s="148"/>
      <c r="AB42" s="148"/>
      <c r="AC42" s="148">
        <f t="shared" si="38"/>
        <v>0</v>
      </c>
      <c r="AD42" s="155"/>
      <c r="AE42" s="156">
        <f t="shared" si="39"/>
        <v>0</v>
      </c>
      <c r="AF42" s="155"/>
      <c r="AG42" s="156">
        <f t="shared" si="3"/>
        <v>0</v>
      </c>
      <c r="AH42" s="155"/>
      <c r="AI42" s="156">
        <f t="shared" si="4"/>
        <v>0</v>
      </c>
      <c r="AJ42" s="155">
        <f t="shared" si="25"/>
        <v>0</v>
      </c>
      <c r="AK42" s="156">
        <f t="shared" si="5"/>
        <v>0</v>
      </c>
      <c r="AL42" s="99"/>
      <c r="AN42" s="424"/>
      <c r="AO42" s="426"/>
      <c r="AP42" s="148"/>
      <c r="AQ42" s="148"/>
      <c r="AR42" s="148">
        <f t="shared" si="31"/>
        <v>0</v>
      </c>
      <c r="AS42" s="155"/>
      <c r="AT42" s="156">
        <f t="shared" si="32"/>
        <v>0</v>
      </c>
      <c r="AU42" s="155"/>
      <c r="AV42" s="156">
        <f t="shared" si="6"/>
        <v>0</v>
      </c>
      <c r="AW42" s="155"/>
      <c r="AX42" s="156">
        <f t="shared" si="7"/>
        <v>0</v>
      </c>
      <c r="AY42" s="155">
        <f t="shared" si="26"/>
        <v>0</v>
      </c>
      <c r="AZ42" s="156">
        <f t="shared" si="8"/>
        <v>0</v>
      </c>
      <c r="BA42" s="99"/>
      <c r="BC42" s="424"/>
      <c r="BD42" s="426"/>
      <c r="BE42" s="148"/>
      <c r="BF42" s="148"/>
      <c r="BG42" s="148">
        <f t="shared" si="1"/>
        <v>0</v>
      </c>
      <c r="BH42" s="155"/>
      <c r="BI42" s="156">
        <f t="shared" si="9"/>
        <v>0</v>
      </c>
      <c r="BJ42" s="155"/>
      <c r="BK42" s="156">
        <f t="shared" si="10"/>
        <v>0</v>
      </c>
      <c r="BL42" s="155"/>
      <c r="BM42" s="156">
        <f t="shared" si="11"/>
        <v>0</v>
      </c>
      <c r="BN42" s="155">
        <f t="shared" si="27"/>
        <v>0</v>
      </c>
      <c r="BO42" s="156">
        <f t="shared" si="12"/>
        <v>0</v>
      </c>
      <c r="BP42" s="99"/>
      <c r="BR42" s="424"/>
      <c r="BS42" s="426"/>
      <c r="BT42" s="148"/>
      <c r="BU42" s="148"/>
      <c r="BV42" s="148">
        <f t="shared" si="13"/>
        <v>0</v>
      </c>
      <c r="BW42" s="155"/>
      <c r="BX42" s="156">
        <f t="shared" si="14"/>
        <v>0</v>
      </c>
      <c r="BY42" s="155"/>
      <c r="BZ42" s="156">
        <f t="shared" si="15"/>
        <v>0</v>
      </c>
      <c r="CA42" s="155"/>
      <c r="CB42" s="156">
        <f t="shared" si="16"/>
        <v>0</v>
      </c>
      <c r="CC42" s="155">
        <f t="shared" si="28"/>
        <v>0</v>
      </c>
      <c r="CD42" s="156">
        <f t="shared" si="17"/>
        <v>0</v>
      </c>
      <c r="CE42" s="99"/>
      <c r="CG42" s="424"/>
      <c r="CH42" s="426"/>
      <c r="CI42" s="148"/>
      <c r="CJ42" s="148"/>
      <c r="CK42" s="148">
        <f t="shared" si="2"/>
        <v>0</v>
      </c>
      <c r="CL42" s="155"/>
      <c r="CM42" s="156">
        <f t="shared" si="18"/>
        <v>0</v>
      </c>
      <c r="CN42" s="155"/>
      <c r="CO42" s="156">
        <f t="shared" si="19"/>
        <v>0</v>
      </c>
      <c r="CP42" s="155"/>
      <c r="CQ42" s="156">
        <f t="shared" si="20"/>
        <v>0</v>
      </c>
      <c r="CR42" s="155">
        <f t="shared" si="29"/>
        <v>0</v>
      </c>
      <c r="CS42" s="156">
        <f t="shared" si="21"/>
        <v>0</v>
      </c>
      <c r="CT42" s="99"/>
      <c r="CV42" s="424"/>
      <c r="CW42" s="426"/>
      <c r="CX42" s="148"/>
      <c r="CY42" s="148"/>
      <c r="CZ42" s="148">
        <f t="shared" si="40"/>
        <v>0</v>
      </c>
      <c r="DA42" s="155"/>
      <c r="DB42" s="156">
        <f t="shared" si="41"/>
        <v>0</v>
      </c>
      <c r="DC42" s="155"/>
      <c r="DD42" s="156">
        <f t="shared" si="22"/>
        <v>0</v>
      </c>
      <c r="DE42" s="155"/>
      <c r="DF42" s="156">
        <f t="shared" si="23"/>
        <v>0</v>
      </c>
      <c r="DG42" s="155">
        <f t="shared" si="30"/>
        <v>0</v>
      </c>
      <c r="DH42" s="156">
        <f t="shared" si="24"/>
        <v>0</v>
      </c>
      <c r="DI42" s="99"/>
    </row>
    <row r="43" spans="2:113" x14ac:dyDescent="0.4">
      <c r="B43" s="384"/>
      <c r="C43" s="110">
        <f>+SUM(C7,C9,C11,C13,C15,C17,C19,C21,C23,C25,C27,C29,C31,C33,C35,C37,C39,C41)</f>
        <v>0</v>
      </c>
      <c r="D43" s="110">
        <f t="shared" si="42"/>
        <v>0</v>
      </c>
      <c r="E43" s="110">
        <f t="shared" si="42"/>
        <v>0</v>
      </c>
      <c r="F43" s="110">
        <f t="shared" si="42"/>
        <v>0</v>
      </c>
      <c r="G43" s="110">
        <f t="shared" si="42"/>
        <v>0</v>
      </c>
      <c r="H43" s="171"/>
      <c r="J43" s="425"/>
      <c r="K43" s="427"/>
      <c r="L43" s="151"/>
      <c r="M43" s="152"/>
      <c r="N43" s="152">
        <f t="shared" si="0"/>
        <v>0</v>
      </c>
      <c r="O43" s="157"/>
      <c r="P43" s="158">
        <f t="shared" si="33"/>
        <v>0</v>
      </c>
      <c r="Q43" s="157"/>
      <c r="R43" s="158">
        <f t="shared" si="34"/>
        <v>0</v>
      </c>
      <c r="S43" s="157"/>
      <c r="T43" s="158">
        <f t="shared" si="35"/>
        <v>0</v>
      </c>
      <c r="U43" s="157">
        <f t="shared" si="36"/>
        <v>0</v>
      </c>
      <c r="V43" s="158">
        <f t="shared" si="37"/>
        <v>0</v>
      </c>
      <c r="W43" s="180"/>
      <c r="Y43" s="425"/>
      <c r="Z43" s="427"/>
      <c r="AA43" s="151"/>
      <c r="AB43" s="152"/>
      <c r="AC43" s="152">
        <f t="shared" si="38"/>
        <v>0</v>
      </c>
      <c r="AD43" s="157"/>
      <c r="AE43" s="158">
        <f t="shared" si="39"/>
        <v>0</v>
      </c>
      <c r="AF43" s="157"/>
      <c r="AG43" s="158">
        <f t="shared" si="3"/>
        <v>0</v>
      </c>
      <c r="AH43" s="157"/>
      <c r="AI43" s="158">
        <f t="shared" si="4"/>
        <v>0</v>
      </c>
      <c r="AJ43" s="157">
        <f t="shared" si="25"/>
        <v>0</v>
      </c>
      <c r="AK43" s="158">
        <f t="shared" si="5"/>
        <v>0</v>
      </c>
      <c r="AL43" s="180"/>
      <c r="AN43" s="425"/>
      <c r="AO43" s="427"/>
      <c r="AP43" s="151"/>
      <c r="AQ43" s="152"/>
      <c r="AR43" s="152">
        <f t="shared" si="31"/>
        <v>0</v>
      </c>
      <c r="AS43" s="157"/>
      <c r="AT43" s="158">
        <f t="shared" si="32"/>
        <v>0</v>
      </c>
      <c r="AU43" s="157"/>
      <c r="AV43" s="158">
        <f t="shared" si="6"/>
        <v>0</v>
      </c>
      <c r="AW43" s="157"/>
      <c r="AX43" s="158">
        <f t="shared" si="7"/>
        <v>0</v>
      </c>
      <c r="AY43" s="157">
        <f t="shared" si="26"/>
        <v>0</v>
      </c>
      <c r="AZ43" s="158">
        <f t="shared" si="8"/>
        <v>0</v>
      </c>
      <c r="BA43" s="180"/>
      <c r="BC43" s="425"/>
      <c r="BD43" s="427"/>
      <c r="BE43" s="151"/>
      <c r="BF43" s="152"/>
      <c r="BG43" s="152">
        <f t="shared" si="1"/>
        <v>0</v>
      </c>
      <c r="BH43" s="157"/>
      <c r="BI43" s="158">
        <f t="shared" si="9"/>
        <v>0</v>
      </c>
      <c r="BJ43" s="157"/>
      <c r="BK43" s="158">
        <f t="shared" si="10"/>
        <v>0</v>
      </c>
      <c r="BL43" s="157"/>
      <c r="BM43" s="158">
        <f t="shared" si="11"/>
        <v>0</v>
      </c>
      <c r="BN43" s="157">
        <f t="shared" si="27"/>
        <v>0</v>
      </c>
      <c r="BO43" s="158">
        <f t="shared" si="12"/>
        <v>0</v>
      </c>
      <c r="BP43" s="180"/>
      <c r="BR43" s="425"/>
      <c r="BS43" s="427"/>
      <c r="BT43" s="151"/>
      <c r="BU43" s="152"/>
      <c r="BV43" s="152">
        <f t="shared" si="13"/>
        <v>0</v>
      </c>
      <c r="BW43" s="157"/>
      <c r="BX43" s="158">
        <f t="shared" si="14"/>
        <v>0</v>
      </c>
      <c r="BY43" s="157"/>
      <c r="BZ43" s="158">
        <f t="shared" si="15"/>
        <v>0</v>
      </c>
      <c r="CA43" s="157"/>
      <c r="CB43" s="158">
        <f t="shared" si="16"/>
        <v>0</v>
      </c>
      <c r="CC43" s="157">
        <f t="shared" si="28"/>
        <v>0</v>
      </c>
      <c r="CD43" s="158">
        <f t="shared" si="17"/>
        <v>0</v>
      </c>
      <c r="CE43" s="180"/>
      <c r="CG43" s="425"/>
      <c r="CH43" s="427"/>
      <c r="CI43" s="151"/>
      <c r="CJ43" s="152"/>
      <c r="CK43" s="152">
        <f t="shared" si="2"/>
        <v>0</v>
      </c>
      <c r="CL43" s="157"/>
      <c r="CM43" s="158">
        <f t="shared" si="18"/>
        <v>0</v>
      </c>
      <c r="CN43" s="157"/>
      <c r="CO43" s="158">
        <f t="shared" si="19"/>
        <v>0</v>
      </c>
      <c r="CP43" s="157"/>
      <c r="CQ43" s="158">
        <f t="shared" si="20"/>
        <v>0</v>
      </c>
      <c r="CR43" s="157">
        <f t="shared" si="29"/>
        <v>0</v>
      </c>
      <c r="CS43" s="158">
        <f t="shared" si="21"/>
        <v>0</v>
      </c>
      <c r="CT43" s="180"/>
      <c r="CV43" s="425"/>
      <c r="CW43" s="427"/>
      <c r="CX43" s="151"/>
      <c r="CY43" s="152"/>
      <c r="CZ43" s="152">
        <f t="shared" si="40"/>
        <v>0</v>
      </c>
      <c r="DA43" s="157"/>
      <c r="DB43" s="158">
        <f t="shared" si="41"/>
        <v>0</v>
      </c>
      <c r="DC43" s="157"/>
      <c r="DD43" s="158">
        <f t="shared" si="22"/>
        <v>0</v>
      </c>
      <c r="DE43" s="157"/>
      <c r="DF43" s="158">
        <f t="shared" si="23"/>
        <v>0</v>
      </c>
      <c r="DG43" s="157">
        <f t="shared" si="30"/>
        <v>0</v>
      </c>
      <c r="DH43" s="158">
        <f t="shared" si="24"/>
        <v>0</v>
      </c>
      <c r="DI43" s="180"/>
    </row>
    <row r="44" spans="2:113" x14ac:dyDescent="0.4">
      <c r="J44" s="111"/>
      <c r="K44" s="112"/>
      <c r="L44" s="112"/>
      <c r="M44" s="112"/>
      <c r="N44" s="112"/>
      <c r="O44" s="179"/>
      <c r="P44" s="179"/>
      <c r="Q44" s="179"/>
      <c r="R44" s="179"/>
      <c r="S44" s="179"/>
      <c r="T44" s="179"/>
      <c r="U44" s="179"/>
      <c r="V44" s="179"/>
      <c r="W44" s="113"/>
      <c r="Y44" s="111"/>
      <c r="Z44" s="112"/>
      <c r="AA44" s="112"/>
      <c r="AB44" s="112"/>
      <c r="AC44" s="112"/>
      <c r="AD44" s="179"/>
      <c r="AE44" s="179"/>
      <c r="AF44" s="179"/>
      <c r="AG44" s="179"/>
      <c r="AH44" s="179"/>
      <c r="AI44" s="179"/>
      <c r="AJ44" s="179"/>
      <c r="AK44" s="179"/>
      <c r="AL44" s="113"/>
      <c r="AN44" s="111"/>
      <c r="AO44" s="112"/>
      <c r="AP44" s="112"/>
      <c r="AQ44" s="112"/>
      <c r="AR44" s="112"/>
      <c r="AS44" s="179"/>
      <c r="AT44" s="179"/>
      <c r="AU44" s="179"/>
      <c r="AV44" s="179"/>
      <c r="AW44" s="179"/>
      <c r="AX44" s="179"/>
      <c r="AY44" s="179"/>
      <c r="AZ44" s="179"/>
      <c r="BA44" s="113"/>
      <c r="BC44" s="111"/>
      <c r="BD44" s="112"/>
      <c r="BE44" s="112"/>
      <c r="BF44" s="112"/>
      <c r="BG44" s="112"/>
      <c r="BH44" s="179"/>
      <c r="BI44" s="179"/>
      <c r="BJ44" s="179"/>
      <c r="BK44" s="179"/>
      <c r="BL44" s="179"/>
      <c r="BM44" s="179"/>
      <c r="BN44" s="179"/>
      <c r="BO44" s="179"/>
      <c r="BP44" s="113"/>
      <c r="BR44" s="111"/>
      <c r="BS44" s="112"/>
      <c r="BT44" s="112"/>
      <c r="BU44" s="112"/>
      <c r="BV44" s="112"/>
      <c r="BW44" s="179"/>
      <c r="BX44" s="179"/>
      <c r="BY44" s="179"/>
      <c r="BZ44" s="179"/>
      <c r="CA44" s="179"/>
      <c r="CB44" s="179"/>
      <c r="CC44" s="179"/>
      <c r="CD44" s="179"/>
      <c r="CE44" s="113"/>
      <c r="CG44" s="111"/>
      <c r="CH44" s="112"/>
      <c r="CI44" s="112"/>
      <c r="CJ44" s="112"/>
      <c r="CK44" s="112"/>
      <c r="CL44" s="179"/>
      <c r="CM44" s="179"/>
      <c r="CN44" s="179"/>
      <c r="CO44" s="179"/>
      <c r="CP44" s="179"/>
      <c r="CQ44" s="179"/>
      <c r="CR44" s="179"/>
      <c r="CS44" s="179"/>
      <c r="CT44" s="113"/>
      <c r="CV44" s="111"/>
      <c r="CW44" s="112"/>
      <c r="CX44" s="112"/>
      <c r="CY44" s="112"/>
      <c r="CZ44" s="112"/>
      <c r="DA44" s="179"/>
      <c r="DB44" s="179"/>
      <c r="DC44" s="179"/>
      <c r="DD44" s="179"/>
      <c r="DE44" s="179"/>
      <c r="DF44" s="179"/>
      <c r="DG44" s="179"/>
      <c r="DH44" s="179"/>
      <c r="DI44" s="113"/>
    </row>
    <row r="45" spans="2:113" x14ac:dyDescent="0.4">
      <c r="J45" s="114"/>
      <c r="K45" s="115"/>
      <c r="L45" s="115"/>
      <c r="M45" s="115"/>
      <c r="N45" s="115"/>
      <c r="O45" s="178"/>
      <c r="P45" s="178"/>
      <c r="Q45" s="178"/>
      <c r="R45" s="178"/>
      <c r="S45" s="178"/>
      <c r="T45" s="178"/>
      <c r="U45" s="178"/>
      <c r="V45" s="178"/>
      <c r="W45" s="116"/>
      <c r="Y45" s="114"/>
      <c r="Z45" s="115"/>
      <c r="AA45" s="115"/>
      <c r="AB45" s="115"/>
      <c r="AC45" s="115"/>
      <c r="AD45" s="178"/>
      <c r="AE45" s="178"/>
      <c r="AF45" s="178"/>
      <c r="AG45" s="178"/>
      <c r="AH45" s="178"/>
      <c r="AI45" s="178"/>
      <c r="AJ45" s="178"/>
      <c r="AK45" s="178"/>
      <c r="AL45" s="116"/>
      <c r="AN45" s="114"/>
      <c r="AO45" s="115"/>
      <c r="AP45" s="115"/>
      <c r="AQ45" s="115"/>
      <c r="AR45" s="115"/>
      <c r="AS45" s="178"/>
      <c r="AT45" s="178"/>
      <c r="AU45" s="178"/>
      <c r="AV45" s="178"/>
      <c r="AW45" s="178"/>
      <c r="AX45" s="178"/>
      <c r="AY45" s="178"/>
      <c r="AZ45" s="178"/>
      <c r="BA45" s="116"/>
      <c r="BC45" s="114"/>
      <c r="BD45" s="115"/>
      <c r="BE45" s="115"/>
      <c r="BF45" s="115"/>
      <c r="BG45" s="115"/>
      <c r="BH45" s="178"/>
      <c r="BI45" s="178"/>
      <c r="BJ45" s="178"/>
      <c r="BK45" s="178"/>
      <c r="BL45" s="178"/>
      <c r="BM45" s="178"/>
      <c r="BN45" s="178"/>
      <c r="BO45" s="178"/>
      <c r="BP45" s="116"/>
      <c r="BR45" s="114"/>
      <c r="BS45" s="115"/>
      <c r="BT45" s="115"/>
      <c r="BU45" s="115"/>
      <c r="BV45" s="115"/>
      <c r="BW45" s="178"/>
      <c r="BX45" s="178"/>
      <c r="BY45" s="178"/>
      <c r="BZ45" s="178"/>
      <c r="CA45" s="178"/>
      <c r="CB45" s="178"/>
      <c r="CC45" s="178"/>
      <c r="CD45" s="178"/>
      <c r="CE45" s="116"/>
      <c r="CG45" s="159"/>
      <c r="CH45" s="115"/>
      <c r="CI45" s="115"/>
      <c r="CJ45" s="115"/>
      <c r="CK45" s="115"/>
      <c r="CL45" s="178"/>
      <c r="CM45" s="178"/>
      <c r="CN45" s="178"/>
      <c r="CO45" s="178"/>
      <c r="CP45" s="178"/>
      <c r="CQ45" s="178"/>
      <c r="CR45" s="178"/>
      <c r="CS45" s="178"/>
      <c r="CT45" s="116"/>
      <c r="CV45" s="159"/>
      <c r="CW45" s="115"/>
      <c r="CX45" s="115"/>
      <c r="CY45" s="115"/>
      <c r="CZ45" s="115"/>
      <c r="DA45" s="178"/>
      <c r="DB45" s="178"/>
      <c r="DC45" s="178"/>
      <c r="DD45" s="178"/>
      <c r="DE45" s="178"/>
      <c r="DF45" s="178"/>
      <c r="DG45" s="178"/>
      <c r="DH45" s="178"/>
      <c r="DI45" s="116"/>
    </row>
    <row r="46" spans="2:113" ht="19.5" thickBot="1" x14ac:dyDescent="0.45">
      <c r="B46" s="117"/>
      <c r="C46" s="117"/>
      <c r="D46" s="117"/>
      <c r="E46" s="117"/>
      <c r="F46" s="117"/>
      <c r="G46" s="117"/>
      <c r="H46" s="117"/>
      <c r="J46" s="118"/>
      <c r="K46" s="119"/>
      <c r="L46" s="119"/>
      <c r="M46" s="119"/>
      <c r="N46" s="119"/>
      <c r="O46" s="120"/>
      <c r="P46" s="120"/>
      <c r="Q46" s="120"/>
      <c r="R46" s="120"/>
      <c r="S46" s="120"/>
      <c r="T46" s="120"/>
      <c r="U46" s="120"/>
      <c r="V46" s="120"/>
      <c r="W46" s="121"/>
      <c r="Y46" s="118"/>
      <c r="Z46" s="119"/>
      <c r="AA46" s="119"/>
      <c r="AB46" s="119"/>
      <c r="AC46" s="119"/>
      <c r="AD46" s="120"/>
      <c r="AE46" s="120"/>
      <c r="AF46" s="120"/>
      <c r="AG46" s="120"/>
      <c r="AH46" s="120"/>
      <c r="AI46" s="120"/>
      <c r="AJ46" s="120"/>
      <c r="AK46" s="120"/>
      <c r="AL46" s="121"/>
      <c r="AN46" s="118"/>
      <c r="AO46" s="119"/>
      <c r="AP46" s="119"/>
      <c r="AQ46" s="119"/>
      <c r="AR46" s="119"/>
      <c r="AS46" s="120"/>
      <c r="AT46" s="120"/>
      <c r="AU46" s="120"/>
      <c r="AV46" s="120"/>
      <c r="AW46" s="120"/>
      <c r="AX46" s="120"/>
      <c r="AY46" s="120"/>
      <c r="AZ46" s="120"/>
      <c r="BA46" s="121"/>
      <c r="BC46" s="118"/>
      <c r="BD46" s="119"/>
      <c r="BE46" s="119"/>
      <c r="BF46" s="119"/>
      <c r="BG46" s="119"/>
      <c r="BH46" s="120"/>
      <c r="BI46" s="120"/>
      <c r="BJ46" s="120"/>
      <c r="BK46" s="120"/>
      <c r="BL46" s="120"/>
      <c r="BM46" s="120"/>
      <c r="BN46" s="120"/>
      <c r="BO46" s="120"/>
      <c r="BP46" s="121"/>
      <c r="BR46" s="118"/>
      <c r="BS46" s="119"/>
      <c r="BT46" s="119"/>
      <c r="BU46" s="119"/>
      <c r="BV46" s="119"/>
      <c r="BW46" s="120"/>
      <c r="BX46" s="120"/>
      <c r="BY46" s="120"/>
      <c r="BZ46" s="120"/>
      <c r="CA46" s="120"/>
      <c r="CB46" s="120"/>
      <c r="CC46" s="120"/>
      <c r="CD46" s="120"/>
      <c r="CE46" s="121"/>
      <c r="CG46" s="118"/>
      <c r="CH46" s="119"/>
      <c r="CI46" s="119"/>
      <c r="CJ46" s="119"/>
      <c r="CK46" s="119"/>
      <c r="CL46" s="120"/>
      <c r="CM46" s="120"/>
      <c r="CN46" s="120"/>
      <c r="CO46" s="120"/>
      <c r="CP46" s="120"/>
      <c r="CQ46" s="120"/>
      <c r="CR46" s="120"/>
      <c r="CS46" s="120"/>
      <c r="CT46" s="121"/>
      <c r="CV46" s="160"/>
      <c r="CW46" s="119"/>
      <c r="CX46" s="119"/>
      <c r="CY46" s="119"/>
      <c r="CZ46" s="119"/>
      <c r="DA46" s="120"/>
      <c r="DB46" s="120"/>
      <c r="DC46" s="120"/>
      <c r="DD46" s="120"/>
      <c r="DE46" s="120"/>
      <c r="DF46" s="120"/>
      <c r="DG46" s="120"/>
      <c r="DH46" s="120"/>
      <c r="DI46" s="121"/>
    </row>
    <row r="47" spans="2:113" ht="19.5" customHeight="1" thickTop="1" x14ac:dyDescent="0.4">
      <c r="B47" s="383" t="s">
        <v>122</v>
      </c>
      <c r="C47" s="98">
        <f>+C42</f>
        <v>0</v>
      </c>
      <c r="D47" s="98">
        <f t="shared" ref="D47:G48" si="43">+D42</f>
        <v>0</v>
      </c>
      <c r="E47" s="98">
        <f t="shared" si="43"/>
        <v>0</v>
      </c>
      <c r="F47" s="98">
        <f t="shared" si="43"/>
        <v>0</v>
      </c>
      <c r="G47" s="98">
        <f t="shared" si="43"/>
        <v>0</v>
      </c>
      <c r="H47" s="95"/>
      <c r="J47" s="385" t="s">
        <v>122</v>
      </c>
      <c r="K47" s="161"/>
      <c r="L47" s="162">
        <f t="shared" ref="L47:N48" si="44">+L54</f>
        <v>0</v>
      </c>
      <c r="M47" s="162">
        <f t="shared" si="44"/>
        <v>0</v>
      </c>
      <c r="N47" s="163">
        <f t="shared" si="44"/>
        <v>0</v>
      </c>
      <c r="O47" s="123"/>
      <c r="P47" s="123">
        <f>+SUM(P6,P8,P10,P12,P14,P16,P18,P20,P22,P24,P26,P28,P30,P32,P34,P36,P38,P40,P42)</f>
        <v>0</v>
      </c>
      <c r="Q47" s="123"/>
      <c r="R47" s="123">
        <f>+SUM(R6,R8,R10,R12,R14,R16,R18,R20,R22,R24,R26,R28,R30,R32,R34,R36,R38,R40,R42)</f>
        <v>0</v>
      </c>
      <c r="S47" s="123"/>
      <c r="T47" s="123">
        <f>+SUM(T6,T8,T10,T12,T14,T16,T18,T20,T22,T24,T26,T28,T30,T32,T34,T36,T38,T40,T42)</f>
        <v>0</v>
      </c>
      <c r="U47" s="123"/>
      <c r="V47" s="123">
        <f>+SUM(V6,V8,V10,V12,V14,V16,V18,V20,V22,V24,V26,V28,V30,V32,V34,V36,V38,V40,V42)</f>
        <v>0</v>
      </c>
      <c r="W47" s="65"/>
      <c r="Y47" s="385" t="s">
        <v>122</v>
      </c>
      <c r="Z47" s="161"/>
      <c r="AA47" s="162">
        <f t="shared" ref="AA47:AC48" si="45">+AA54</f>
        <v>0</v>
      </c>
      <c r="AB47" s="162">
        <f t="shared" si="45"/>
        <v>0</v>
      </c>
      <c r="AC47" s="163">
        <f t="shared" si="45"/>
        <v>0</v>
      </c>
      <c r="AD47" s="123"/>
      <c r="AE47" s="123">
        <f>+SUM(AE6,AE8,AE10,AE12,AE14,AE16,AE18,AE20,AE22,AE24,AE26,AE28,AE30,AE32,AE34,AE36,AE38,AE40,AE42)</f>
        <v>0</v>
      </c>
      <c r="AF47" s="123"/>
      <c r="AG47" s="123">
        <f>+SUM(AG6,AG8,AG10,AG12,AG14,AG16,AG18,AG20,AG22,AG24,AG26,AG28,AG30,AG32,AG34,AG36,AG38,AG40,AG42)</f>
        <v>0</v>
      </c>
      <c r="AH47" s="123"/>
      <c r="AI47" s="123">
        <f>+SUM(AI6,AI8,AI10,AI12,AI14,AI16,AI18,AI20,AI22,AI24,AI26,AI28,AI30,AI32,AI34,AI36,AI38,AI40,AI42)</f>
        <v>0</v>
      </c>
      <c r="AJ47" s="123"/>
      <c r="AK47" s="123">
        <f>+SUM(AK6,AK8,AK10,AK12,AK14,AK16,AK18,AK20,AK22,AK24,AK26,AK28,AK30,AK32,AK34,AK36,AK38,AK40,AK42)</f>
        <v>0</v>
      </c>
      <c r="AL47" s="65"/>
      <c r="AN47" s="385" t="s">
        <v>122</v>
      </c>
      <c r="AO47" s="161"/>
      <c r="AP47" s="162">
        <f t="shared" ref="AP47:AR48" si="46">+AP54</f>
        <v>0</v>
      </c>
      <c r="AQ47" s="162">
        <f t="shared" si="46"/>
        <v>0</v>
      </c>
      <c r="AR47" s="163">
        <f t="shared" si="46"/>
        <v>0</v>
      </c>
      <c r="AS47" s="123"/>
      <c r="AT47" s="123">
        <f>+SUM(AT6,AT8,AT10,AT12,AT14,AT16,AT18,AT20,AT22,AT24,AT26,AT28,AT30,AT32,AT34,AT36,AT38,AT40,AT42)</f>
        <v>0</v>
      </c>
      <c r="AU47" s="123"/>
      <c r="AV47" s="123">
        <f>+SUM(AV6,AV8,AV10,AV12,AV14,AV16,AV18,AV20,AV22,AV24,AV26,AV28,AV30,AV32,AV34,AV36,AV38,AV40,AV42)</f>
        <v>0</v>
      </c>
      <c r="AW47" s="123"/>
      <c r="AX47" s="123">
        <f>+SUM(AX6,AX8,AX10,AX12,AX14,AX16,AX18,AX20,AX22,AX24,AX26,AX28,AX30,AX32,AX34,AX36,AX38,AX40,AX42)</f>
        <v>0</v>
      </c>
      <c r="AY47" s="123"/>
      <c r="AZ47" s="123">
        <f>+SUM(AZ6,AZ8,AZ10,AZ12,AZ14,AZ16,AZ18,AZ20,AZ22,AZ24,AZ26,AZ28,AZ30,AZ32,AZ34,AZ36,AZ38,AZ40,AZ42)</f>
        <v>0</v>
      </c>
      <c r="BA47" s="65"/>
      <c r="BC47" s="385" t="s">
        <v>122</v>
      </c>
      <c r="BD47" s="161"/>
      <c r="BE47" s="162">
        <f t="shared" ref="BE47:BG48" si="47">+BE54</f>
        <v>0</v>
      </c>
      <c r="BF47" s="162">
        <f t="shared" si="47"/>
        <v>0</v>
      </c>
      <c r="BG47" s="163">
        <f t="shared" si="47"/>
        <v>0</v>
      </c>
      <c r="BH47" s="123"/>
      <c r="BI47" s="123">
        <f>+SUM(BI6,BI8,BI10,BI12,BI14,BI16,BI18,BI20,BI22,BI24,BI26,BI28,BI30,BI32,BI34,BI36,BI38,BI40,BI42)</f>
        <v>0</v>
      </c>
      <c r="BJ47" s="123"/>
      <c r="BK47" s="123">
        <f>+SUM(BK6,BK8,BK10,BK12,BK14,BK16,BK18,BK20,BK22,BK24,BK26,BK28,BK30,BK32,BK34,BK36,BK38,BK40,BK42)</f>
        <v>0</v>
      </c>
      <c r="BL47" s="123"/>
      <c r="BM47" s="123">
        <f>+SUM(BM6,BM8,BM10,BM12,BM14,BM16,BM18,BM20,BM22,BM24,BM26,BM28,BM30,BM32,BM34,BM36,BM38,BM40,BM42)</f>
        <v>0</v>
      </c>
      <c r="BN47" s="123"/>
      <c r="BO47" s="123">
        <f>+SUM(BO6,BO8,BO10,BO12,BO14,BO16,BO18,BO20,BO22,BO24,BO26,BO28,BO30,BO32,BO34,BO36,BO38,BO40,BO42)</f>
        <v>0</v>
      </c>
      <c r="BP47" s="65"/>
      <c r="BR47" s="385" t="s">
        <v>122</v>
      </c>
      <c r="BS47" s="161"/>
      <c r="BT47" s="162">
        <f t="shared" ref="BT47:BV48" si="48">+BT54</f>
        <v>0</v>
      </c>
      <c r="BU47" s="162">
        <f t="shared" si="48"/>
        <v>0</v>
      </c>
      <c r="BV47" s="163">
        <f t="shared" si="48"/>
        <v>0</v>
      </c>
      <c r="BW47" s="123"/>
      <c r="BX47" s="123">
        <f>+SUM(BX6,BX8,BX10,BX12,BX14,BX16,BX18,BX20,BX22,BX24,BX26,BX28,BX30,BX32,BX34,BX36,BX38,BX40,BX42)</f>
        <v>0</v>
      </c>
      <c r="BY47" s="123"/>
      <c r="BZ47" s="123">
        <f>+SUM(BZ6,BZ8,BZ10,BZ12,BZ14,BZ16,BZ18,BZ20,BZ22,BZ24,BZ26,BZ28,BZ30,BZ32,BZ34,BZ36,BZ38,BZ40,BZ42)</f>
        <v>0</v>
      </c>
      <c r="CA47" s="123"/>
      <c r="CB47" s="123">
        <f>+SUM(CB6,CB8,CB10,CB12,CB14,CB16,CB18,CB20,CB22,CB24,CB26,CB28,CB30,CB32,CB34,CB36,CB38,CB40,CB42)</f>
        <v>0</v>
      </c>
      <c r="CC47" s="123"/>
      <c r="CD47" s="123">
        <f>+SUM(CD6,CD8,CD10,CD12,CD14,CD16,CD18,CD20,CD22,CD24,CD26,CD28,CD30,CD32,CD34,CD36,CD38,CD40,CD42)</f>
        <v>0</v>
      </c>
      <c r="CE47" s="65"/>
      <c r="CG47" s="385" t="s">
        <v>122</v>
      </c>
      <c r="CH47" s="161"/>
      <c r="CI47" s="162">
        <f t="shared" ref="CI47:CK48" si="49">+CI54</f>
        <v>0</v>
      </c>
      <c r="CJ47" s="162">
        <f t="shared" si="49"/>
        <v>0</v>
      </c>
      <c r="CK47" s="163">
        <f t="shared" si="49"/>
        <v>0</v>
      </c>
      <c r="CL47" s="123"/>
      <c r="CM47" s="123">
        <f>+SUM(CM6,CM8,CM10,CM12,CM14,CM16,CM18,CM20,CM22,CM24,CM26,CM28,CM30,CM32,CM34,CM36,CM38,CM40,CM42)</f>
        <v>0</v>
      </c>
      <c r="CN47" s="123"/>
      <c r="CO47" s="123">
        <f>+SUM(CO6,CO8,CO10,CO12,CO14,CO16,CO18,CO20,CO22,CO24,CO26,CO28,CO30,CO32,CO34,CO36,CO38,CO40,CO42)</f>
        <v>0</v>
      </c>
      <c r="CP47" s="123"/>
      <c r="CQ47" s="123">
        <f>+SUM(CQ6,CQ8,CQ10,CQ12,CQ14,CQ16,CQ18,CQ20,CQ22,CQ24,CQ26,CQ28,CQ30,CQ32,CQ34,CQ36,CQ38,CQ40,CQ42)</f>
        <v>0</v>
      </c>
      <c r="CR47" s="123"/>
      <c r="CS47" s="123">
        <f>+SUM(CS6,CS8,CS10,CS12,CS14,CS16,CS18,CS20,CS22,CS24,CS26,CS28,CS30,CS32,CS34,CS36,CS38,CS40,CS42)</f>
        <v>0</v>
      </c>
      <c r="CT47" s="65"/>
      <c r="CV47" s="385" t="s">
        <v>122</v>
      </c>
      <c r="CW47" s="161"/>
      <c r="CX47" s="162">
        <f t="shared" ref="CX47:CZ48" si="50">+CX54</f>
        <v>0</v>
      </c>
      <c r="CY47" s="162">
        <f t="shared" si="50"/>
        <v>0</v>
      </c>
      <c r="CZ47" s="163">
        <f t="shared" si="50"/>
        <v>0</v>
      </c>
      <c r="DA47" s="123"/>
      <c r="DB47" s="123">
        <f>+SUM(DB6,DB8,DB10,DB12,DB14,DB16,DB18,DB20,DB22,DB24,DB26,DB28,DB30,DB32,DB34,DB36,DB38,DB40,DB42)</f>
        <v>0</v>
      </c>
      <c r="DC47" s="123"/>
      <c r="DD47" s="123">
        <f>+SUM(DD6,DD8,DD10,DD12,DD14,DD16,DD18,DD20,DD22,DD24,DD26,DD28,DD30,DD32,DD34,DD36,DD38,DD40,DD42)</f>
        <v>0</v>
      </c>
      <c r="DE47" s="123"/>
      <c r="DF47" s="123">
        <f>+SUM(DF6,DF8,DF10,DF12,DF14,DF16,DF18,DF20,DF22,DF24,DF26,DF28,DF30,DF32,DF34,DF36,DF38,DF40,DF42)</f>
        <v>0</v>
      </c>
      <c r="DG47" s="123"/>
      <c r="DH47" s="123">
        <f>+SUM(DH6,DH8,DH10,DH12,DH14,DH16,DH18,DH20,DH22,DH24,DH26,DH28,DH30,DH32,DH34,DH36,DH38,DH40,DH42)</f>
        <v>0</v>
      </c>
      <c r="DI47" s="65"/>
    </row>
    <row r="48" spans="2:113" x14ac:dyDescent="0.4">
      <c r="B48" s="384"/>
      <c r="C48" s="104">
        <f>+C43</f>
        <v>0</v>
      </c>
      <c r="D48" s="104">
        <f t="shared" si="43"/>
        <v>0</v>
      </c>
      <c r="E48" s="104">
        <f t="shared" si="43"/>
        <v>0</v>
      </c>
      <c r="F48" s="104">
        <f t="shared" si="43"/>
        <v>0</v>
      </c>
      <c r="G48" s="104">
        <f t="shared" si="43"/>
        <v>0</v>
      </c>
      <c r="H48" s="171"/>
      <c r="J48" s="386"/>
      <c r="K48" s="164"/>
      <c r="L48" s="165">
        <f t="shared" si="44"/>
        <v>0</v>
      </c>
      <c r="M48" s="165">
        <f t="shared" si="44"/>
        <v>0</v>
      </c>
      <c r="N48" s="166">
        <f t="shared" si="44"/>
        <v>0</v>
      </c>
      <c r="O48" s="107"/>
      <c r="P48" s="107">
        <f>+SUM(P7,P9,P11,P13,P15,P17,P19,P21,P23,P25,P27,P29,P31,P33,P35,P37,P39,P41,P43)</f>
        <v>0</v>
      </c>
      <c r="Q48" s="107"/>
      <c r="R48" s="107">
        <f>+SUM(R7,R9,R11,R13,R15,R17,R19,R21,R23,R25,R27,R29,R31,R33,R35,R37,R39,R41,R43)</f>
        <v>0</v>
      </c>
      <c r="S48" s="107"/>
      <c r="T48" s="107">
        <f>+SUM(T7,T9,T11,T13,T15,T17,T19,T21,T23,T25,T27,T29,T31,T33,T35,T37,T39,T41,T43)</f>
        <v>0</v>
      </c>
      <c r="U48" s="107"/>
      <c r="V48" s="107">
        <f>+SUM(V7,V9,V11,V13,V15,V17,V19,V21,V23,V25,V27,V29,V31,V33,V35,V37,V39,V41,V43)</f>
        <v>0</v>
      </c>
      <c r="W48" s="39"/>
      <c r="Y48" s="386"/>
      <c r="Z48" s="164"/>
      <c r="AA48" s="165">
        <f t="shared" si="45"/>
        <v>0</v>
      </c>
      <c r="AB48" s="165">
        <f t="shared" si="45"/>
        <v>0</v>
      </c>
      <c r="AC48" s="166">
        <f t="shared" si="45"/>
        <v>0</v>
      </c>
      <c r="AD48" s="107"/>
      <c r="AE48" s="107">
        <f>+SUM(AE7,AE9,AE11,AE13,AE15,AE17,AE19,AE21,AE23,AE25,AE27,AE29,AE31,AE33,AE35,AE37,AE39,AE41,AE43)</f>
        <v>0</v>
      </c>
      <c r="AF48" s="107"/>
      <c r="AG48" s="107">
        <f>+SUM(AG7,AG9,AG11,AG13,AG15,AG17,AG19,AG21,AG23,AG25,AG27,AG29,AG31,AG33,AG35,AG37,AG39,AG41,AG43)</f>
        <v>0</v>
      </c>
      <c r="AH48" s="107"/>
      <c r="AI48" s="107">
        <f>+SUM(AI7,AI9,AI11,AI13,AI15,AI17,AI19,AI21,AI23,AI25,AI27,AI29,AI31,AI33,AI35,AI37,AI39,AI41,AI43)</f>
        <v>0</v>
      </c>
      <c r="AJ48" s="107"/>
      <c r="AK48" s="107">
        <f>+SUM(AK7,AK9,AK11,AK13,AK15,AK17,AK19,AK21,AK23,AK25,AK27,AK29,AK31,AK33,AK35,AK37,AK39,AK41,AK43)</f>
        <v>0</v>
      </c>
      <c r="AL48" s="39"/>
      <c r="AN48" s="386"/>
      <c r="AO48" s="164"/>
      <c r="AP48" s="165">
        <f t="shared" si="46"/>
        <v>0</v>
      </c>
      <c r="AQ48" s="165">
        <f t="shared" si="46"/>
        <v>0</v>
      </c>
      <c r="AR48" s="166">
        <f t="shared" si="46"/>
        <v>0</v>
      </c>
      <c r="AS48" s="107"/>
      <c r="AT48" s="107">
        <f>+SUM(AT7,AT9,AT11,AT13,AT15,AT17,AT19,AT21,AT23,AT25,AT27,AT29,AT31,AT33,AT35,AT37,AT39,AT41,AT43)</f>
        <v>0</v>
      </c>
      <c r="AU48" s="107"/>
      <c r="AV48" s="107">
        <f>+SUM(AV7,AV9,AV11,AV13,AV15,AV17,AV19,AV21,AV23,AV25,AV27,AV29,AV31,AV33,AV35,AV37,AV39,AV41,AV43)</f>
        <v>0</v>
      </c>
      <c r="AW48" s="107"/>
      <c r="AX48" s="107">
        <f>+SUM(AX7,AX9,AX11,AX13,AX15,AX17,AX19,AX21,AX23,AX25,AX27,AX29,AX31,AX33,AX35,AX37,AX39,AX41,AX43)</f>
        <v>0</v>
      </c>
      <c r="AY48" s="107"/>
      <c r="AZ48" s="107">
        <f>+SUM(AZ7,AZ9,AZ11,AZ13,AZ15,AZ17,AZ19,AZ21,AZ23,AZ25,AZ27,AZ29,AZ31,AZ33,AZ35,AZ37,AZ39,AZ41,AZ43)</f>
        <v>0</v>
      </c>
      <c r="BA48" s="39"/>
      <c r="BC48" s="386"/>
      <c r="BD48" s="164"/>
      <c r="BE48" s="165">
        <f t="shared" si="47"/>
        <v>0</v>
      </c>
      <c r="BF48" s="165">
        <f t="shared" si="47"/>
        <v>0</v>
      </c>
      <c r="BG48" s="166">
        <f t="shared" si="47"/>
        <v>0</v>
      </c>
      <c r="BH48" s="107"/>
      <c r="BI48" s="107">
        <f>+SUM(BI7,BI9,BI11,BI13,BI15,BI17,BI19,BI21,BI23,BI25,BI27,BI29,BI31,BI33,BI35,BI37,BI39,BI41,BI43)</f>
        <v>0</v>
      </c>
      <c r="BJ48" s="107"/>
      <c r="BK48" s="107">
        <f>+SUM(BK7,BK9,BK11,BK13,BK15,BK17,BK19,BK21,BK23,BK25,BK27,BK29,BK31,BK33,BK35,BK37,BK39,BK41,BK43)</f>
        <v>0</v>
      </c>
      <c r="BL48" s="107"/>
      <c r="BM48" s="107">
        <f>+SUM(BM7,BM9,BM11,BM13,BM15,BM17,BM19,BM21,BM23,BM25,BM27,BM29,BM31,BM33,BM35,BM37,BM39,BM41,BM43)</f>
        <v>0</v>
      </c>
      <c r="BN48" s="107"/>
      <c r="BO48" s="107">
        <f>+SUM(BO7,BO9,BO11,BO13,BO15,BO17,BO19,BO21,BO23,BO25,BO27,BO29,BO31,BO33,BO35,BO37,BO39,BO41,BO43)</f>
        <v>0</v>
      </c>
      <c r="BP48" s="39"/>
      <c r="BR48" s="386"/>
      <c r="BS48" s="164"/>
      <c r="BT48" s="165">
        <f t="shared" si="48"/>
        <v>0</v>
      </c>
      <c r="BU48" s="165">
        <f t="shared" si="48"/>
        <v>0</v>
      </c>
      <c r="BV48" s="166">
        <f t="shared" si="48"/>
        <v>0</v>
      </c>
      <c r="BW48" s="107"/>
      <c r="BX48" s="107">
        <f>+SUM(BX7,BX9,BX11,BX13,BX15,BX17,BX19,BX21,BX23,BX25,BX27,BX29,BX31,BX33,BX35,BX37,BX39,BX41,BX43)</f>
        <v>0</v>
      </c>
      <c r="BY48" s="107"/>
      <c r="BZ48" s="107">
        <f>+SUM(BZ7,BZ9,BZ11,BZ13,BZ15,BZ17,BZ19,BZ21,BZ23,BZ25,BZ27,BZ29,BZ31,BZ33,BZ35,BZ37,BZ39,BZ41,BZ43)</f>
        <v>0</v>
      </c>
      <c r="CA48" s="107"/>
      <c r="CB48" s="107">
        <f>+SUM(CB7,CB9,CB11,CB13,CB15,CB17,CB19,CB21,CB23,CB25,CB27,CB29,CB31,CB33,CB35,CB37,CB39,CB41,CB43)</f>
        <v>0</v>
      </c>
      <c r="CC48" s="107"/>
      <c r="CD48" s="107">
        <f>+SUM(CD7,CD9,CD11,CD13,CD15,CD17,CD19,CD21,CD23,CD25,CD27,CD29,CD31,CD33,CD35,CD37,CD39,CD41,CD43)</f>
        <v>0</v>
      </c>
      <c r="CE48" s="39"/>
      <c r="CG48" s="386"/>
      <c r="CH48" s="164"/>
      <c r="CI48" s="165">
        <f t="shared" si="49"/>
        <v>0</v>
      </c>
      <c r="CJ48" s="165">
        <f t="shared" si="49"/>
        <v>0</v>
      </c>
      <c r="CK48" s="166">
        <f t="shared" si="49"/>
        <v>0</v>
      </c>
      <c r="CL48" s="107"/>
      <c r="CM48" s="107">
        <f>+SUM(CM7,CM9,CM11,CM13,CM15,CM17,CM19,CM21,CM23,CM25,CM27,CM29,CM31,CM33,CM35,CM37,CM39,CM41,CM43)</f>
        <v>0</v>
      </c>
      <c r="CN48" s="107"/>
      <c r="CO48" s="107">
        <f>+SUM(CO7,CO9,CO11,CO13,CO15,CO17,CO19,CO21,CO23,CO25,CO27,CO29,CO31,CO33,CO35,CO37,CO39,CO41,CO43)</f>
        <v>0</v>
      </c>
      <c r="CP48" s="107"/>
      <c r="CQ48" s="107">
        <f>+SUM(CQ7,CQ9,CQ11,CQ13,CQ15,CQ17,CQ19,CQ21,CQ23,CQ25,CQ27,CQ29,CQ31,CQ33,CQ35,CQ37,CQ39,CQ41,CQ43)</f>
        <v>0</v>
      </c>
      <c r="CR48" s="107"/>
      <c r="CS48" s="107">
        <f>+SUM(CS7,CS9,CS11,CS13,CS15,CS17,CS19,CS21,CS23,CS25,CS27,CS29,CS31,CS33,CS35,CS37,CS39,CS41,CS43)</f>
        <v>0</v>
      </c>
      <c r="CT48" s="39"/>
      <c r="CV48" s="386"/>
      <c r="CW48" s="164"/>
      <c r="CX48" s="165">
        <f t="shared" si="50"/>
        <v>0</v>
      </c>
      <c r="CY48" s="165">
        <f t="shared" si="50"/>
        <v>0</v>
      </c>
      <c r="CZ48" s="166">
        <f t="shared" si="50"/>
        <v>0</v>
      </c>
      <c r="DA48" s="107"/>
      <c r="DB48" s="107">
        <f>+SUM(DB7,DB9,DB11,DB13,DB15,DB17,DB19,DB21,DB23,DB25,DB27,DB29,DB31,DB33,DB35,DB37,DB39,DB41,DB43)</f>
        <v>0</v>
      </c>
      <c r="DC48" s="107"/>
      <c r="DD48" s="107">
        <f>+SUM(DD7,DD9,DD11,DD13,DD15,DD17,DD19,DD21,DD23,DD25,DD27,DD29,DD31,DD33,DD35,DD37,DD39,DD41,DD43)</f>
        <v>0</v>
      </c>
      <c r="DE48" s="107"/>
      <c r="DF48" s="107">
        <f>+SUM(DF7,DF9,DF11,DF13,DF15,DF17,DF19,DF21,DF23,DF25,DF27,DF29,DF31,DF33,DF35,DF37,DF39,DF41,DF43)</f>
        <v>0</v>
      </c>
      <c r="DG48" s="107"/>
      <c r="DH48" s="107">
        <f>+SUM(DH7,DH9,DH11,DH13,DH15,DH17,DH19,DH21,DH23,DH25,DH27,DH29,DH31,DH33,DH35,DH37,DH39,DH41,DH43)</f>
        <v>0</v>
      </c>
      <c r="DI48" s="39"/>
    </row>
    <row r="50" spans="10:22" x14ac:dyDescent="0.4">
      <c r="J50" s="125"/>
      <c r="K50" s="126"/>
      <c r="M50" s="127"/>
      <c r="N50" s="127"/>
      <c r="P50" s="127"/>
      <c r="Q50" s="127"/>
      <c r="R50" s="127"/>
      <c r="S50" s="127"/>
      <c r="T50" s="127"/>
    </row>
    <row r="51" spans="10:22" x14ac:dyDescent="0.4">
      <c r="J51" s="128"/>
      <c r="K51" s="126"/>
      <c r="M51" s="127"/>
      <c r="N51" s="127"/>
      <c r="P51" s="127"/>
      <c r="Q51" s="127"/>
      <c r="R51" s="127"/>
      <c r="S51" s="127"/>
      <c r="T51" s="127"/>
    </row>
    <row r="52" spans="10:22" x14ac:dyDescent="0.4">
      <c r="J52" s="129"/>
      <c r="K52" s="126"/>
      <c r="V52" s="126"/>
    </row>
    <row r="53" spans="10:22" x14ac:dyDescent="0.4">
      <c r="K53" s="126"/>
      <c r="V53" s="126"/>
    </row>
    <row r="54" spans="10:22" x14ac:dyDescent="0.4">
      <c r="J54" s="125"/>
      <c r="K54" s="126"/>
      <c r="M54" s="126"/>
      <c r="N54" s="126"/>
      <c r="P54" s="126"/>
      <c r="Q54" s="126"/>
      <c r="R54" s="126"/>
      <c r="S54" s="126"/>
      <c r="T54" s="126"/>
      <c r="V54" s="126"/>
    </row>
    <row r="55" spans="10:22" x14ac:dyDescent="0.4">
      <c r="K55" s="126"/>
      <c r="M55" s="126"/>
      <c r="N55" s="126"/>
      <c r="P55" s="126"/>
      <c r="Q55" s="126"/>
      <c r="R55" s="126"/>
      <c r="S55" s="126"/>
      <c r="T55" s="126"/>
      <c r="V55" s="126"/>
    </row>
  </sheetData>
  <autoFilter ref="CV2:DI43" xr:uid="{00000000-0001-0000-0F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58">
    <mergeCell ref="B4:B5"/>
    <mergeCell ref="C4:C5"/>
    <mergeCell ref="D4:D5"/>
    <mergeCell ref="E4:E5"/>
    <mergeCell ref="F4:F5"/>
    <mergeCell ref="G4:G5"/>
    <mergeCell ref="CH2:CS3"/>
    <mergeCell ref="CT2:CT3"/>
    <mergeCell ref="CW2:DH3"/>
    <mergeCell ref="C2:G3"/>
    <mergeCell ref="H2:H3"/>
    <mergeCell ref="K2:V3"/>
    <mergeCell ref="W2:W3"/>
    <mergeCell ref="Z2:AK3"/>
    <mergeCell ref="AL2:AL3"/>
    <mergeCell ref="W4:W5"/>
    <mergeCell ref="Y4:Y5"/>
    <mergeCell ref="H4:H5"/>
    <mergeCell ref="J4:J5"/>
    <mergeCell ref="O4:P4"/>
    <mergeCell ref="Q4:R4"/>
    <mergeCell ref="S4:T4"/>
    <mergeCell ref="U4:V4"/>
    <mergeCell ref="DI2:DI3"/>
    <mergeCell ref="AO2:AZ3"/>
    <mergeCell ref="BA2:BA3"/>
    <mergeCell ref="BD2:BO3"/>
    <mergeCell ref="BP2:BP3"/>
    <mergeCell ref="BS2:CD3"/>
    <mergeCell ref="CE2:CE3"/>
    <mergeCell ref="AL4:AL5"/>
    <mergeCell ref="AN4:AN5"/>
    <mergeCell ref="AS4:AT4"/>
    <mergeCell ref="AU4:AV4"/>
    <mergeCell ref="AW4:AX4"/>
    <mergeCell ref="AY4:AZ4"/>
    <mergeCell ref="AD4:AE4"/>
    <mergeCell ref="AF4:AG4"/>
    <mergeCell ref="AH4:AI4"/>
    <mergeCell ref="AJ4:AK4"/>
    <mergeCell ref="BY4:BZ4"/>
    <mergeCell ref="CA4:CB4"/>
    <mergeCell ref="CC4:CD4"/>
    <mergeCell ref="BA4:BA5"/>
    <mergeCell ref="BC4:BC5"/>
    <mergeCell ref="BH4:BI4"/>
    <mergeCell ref="BJ4:BK4"/>
    <mergeCell ref="BL4:BM4"/>
    <mergeCell ref="BN4:BO4"/>
    <mergeCell ref="B6:B7"/>
    <mergeCell ref="J6:J7"/>
    <mergeCell ref="K6:K7"/>
    <mergeCell ref="Y6:Y7"/>
    <mergeCell ref="Z6:Z7"/>
    <mergeCell ref="AN6:AN7"/>
    <mergeCell ref="AO6:AO7"/>
    <mergeCell ref="BC6:BC7"/>
    <mergeCell ref="BD6:BD7"/>
    <mergeCell ref="J8:J9"/>
    <mergeCell ref="K8:K9"/>
    <mergeCell ref="Y8:Y9"/>
    <mergeCell ref="Z8:Z9"/>
    <mergeCell ref="AN8:AN9"/>
    <mergeCell ref="AO8:AO9"/>
    <mergeCell ref="BC8:BC9"/>
    <mergeCell ref="BR6:BR7"/>
    <mergeCell ref="DI4:DI5"/>
    <mergeCell ref="CT4:CT5"/>
    <mergeCell ref="CV4:CV5"/>
    <mergeCell ref="DA4:DB4"/>
    <mergeCell ref="DC4:DD4"/>
    <mergeCell ref="DE4:DF4"/>
    <mergeCell ref="DG4:DH4"/>
    <mergeCell ref="CE4:CE5"/>
    <mergeCell ref="CG4:CG5"/>
    <mergeCell ref="CL4:CM4"/>
    <mergeCell ref="CN4:CO4"/>
    <mergeCell ref="CP4:CQ4"/>
    <mergeCell ref="CR4:CS4"/>
    <mergeCell ref="BP4:BP5"/>
    <mergeCell ref="BR4:BR5"/>
    <mergeCell ref="BW4:BX4"/>
    <mergeCell ref="BS6:BS7"/>
    <mergeCell ref="CG6:CG7"/>
    <mergeCell ref="CH6:CH7"/>
    <mergeCell ref="CV6:CV7"/>
    <mergeCell ref="CW6:CW7"/>
    <mergeCell ref="CW8:CW9"/>
    <mergeCell ref="BS8:BS9"/>
    <mergeCell ref="CG8:CG9"/>
    <mergeCell ref="CH8:CH9"/>
    <mergeCell ref="CV8:CV9"/>
    <mergeCell ref="AN10:AN11"/>
    <mergeCell ref="AO10:AO11"/>
    <mergeCell ref="BD8:BD9"/>
    <mergeCell ref="BR8:BR9"/>
    <mergeCell ref="CV10:CV11"/>
    <mergeCell ref="CW10:CW11"/>
    <mergeCell ref="B12:B13"/>
    <mergeCell ref="J12:J13"/>
    <mergeCell ref="K12:K13"/>
    <mergeCell ref="Y12:Y13"/>
    <mergeCell ref="Z12:Z13"/>
    <mergeCell ref="AN12:AN13"/>
    <mergeCell ref="BC10:BC11"/>
    <mergeCell ref="BD10:BD11"/>
    <mergeCell ref="BR10:BR11"/>
    <mergeCell ref="BS10:BS11"/>
    <mergeCell ref="CG10:CG11"/>
    <mergeCell ref="CH10:CH11"/>
    <mergeCell ref="CH12:CH13"/>
    <mergeCell ref="CV12:CV13"/>
    <mergeCell ref="CW12:CW13"/>
    <mergeCell ref="BS12:BS13"/>
    <mergeCell ref="CG12:CG13"/>
    <mergeCell ref="B8:B9"/>
    <mergeCell ref="B10:B11"/>
    <mergeCell ref="J10:J11"/>
    <mergeCell ref="K10:K11"/>
    <mergeCell ref="Y10:Y11"/>
    <mergeCell ref="B14:B15"/>
    <mergeCell ref="J14:J15"/>
    <mergeCell ref="K14:K15"/>
    <mergeCell ref="Y14:Y15"/>
    <mergeCell ref="Z14:Z15"/>
    <mergeCell ref="Z10:Z11"/>
    <mergeCell ref="AO12:AO13"/>
    <mergeCell ref="BC12:BC13"/>
    <mergeCell ref="BD12:BD13"/>
    <mergeCell ref="BR12:BR13"/>
    <mergeCell ref="CG14:CG15"/>
    <mergeCell ref="CH14:CH15"/>
    <mergeCell ref="CV14:CV15"/>
    <mergeCell ref="CW14:CW15"/>
    <mergeCell ref="AN14:AN15"/>
    <mergeCell ref="AO14:AO15"/>
    <mergeCell ref="BC14:BC15"/>
    <mergeCell ref="BD14:BD15"/>
    <mergeCell ref="BR14:BR15"/>
    <mergeCell ref="BS14:BS15"/>
    <mergeCell ref="CH16:CH17"/>
    <mergeCell ref="CV16:CV17"/>
    <mergeCell ref="CW16:CW17"/>
    <mergeCell ref="B18:B19"/>
    <mergeCell ref="J18:J19"/>
    <mergeCell ref="K18:K19"/>
    <mergeCell ref="Y18:Y19"/>
    <mergeCell ref="Z18:Z19"/>
    <mergeCell ref="AO16:AO17"/>
    <mergeCell ref="BC16:BC17"/>
    <mergeCell ref="BD16:BD17"/>
    <mergeCell ref="BR16:BR17"/>
    <mergeCell ref="BS16:BS17"/>
    <mergeCell ref="CG16:CG17"/>
    <mergeCell ref="B16:B17"/>
    <mergeCell ref="J16:J17"/>
    <mergeCell ref="K16:K17"/>
    <mergeCell ref="Y16:Y17"/>
    <mergeCell ref="Z16:Z17"/>
    <mergeCell ref="AN16:AN17"/>
    <mergeCell ref="CG18:CG19"/>
    <mergeCell ref="CH18:CH19"/>
    <mergeCell ref="CV18:CV19"/>
    <mergeCell ref="CW18:CW19"/>
    <mergeCell ref="AN18:AN19"/>
    <mergeCell ref="AO18:AO19"/>
    <mergeCell ref="BC18:BC19"/>
    <mergeCell ref="BD18:BD19"/>
    <mergeCell ref="BR18:BR19"/>
    <mergeCell ref="BS18:BS19"/>
    <mergeCell ref="CH20:CH21"/>
    <mergeCell ref="CV20:CV21"/>
    <mergeCell ref="CW20:CW21"/>
    <mergeCell ref="BS20:BS21"/>
    <mergeCell ref="CG20:CG21"/>
    <mergeCell ref="B22:B23"/>
    <mergeCell ref="J22:J23"/>
    <mergeCell ref="K22:K23"/>
    <mergeCell ref="Y22:Y23"/>
    <mergeCell ref="Z22:Z23"/>
    <mergeCell ref="AO20:AO21"/>
    <mergeCell ref="BC20:BC21"/>
    <mergeCell ref="BD20:BD21"/>
    <mergeCell ref="BR20:BR21"/>
    <mergeCell ref="B20:B21"/>
    <mergeCell ref="J20:J21"/>
    <mergeCell ref="K20:K21"/>
    <mergeCell ref="Y20:Y21"/>
    <mergeCell ref="Z20:Z21"/>
    <mergeCell ref="AN20:AN21"/>
    <mergeCell ref="CG22:CG23"/>
    <mergeCell ref="CH22:CH23"/>
    <mergeCell ref="CV22:CV23"/>
    <mergeCell ref="CW22:CW23"/>
    <mergeCell ref="AN22:AN23"/>
    <mergeCell ref="AO22:AO23"/>
    <mergeCell ref="BC22:BC23"/>
    <mergeCell ref="BD22:BD23"/>
    <mergeCell ref="BR22:BR23"/>
    <mergeCell ref="BS22:BS23"/>
    <mergeCell ref="CH24:CH25"/>
    <mergeCell ref="CV24:CV25"/>
    <mergeCell ref="CW24:CW25"/>
    <mergeCell ref="B26:B27"/>
    <mergeCell ref="J26:J27"/>
    <mergeCell ref="K26:K27"/>
    <mergeCell ref="Y26:Y27"/>
    <mergeCell ref="Z26:Z27"/>
    <mergeCell ref="AO24:AO25"/>
    <mergeCell ref="BC24:BC25"/>
    <mergeCell ref="BD24:BD25"/>
    <mergeCell ref="BR24:BR25"/>
    <mergeCell ref="BS24:BS25"/>
    <mergeCell ref="CG24:CG25"/>
    <mergeCell ref="B24:B25"/>
    <mergeCell ref="J24:J25"/>
    <mergeCell ref="K24:K25"/>
    <mergeCell ref="Y24:Y25"/>
    <mergeCell ref="Z24:Z25"/>
    <mergeCell ref="AN24:AN25"/>
    <mergeCell ref="CG26:CG27"/>
    <mergeCell ref="CH26:CH27"/>
    <mergeCell ref="CV26:CV27"/>
    <mergeCell ref="CW26:CW27"/>
    <mergeCell ref="AN26:AN27"/>
    <mergeCell ref="AO26:AO27"/>
    <mergeCell ref="BC26:BC27"/>
    <mergeCell ref="BD26:BD27"/>
    <mergeCell ref="BR26:BR27"/>
    <mergeCell ref="BS26:BS27"/>
    <mergeCell ref="CH28:CH29"/>
    <mergeCell ref="CV28:CV29"/>
    <mergeCell ref="CW28:CW29"/>
    <mergeCell ref="BS28:BS29"/>
    <mergeCell ref="CG28:CG29"/>
    <mergeCell ref="B30:B31"/>
    <mergeCell ref="J30:J31"/>
    <mergeCell ref="K30:K31"/>
    <mergeCell ref="Y30:Y31"/>
    <mergeCell ref="Z30:Z31"/>
    <mergeCell ref="AO28:AO29"/>
    <mergeCell ref="BC28:BC29"/>
    <mergeCell ref="BD28:BD29"/>
    <mergeCell ref="BR28:BR29"/>
    <mergeCell ref="B28:B29"/>
    <mergeCell ref="J28:J29"/>
    <mergeCell ref="K28:K29"/>
    <mergeCell ref="Y28:Y29"/>
    <mergeCell ref="Z28:Z29"/>
    <mergeCell ref="AN28:AN29"/>
    <mergeCell ref="CG30:CG31"/>
    <mergeCell ref="CH30:CH31"/>
    <mergeCell ref="CV30:CV31"/>
    <mergeCell ref="CW30:CW31"/>
    <mergeCell ref="AN30:AN31"/>
    <mergeCell ref="AO30:AO31"/>
    <mergeCell ref="BC30:BC31"/>
    <mergeCell ref="BD30:BD31"/>
    <mergeCell ref="BR30:BR31"/>
    <mergeCell ref="BS30:BS31"/>
    <mergeCell ref="CH32:CH33"/>
    <mergeCell ref="CV32:CV33"/>
    <mergeCell ref="CW32:CW33"/>
    <mergeCell ref="B34:B35"/>
    <mergeCell ref="J34:J35"/>
    <mergeCell ref="K34:K35"/>
    <mergeCell ref="Y34:Y35"/>
    <mergeCell ref="Z34:Z35"/>
    <mergeCell ref="AO32:AO33"/>
    <mergeCell ref="BC32:BC33"/>
    <mergeCell ref="BD32:BD33"/>
    <mergeCell ref="BR32:BR33"/>
    <mergeCell ref="BS32:BS33"/>
    <mergeCell ref="CG32:CG33"/>
    <mergeCell ref="B32:B33"/>
    <mergeCell ref="J32:J33"/>
    <mergeCell ref="K32:K33"/>
    <mergeCell ref="Y32:Y33"/>
    <mergeCell ref="Z32:Z33"/>
    <mergeCell ref="AN32:AN33"/>
    <mergeCell ref="CG34:CG35"/>
    <mergeCell ref="CH34:CH35"/>
    <mergeCell ref="CV34:CV35"/>
    <mergeCell ref="CW34:CW35"/>
    <mergeCell ref="AN34:AN35"/>
    <mergeCell ref="AO34:AO35"/>
    <mergeCell ref="BC34:BC35"/>
    <mergeCell ref="BD34:BD35"/>
    <mergeCell ref="BR34:BR35"/>
    <mergeCell ref="BS34:BS35"/>
    <mergeCell ref="CH36:CH37"/>
    <mergeCell ref="CV36:CV37"/>
    <mergeCell ref="CW36:CW37"/>
    <mergeCell ref="BS36:BS37"/>
    <mergeCell ref="CG36:CG37"/>
    <mergeCell ref="B38:B39"/>
    <mergeCell ref="J38:J39"/>
    <mergeCell ref="K38:K39"/>
    <mergeCell ref="Y38:Y39"/>
    <mergeCell ref="Z38:Z39"/>
    <mergeCell ref="AO36:AO37"/>
    <mergeCell ref="BC36:BC37"/>
    <mergeCell ref="BD36:BD37"/>
    <mergeCell ref="BR36:BR37"/>
    <mergeCell ref="B36:B37"/>
    <mergeCell ref="J36:J37"/>
    <mergeCell ref="K36:K37"/>
    <mergeCell ref="Y36:Y37"/>
    <mergeCell ref="Z36:Z37"/>
    <mergeCell ref="AN36:AN37"/>
    <mergeCell ref="CG38:CG39"/>
    <mergeCell ref="CH38:CH39"/>
    <mergeCell ref="CV38:CV39"/>
    <mergeCell ref="CW38:CW39"/>
    <mergeCell ref="AN38:AN39"/>
    <mergeCell ref="AO38:AO39"/>
    <mergeCell ref="BC38:BC39"/>
    <mergeCell ref="BD38:BD39"/>
    <mergeCell ref="BR38:BR39"/>
    <mergeCell ref="BS38:BS39"/>
    <mergeCell ref="CH40:CH41"/>
    <mergeCell ref="CV40:CV41"/>
    <mergeCell ref="CW40:CW41"/>
    <mergeCell ref="B42:B43"/>
    <mergeCell ref="J42:J43"/>
    <mergeCell ref="K42:K43"/>
    <mergeCell ref="Y42:Y43"/>
    <mergeCell ref="Z42:Z43"/>
    <mergeCell ref="AO40:AO41"/>
    <mergeCell ref="BC40:BC41"/>
    <mergeCell ref="BD40:BD41"/>
    <mergeCell ref="BR40:BR41"/>
    <mergeCell ref="BS40:BS41"/>
    <mergeCell ref="CG40:CG41"/>
    <mergeCell ref="B40:B41"/>
    <mergeCell ref="J40:J41"/>
    <mergeCell ref="K40:K41"/>
    <mergeCell ref="Y40:Y41"/>
    <mergeCell ref="Z40:Z41"/>
    <mergeCell ref="AN40:AN41"/>
    <mergeCell ref="CG42:CG43"/>
    <mergeCell ref="CH42:CH43"/>
    <mergeCell ref="CV42:CV43"/>
    <mergeCell ref="CW42:CW43"/>
    <mergeCell ref="AN42:AN43"/>
    <mergeCell ref="AO42:AO43"/>
    <mergeCell ref="BC42:BC43"/>
    <mergeCell ref="BD42:BD43"/>
    <mergeCell ref="BR42:BR43"/>
    <mergeCell ref="BS42:BS43"/>
    <mergeCell ref="CG47:CG48"/>
    <mergeCell ref="CV47:CV48"/>
    <mergeCell ref="B47:B48"/>
    <mergeCell ref="J47:J48"/>
    <mergeCell ref="Y47:Y48"/>
    <mergeCell ref="AN47:AN48"/>
    <mergeCell ref="BC47:BC48"/>
    <mergeCell ref="BR47:BR48"/>
  </mergeCells>
  <phoneticPr fontId="2"/>
  <hyperlinks>
    <hyperlink ref="A1" location="menu!A1" display="menu" xr:uid="{00000000-0004-0000-0F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W49"/>
  <sheetViews>
    <sheetView showGridLines="0" showZeros="0" view="pageBreakPreview" zoomScale="85" zoomScaleNormal="100" zoomScaleSheetLayoutView="85" workbookViewId="0">
      <selection activeCell="A11" sqref="A11"/>
    </sheetView>
  </sheetViews>
  <sheetFormatPr defaultRowHeight="18.75" x14ac:dyDescent="0.4"/>
  <cols>
    <col min="2" max="2" width="20.625" customWidth="1"/>
    <col min="3" max="3" width="23.625" customWidth="1"/>
    <col min="4" max="4" width="5.625" customWidth="1"/>
    <col min="5" max="6" width="10.625" customWidth="1"/>
    <col min="7" max="7" width="29.625" customWidth="1"/>
    <col min="8" max="8" width="2.625" customWidth="1"/>
    <col min="9" max="9" width="20.625" customWidth="1"/>
    <col min="10" max="10" width="23.625" customWidth="1"/>
    <col min="11" max="11" width="5.625" customWidth="1"/>
    <col min="12" max="13" width="10.625" customWidth="1"/>
    <col min="14" max="14" width="29.625" customWidth="1"/>
    <col min="15" max="15" width="2.625" customWidth="1"/>
    <col min="16" max="16" width="20.625" customWidth="1"/>
    <col min="17" max="17" width="23.625" customWidth="1"/>
    <col min="18" max="18" width="5.625" customWidth="1"/>
    <col min="19" max="20" width="10.625" customWidth="1"/>
    <col min="21" max="21" width="29.625" customWidth="1"/>
    <col min="22" max="22" width="2.625" customWidth="1"/>
    <col min="23" max="23" width="20.625" customWidth="1"/>
    <col min="24" max="24" width="23.625" customWidth="1"/>
    <col min="25" max="25" width="5.625" customWidth="1"/>
    <col min="26" max="27" width="10.625" customWidth="1"/>
    <col min="28" max="28" width="29.625" customWidth="1"/>
    <col min="29" max="29" width="2.625" customWidth="1"/>
    <col min="30" max="31" width="20.625" customWidth="1"/>
    <col min="32" max="32" width="5.625" customWidth="1"/>
    <col min="33" max="34" width="10.625" customWidth="1"/>
    <col min="35" max="35" width="29.625" customWidth="1"/>
    <col min="36" max="36" width="2.625" customWidth="1"/>
    <col min="37" max="38" width="20.625" customWidth="1"/>
    <col min="39" max="39" width="5.625" customWidth="1"/>
    <col min="40" max="41" width="10.625" customWidth="1"/>
    <col min="42" max="42" width="29.625" customWidth="1"/>
    <col min="43" max="43" width="2.625" customWidth="1"/>
    <col min="44" max="45" width="20.625" customWidth="1"/>
    <col min="46" max="46" width="5.625" customWidth="1"/>
    <col min="47" max="47" width="10.625" customWidth="1"/>
    <col min="48" max="48" width="26.625" customWidth="1"/>
    <col min="49" max="49" width="15.625" customWidth="1"/>
    <col min="50" max="50" width="2.625" customWidth="1"/>
  </cols>
  <sheetData>
    <row r="1" spans="1:49" x14ac:dyDescent="0.4">
      <c r="A1" s="62" t="s">
        <v>71</v>
      </c>
    </row>
    <row r="2" spans="1:49" ht="18.95" customHeight="1" x14ac:dyDescent="0.4">
      <c r="B2" s="415" t="s">
        <v>275</v>
      </c>
      <c r="C2" s="406"/>
      <c r="D2" s="169"/>
      <c r="E2" s="370" t="s">
        <v>124</v>
      </c>
      <c r="F2" s="370"/>
      <c r="G2" s="375" t="s">
        <v>92</v>
      </c>
      <c r="I2" s="415" t="s">
        <v>275</v>
      </c>
      <c r="J2" s="406"/>
      <c r="K2" s="169"/>
      <c r="L2" s="370" t="s">
        <v>133</v>
      </c>
      <c r="M2" s="370"/>
      <c r="N2" s="375" t="s">
        <v>92</v>
      </c>
      <c r="P2" s="415" t="s">
        <v>275</v>
      </c>
      <c r="Q2" s="406"/>
      <c r="R2" s="169"/>
      <c r="S2" s="370" t="s">
        <v>135</v>
      </c>
      <c r="T2" s="370"/>
      <c r="U2" s="375" t="s">
        <v>92</v>
      </c>
      <c r="W2" s="415" t="s">
        <v>275</v>
      </c>
      <c r="X2" s="406"/>
      <c r="Y2" s="169"/>
      <c r="Z2" s="370" t="s">
        <v>137</v>
      </c>
      <c r="AA2" s="370"/>
      <c r="AB2" s="375" t="s">
        <v>92</v>
      </c>
      <c r="AD2" s="369" t="s">
        <v>328</v>
      </c>
      <c r="AE2" s="370"/>
      <c r="AF2" s="169"/>
      <c r="AG2" s="422" t="s">
        <v>283</v>
      </c>
      <c r="AH2" s="422"/>
      <c r="AI2" s="375" t="s">
        <v>92</v>
      </c>
      <c r="AK2" s="415" t="s">
        <v>335</v>
      </c>
      <c r="AL2" s="406"/>
      <c r="AM2" s="169"/>
      <c r="AN2" s="370" t="s">
        <v>133</v>
      </c>
      <c r="AO2" s="370"/>
      <c r="AP2" s="375" t="s">
        <v>92</v>
      </c>
      <c r="AR2" s="369" t="s">
        <v>192</v>
      </c>
      <c r="AS2" s="370"/>
      <c r="AT2" s="169"/>
      <c r="AU2" s="370" t="s">
        <v>193</v>
      </c>
      <c r="AV2" s="370"/>
      <c r="AW2" s="375" t="s">
        <v>92</v>
      </c>
    </row>
    <row r="3" spans="1:49" ht="18.95" customHeight="1" x14ac:dyDescent="0.4">
      <c r="B3" s="416"/>
      <c r="C3" s="407"/>
      <c r="D3" s="170"/>
      <c r="E3" s="372"/>
      <c r="F3" s="372"/>
      <c r="G3" s="376"/>
      <c r="I3" s="416"/>
      <c r="J3" s="407"/>
      <c r="K3" s="170"/>
      <c r="L3" s="372"/>
      <c r="M3" s="372"/>
      <c r="N3" s="376"/>
      <c r="P3" s="416"/>
      <c r="Q3" s="407"/>
      <c r="R3" s="170"/>
      <c r="S3" s="372"/>
      <c r="T3" s="372"/>
      <c r="U3" s="376"/>
      <c r="W3" s="416"/>
      <c r="X3" s="407"/>
      <c r="Y3" s="170"/>
      <c r="Z3" s="372"/>
      <c r="AA3" s="372"/>
      <c r="AB3" s="376"/>
      <c r="AD3" s="371"/>
      <c r="AE3" s="372"/>
      <c r="AF3" s="170"/>
      <c r="AG3" s="423"/>
      <c r="AH3" s="423"/>
      <c r="AI3" s="376"/>
      <c r="AK3" s="416"/>
      <c r="AL3" s="407"/>
      <c r="AM3" s="170"/>
      <c r="AN3" s="372"/>
      <c r="AO3" s="372"/>
      <c r="AP3" s="376"/>
      <c r="AR3" s="371"/>
      <c r="AS3" s="372"/>
      <c r="AT3" s="170"/>
      <c r="AU3" s="372"/>
      <c r="AV3" s="372"/>
      <c r="AW3" s="376"/>
    </row>
    <row r="4" spans="1:49" ht="19.5" thickBot="1" x14ac:dyDescent="0.45">
      <c r="B4" s="68" t="s">
        <v>93</v>
      </c>
      <c r="C4" s="69" t="s">
        <v>94</v>
      </c>
      <c r="D4" s="69" t="s">
        <v>16</v>
      </c>
      <c r="E4" s="69" t="s">
        <v>126</v>
      </c>
      <c r="F4" s="69" t="s">
        <v>127</v>
      </c>
      <c r="G4" s="69" t="s">
        <v>19</v>
      </c>
      <c r="I4" s="68" t="s">
        <v>93</v>
      </c>
      <c r="J4" s="69" t="s">
        <v>94</v>
      </c>
      <c r="K4" s="69" t="s">
        <v>16</v>
      </c>
      <c r="L4" s="69" t="s">
        <v>126</v>
      </c>
      <c r="M4" s="69" t="s">
        <v>127</v>
      </c>
      <c r="N4" s="69" t="s">
        <v>19</v>
      </c>
      <c r="P4" s="68" t="s">
        <v>93</v>
      </c>
      <c r="Q4" s="69" t="s">
        <v>94</v>
      </c>
      <c r="R4" s="69" t="s">
        <v>16</v>
      </c>
      <c r="S4" s="69" t="s">
        <v>126</v>
      </c>
      <c r="T4" s="69" t="s">
        <v>127</v>
      </c>
      <c r="U4" s="69" t="s">
        <v>19</v>
      </c>
      <c r="W4" s="68" t="s">
        <v>93</v>
      </c>
      <c r="X4" s="69" t="s">
        <v>94</v>
      </c>
      <c r="Y4" s="69" t="s">
        <v>16</v>
      </c>
      <c r="Z4" s="69" t="s">
        <v>126</v>
      </c>
      <c r="AA4" s="69" t="s">
        <v>127</v>
      </c>
      <c r="AB4" s="69" t="s">
        <v>19</v>
      </c>
      <c r="AD4" s="68" t="s">
        <v>93</v>
      </c>
      <c r="AE4" s="69" t="s">
        <v>94</v>
      </c>
      <c r="AF4" s="69" t="s">
        <v>16</v>
      </c>
      <c r="AG4" s="69" t="s">
        <v>126</v>
      </c>
      <c r="AH4" s="69" t="s">
        <v>127</v>
      </c>
      <c r="AI4" s="69" t="s">
        <v>19</v>
      </c>
      <c r="AK4" s="68" t="s">
        <v>93</v>
      </c>
      <c r="AL4" s="69" t="s">
        <v>94</v>
      </c>
      <c r="AM4" s="69" t="s">
        <v>16</v>
      </c>
      <c r="AN4" s="69" t="s">
        <v>126</v>
      </c>
      <c r="AO4" s="69" t="s">
        <v>127</v>
      </c>
      <c r="AP4" s="69" t="s">
        <v>19</v>
      </c>
      <c r="AR4" s="68" t="s">
        <v>93</v>
      </c>
      <c r="AS4" s="69" t="s">
        <v>94</v>
      </c>
      <c r="AT4" s="69" t="s">
        <v>16</v>
      </c>
      <c r="AU4" s="69" t="s">
        <v>95</v>
      </c>
      <c r="AV4" s="69" t="s">
        <v>129</v>
      </c>
      <c r="AW4" s="69" t="s">
        <v>19</v>
      </c>
    </row>
    <row r="5" spans="1:49" ht="18.600000000000001" customHeight="1" thickTop="1" x14ac:dyDescent="0.4">
      <c r="B5" s="367" t="s">
        <v>8</v>
      </c>
      <c r="C5" s="368" t="s">
        <v>324</v>
      </c>
      <c r="D5" s="71" t="s">
        <v>150</v>
      </c>
      <c r="E5" s="70">
        <v>1</v>
      </c>
      <c r="F5" s="70">
        <v>1</v>
      </c>
      <c r="G5" s="78"/>
      <c r="I5" s="367" t="s">
        <v>151</v>
      </c>
      <c r="J5" s="368" t="s">
        <v>194</v>
      </c>
      <c r="K5" s="71" t="s">
        <v>106</v>
      </c>
      <c r="L5" s="70">
        <v>7.8</v>
      </c>
      <c r="M5" s="70">
        <f>L5</f>
        <v>7.8</v>
      </c>
      <c r="N5" s="78" t="s">
        <v>326</v>
      </c>
      <c r="P5" s="366" t="s">
        <v>171</v>
      </c>
      <c r="Q5" s="365" t="s">
        <v>314</v>
      </c>
      <c r="R5" s="76" t="s">
        <v>98</v>
      </c>
      <c r="S5" s="70">
        <v>2</v>
      </c>
      <c r="T5" s="70">
        <f>S5</f>
        <v>2</v>
      </c>
      <c r="U5" s="78" t="s">
        <v>249</v>
      </c>
      <c r="W5" s="367" t="s">
        <v>195</v>
      </c>
      <c r="X5" s="368" t="s">
        <v>154</v>
      </c>
      <c r="Y5" s="71" t="s">
        <v>99</v>
      </c>
      <c r="Z5" s="70">
        <v>2</v>
      </c>
      <c r="AA5" s="70">
        <v>2</v>
      </c>
      <c r="AB5" s="78"/>
      <c r="AD5" s="367" t="s">
        <v>8</v>
      </c>
      <c r="AE5" s="368" t="s">
        <v>329</v>
      </c>
      <c r="AF5" s="71" t="s">
        <v>150</v>
      </c>
      <c r="AG5" s="70">
        <v>1</v>
      </c>
      <c r="AH5" s="70"/>
      <c r="AI5" s="78"/>
      <c r="AK5" s="367" t="s">
        <v>151</v>
      </c>
      <c r="AL5" s="368" t="s">
        <v>194</v>
      </c>
      <c r="AM5" s="71" t="s">
        <v>106</v>
      </c>
      <c r="AN5" s="70">
        <v>7.9</v>
      </c>
      <c r="AO5" s="70"/>
      <c r="AP5" s="78" t="s">
        <v>340</v>
      </c>
      <c r="AR5" s="367" t="s">
        <v>392</v>
      </c>
      <c r="AS5" s="368" t="s">
        <v>395</v>
      </c>
      <c r="AT5" s="71" t="s">
        <v>393</v>
      </c>
      <c r="AU5" s="140">
        <f>ROUND(AW5,1)</f>
        <v>0.2</v>
      </c>
      <c r="AV5" s="167" t="s">
        <v>394</v>
      </c>
      <c r="AW5" s="73">
        <f>0.03+0.002+0.005+0.17+0.001</f>
        <v>0.20800000000000002</v>
      </c>
    </row>
    <row r="6" spans="1:49" ht="18.600000000000001" customHeight="1" x14ac:dyDescent="0.4">
      <c r="B6" s="357"/>
      <c r="C6" s="364"/>
      <c r="D6" s="174"/>
      <c r="E6" s="79"/>
      <c r="F6" s="131"/>
      <c r="G6" s="84"/>
      <c r="I6" s="357"/>
      <c r="J6" s="364"/>
      <c r="K6" s="174"/>
      <c r="L6" s="79"/>
      <c r="M6" s="131"/>
      <c r="N6" s="84"/>
      <c r="P6" s="357"/>
      <c r="Q6" s="364"/>
      <c r="R6" s="174"/>
      <c r="S6" s="79"/>
      <c r="T6" s="131"/>
      <c r="U6" s="84"/>
      <c r="W6" s="357"/>
      <c r="X6" s="364"/>
      <c r="Y6" s="174"/>
      <c r="Z6" s="79"/>
      <c r="AA6" s="131"/>
      <c r="AB6" s="84"/>
      <c r="AD6" s="357"/>
      <c r="AE6" s="364"/>
      <c r="AF6" s="174"/>
      <c r="AG6" s="79"/>
      <c r="AH6" s="131"/>
      <c r="AI6" s="84"/>
      <c r="AK6" s="357"/>
      <c r="AL6" s="364"/>
      <c r="AM6" s="174"/>
      <c r="AN6" s="79"/>
      <c r="AO6" s="131"/>
      <c r="AP6" s="84"/>
      <c r="AR6" s="357"/>
      <c r="AS6" s="364"/>
      <c r="AT6" s="174"/>
      <c r="AU6" s="79"/>
      <c r="AV6" s="168"/>
      <c r="AW6" s="82"/>
    </row>
    <row r="7" spans="1:49" ht="18.600000000000001" customHeight="1" x14ac:dyDescent="0.4">
      <c r="B7" s="360" t="s">
        <v>155</v>
      </c>
      <c r="C7" s="365" t="s">
        <v>240</v>
      </c>
      <c r="D7" s="76" t="s">
        <v>150</v>
      </c>
      <c r="E7" s="75">
        <v>1</v>
      </c>
      <c r="F7" s="70">
        <v>1</v>
      </c>
      <c r="G7" s="17"/>
      <c r="I7" s="360" t="s">
        <v>151</v>
      </c>
      <c r="J7" s="365" t="s">
        <v>164</v>
      </c>
      <c r="K7" s="76" t="s">
        <v>106</v>
      </c>
      <c r="L7" s="75">
        <v>7.4</v>
      </c>
      <c r="M7" s="70">
        <f>L7</f>
        <v>7.4</v>
      </c>
      <c r="N7" s="17" t="s">
        <v>327</v>
      </c>
      <c r="P7" s="366" t="s">
        <v>315</v>
      </c>
      <c r="Q7" s="365" t="s">
        <v>314</v>
      </c>
      <c r="R7" s="71" t="s">
        <v>106</v>
      </c>
      <c r="S7" s="70">
        <v>9.1999999999999993</v>
      </c>
      <c r="T7" s="70">
        <f>S7</f>
        <v>9.1999999999999993</v>
      </c>
      <c r="U7" s="78" t="s">
        <v>320</v>
      </c>
      <c r="W7" s="360" t="s">
        <v>198</v>
      </c>
      <c r="X7" s="365" t="s">
        <v>165</v>
      </c>
      <c r="Y7" s="76" t="s">
        <v>99</v>
      </c>
      <c r="Z7" s="75">
        <v>2</v>
      </c>
      <c r="AA7" s="70">
        <v>2</v>
      </c>
      <c r="AB7" s="17"/>
      <c r="AD7" s="360" t="s">
        <v>162</v>
      </c>
      <c r="AE7" s="365" t="s">
        <v>330</v>
      </c>
      <c r="AF7" s="76" t="s">
        <v>97</v>
      </c>
      <c r="AG7" s="75">
        <v>1</v>
      </c>
      <c r="AH7" s="70"/>
      <c r="AI7" s="17"/>
      <c r="AK7" s="360" t="s">
        <v>151</v>
      </c>
      <c r="AL7" s="365" t="s">
        <v>164</v>
      </c>
      <c r="AM7" s="76" t="s">
        <v>106</v>
      </c>
      <c r="AN7" s="75">
        <v>7.5</v>
      </c>
      <c r="AO7" s="70"/>
      <c r="AP7" s="78" t="s">
        <v>341</v>
      </c>
      <c r="AR7" s="360" t="s">
        <v>408</v>
      </c>
      <c r="AS7" s="368" t="s">
        <v>409</v>
      </c>
      <c r="AT7" s="71" t="s">
        <v>410</v>
      </c>
      <c r="AU7" s="70"/>
      <c r="AV7" s="167"/>
      <c r="AW7" s="85" t="s">
        <v>411</v>
      </c>
    </row>
    <row r="8" spans="1:49" x14ac:dyDescent="0.4">
      <c r="B8" s="357"/>
      <c r="C8" s="364"/>
      <c r="D8" s="174"/>
      <c r="E8" s="79"/>
      <c r="F8" s="131"/>
      <c r="G8" s="84"/>
      <c r="I8" s="357"/>
      <c r="J8" s="364"/>
      <c r="K8" s="174"/>
      <c r="L8" s="79"/>
      <c r="M8" s="131"/>
      <c r="N8" s="84"/>
      <c r="P8" s="357"/>
      <c r="Q8" s="364"/>
      <c r="R8" s="174"/>
      <c r="S8" s="79"/>
      <c r="T8" s="131"/>
      <c r="U8" s="84"/>
      <c r="W8" s="357"/>
      <c r="X8" s="364"/>
      <c r="Y8" s="174"/>
      <c r="Z8" s="79"/>
      <c r="AA8" s="131"/>
      <c r="AB8" s="84"/>
      <c r="AD8" s="357"/>
      <c r="AE8" s="364"/>
      <c r="AF8" s="174"/>
      <c r="AG8" s="79"/>
      <c r="AH8" s="131"/>
      <c r="AI8" s="84"/>
      <c r="AK8" s="357"/>
      <c r="AL8" s="364"/>
      <c r="AM8" s="174"/>
      <c r="AN8" s="79"/>
      <c r="AO8" s="131"/>
      <c r="AP8" s="84"/>
      <c r="AR8" s="357"/>
      <c r="AS8" s="364"/>
      <c r="AT8" s="174"/>
      <c r="AU8" s="79"/>
      <c r="AV8" s="168"/>
      <c r="AW8" s="82"/>
    </row>
    <row r="9" spans="1:49" ht="18.600000000000001" customHeight="1" x14ac:dyDescent="0.4">
      <c r="B9" s="360" t="s">
        <v>162</v>
      </c>
      <c r="C9" s="365" t="s">
        <v>196</v>
      </c>
      <c r="D9" s="76" t="s">
        <v>242</v>
      </c>
      <c r="E9" s="75">
        <v>1</v>
      </c>
      <c r="F9" s="70">
        <v>1</v>
      </c>
      <c r="G9" s="17" t="s">
        <v>197</v>
      </c>
      <c r="I9" s="366" t="s">
        <v>167</v>
      </c>
      <c r="J9" s="365" t="s">
        <v>199</v>
      </c>
      <c r="K9" s="76" t="s">
        <v>106</v>
      </c>
      <c r="L9" s="75">
        <v>1.3</v>
      </c>
      <c r="M9" s="70">
        <f>L9</f>
        <v>1.3</v>
      </c>
      <c r="N9" s="17"/>
      <c r="P9" s="366" t="s">
        <v>315</v>
      </c>
      <c r="Q9" s="365" t="s">
        <v>318</v>
      </c>
      <c r="R9" s="71" t="s">
        <v>106</v>
      </c>
      <c r="S9" s="75">
        <v>2</v>
      </c>
      <c r="T9" s="70">
        <f>S9</f>
        <v>2</v>
      </c>
      <c r="U9" s="78" t="s">
        <v>321</v>
      </c>
      <c r="W9" s="360"/>
      <c r="X9" s="365"/>
      <c r="Y9" s="76"/>
      <c r="Z9" s="75"/>
      <c r="AA9" s="70"/>
      <c r="AB9" s="17"/>
      <c r="AD9" s="360" t="s">
        <v>169</v>
      </c>
      <c r="AE9" s="365" t="s">
        <v>331</v>
      </c>
      <c r="AF9" s="76" t="s">
        <v>98</v>
      </c>
      <c r="AG9" s="75">
        <v>1</v>
      </c>
      <c r="AH9" s="70"/>
      <c r="AI9" s="17"/>
      <c r="AK9" s="366" t="s">
        <v>151</v>
      </c>
      <c r="AL9" s="365" t="s">
        <v>336</v>
      </c>
      <c r="AM9" s="76" t="s">
        <v>106</v>
      </c>
      <c r="AN9" s="75">
        <v>23.2</v>
      </c>
      <c r="AO9" s="70"/>
      <c r="AP9" s="78" t="s">
        <v>342</v>
      </c>
      <c r="AR9" s="360" t="s">
        <v>408</v>
      </c>
      <c r="AS9" s="368" t="s">
        <v>409</v>
      </c>
      <c r="AT9" s="71" t="s">
        <v>410</v>
      </c>
      <c r="AU9" s="70"/>
      <c r="AV9" s="167"/>
      <c r="AW9" s="85" t="s">
        <v>412</v>
      </c>
    </row>
    <row r="10" spans="1:49" x14ac:dyDescent="0.4">
      <c r="B10" s="357"/>
      <c r="C10" s="364"/>
      <c r="D10" s="174"/>
      <c r="E10" s="79"/>
      <c r="F10" s="131"/>
      <c r="G10" s="84"/>
      <c r="I10" s="357"/>
      <c r="J10" s="364"/>
      <c r="K10" s="174"/>
      <c r="L10" s="79"/>
      <c r="M10" s="131"/>
      <c r="N10" s="84"/>
      <c r="P10" s="357"/>
      <c r="Q10" s="364"/>
      <c r="R10" s="174"/>
      <c r="S10" s="79"/>
      <c r="T10" s="131"/>
      <c r="U10" s="84"/>
      <c r="W10" s="357"/>
      <c r="X10" s="364"/>
      <c r="Y10" s="174"/>
      <c r="Z10" s="79"/>
      <c r="AA10" s="131"/>
      <c r="AB10" s="84"/>
      <c r="AD10" s="357"/>
      <c r="AE10" s="364"/>
      <c r="AF10" s="174"/>
      <c r="AG10" s="79"/>
      <c r="AH10" s="131"/>
      <c r="AI10" s="84"/>
      <c r="AK10" s="421"/>
      <c r="AL10" s="364"/>
      <c r="AM10" s="174"/>
      <c r="AN10" s="79"/>
      <c r="AO10" s="131"/>
      <c r="AP10" s="84" t="s">
        <v>343</v>
      </c>
      <c r="AR10" s="357"/>
      <c r="AS10" s="364"/>
      <c r="AT10" s="174"/>
      <c r="AU10" s="79"/>
      <c r="AV10" s="168"/>
      <c r="AW10" s="82"/>
    </row>
    <row r="11" spans="1:49" ht="18.600000000000001" customHeight="1" x14ac:dyDescent="0.4">
      <c r="B11" s="360" t="s">
        <v>169</v>
      </c>
      <c r="C11" s="365" t="s">
        <v>325</v>
      </c>
      <c r="D11" s="76" t="s">
        <v>98</v>
      </c>
      <c r="E11" s="75">
        <v>1</v>
      </c>
      <c r="F11" s="70">
        <v>1</v>
      </c>
      <c r="G11" s="17"/>
      <c r="I11" s="366" t="s">
        <v>151</v>
      </c>
      <c r="J11" s="365" t="s">
        <v>200</v>
      </c>
      <c r="K11" s="76" t="s">
        <v>106</v>
      </c>
      <c r="L11" s="75">
        <v>23.2</v>
      </c>
      <c r="M11" s="70"/>
      <c r="N11" s="17" t="s">
        <v>255</v>
      </c>
      <c r="P11" s="366" t="s">
        <v>316</v>
      </c>
      <c r="Q11" s="365" t="s">
        <v>319</v>
      </c>
      <c r="R11" s="71" t="s">
        <v>106</v>
      </c>
      <c r="S11" s="75">
        <v>1.3</v>
      </c>
      <c r="T11" s="70">
        <f>S11</f>
        <v>1.3</v>
      </c>
      <c r="U11" s="78" t="s">
        <v>322</v>
      </c>
      <c r="W11" s="366"/>
      <c r="X11" s="365"/>
      <c r="Y11" s="76"/>
      <c r="Z11" s="75"/>
      <c r="AA11" s="70"/>
      <c r="AB11" s="17"/>
      <c r="AD11" s="366" t="s">
        <v>332</v>
      </c>
      <c r="AE11" s="365" t="s">
        <v>333</v>
      </c>
      <c r="AF11" s="76" t="s">
        <v>334</v>
      </c>
      <c r="AG11" s="75">
        <v>1</v>
      </c>
      <c r="AH11" s="70"/>
      <c r="AI11" s="17"/>
      <c r="AK11" s="366" t="s">
        <v>151</v>
      </c>
      <c r="AL11" s="365" t="s">
        <v>337</v>
      </c>
      <c r="AM11" s="76" t="s">
        <v>106</v>
      </c>
      <c r="AN11" s="75">
        <v>23.2</v>
      </c>
      <c r="AO11" s="70"/>
      <c r="AP11" s="78" t="s">
        <v>344</v>
      </c>
      <c r="AR11" s="360" t="s">
        <v>408</v>
      </c>
      <c r="AS11" s="368" t="s">
        <v>409</v>
      </c>
      <c r="AT11" s="71" t="s">
        <v>410</v>
      </c>
      <c r="AU11" s="70"/>
      <c r="AV11" s="167"/>
      <c r="AW11" s="85" t="s">
        <v>413</v>
      </c>
    </row>
    <row r="12" spans="1:49" x14ac:dyDescent="0.4">
      <c r="B12" s="357"/>
      <c r="C12" s="364"/>
      <c r="D12" s="174"/>
      <c r="E12" s="79"/>
      <c r="F12" s="131"/>
      <c r="G12" s="84"/>
      <c r="I12" s="421"/>
      <c r="J12" s="378"/>
      <c r="K12" s="174"/>
      <c r="L12" s="79"/>
      <c r="M12" s="131"/>
      <c r="N12" s="84"/>
      <c r="P12" s="357"/>
      <c r="Q12" s="364"/>
      <c r="R12" s="174"/>
      <c r="S12" s="79"/>
      <c r="T12" s="131"/>
      <c r="U12" s="84"/>
      <c r="W12" s="357"/>
      <c r="X12" s="364"/>
      <c r="Y12" s="174"/>
      <c r="Z12" s="79"/>
      <c r="AA12" s="131"/>
      <c r="AB12" s="84"/>
      <c r="AD12" s="357"/>
      <c r="AE12" s="364"/>
      <c r="AF12" s="174"/>
      <c r="AG12" s="79"/>
      <c r="AH12" s="131"/>
      <c r="AI12" s="84"/>
      <c r="AK12" s="421"/>
      <c r="AL12" s="378"/>
      <c r="AM12" s="174"/>
      <c r="AN12" s="79"/>
      <c r="AO12" s="131"/>
      <c r="AP12" s="84" t="s">
        <v>343</v>
      </c>
      <c r="AR12" s="357"/>
      <c r="AS12" s="364"/>
      <c r="AT12" s="174"/>
      <c r="AU12" s="79"/>
      <c r="AV12" s="168"/>
      <c r="AW12" s="82"/>
    </row>
    <row r="13" spans="1:49" ht="18.600000000000001" customHeight="1" x14ac:dyDescent="0.4">
      <c r="B13" s="366" t="s">
        <v>201</v>
      </c>
      <c r="C13" s="365" t="s">
        <v>285</v>
      </c>
      <c r="D13" s="76" t="s">
        <v>23</v>
      </c>
      <c r="E13" s="75">
        <v>1</v>
      </c>
      <c r="F13" s="70">
        <v>1</v>
      </c>
      <c r="G13" s="17" t="s">
        <v>241</v>
      </c>
      <c r="I13" s="360" t="s">
        <v>262</v>
      </c>
      <c r="J13" s="365" t="s">
        <v>243</v>
      </c>
      <c r="K13" s="76" t="s">
        <v>263</v>
      </c>
      <c r="L13" s="75">
        <v>23.2</v>
      </c>
      <c r="M13" s="70"/>
      <c r="N13" s="17" t="s">
        <v>255</v>
      </c>
      <c r="P13" s="366" t="s">
        <v>317</v>
      </c>
      <c r="Q13" s="365" t="s">
        <v>203</v>
      </c>
      <c r="R13" s="71" t="s">
        <v>106</v>
      </c>
      <c r="S13" s="75">
        <v>6</v>
      </c>
      <c r="T13" s="70">
        <f>S13</f>
        <v>6</v>
      </c>
      <c r="U13" s="78" t="s">
        <v>323</v>
      </c>
      <c r="W13" s="366"/>
      <c r="X13" s="365"/>
      <c r="Y13" s="76"/>
      <c r="Z13" s="75"/>
      <c r="AA13" s="70"/>
      <c r="AB13" s="17"/>
      <c r="AD13" s="366"/>
      <c r="AE13" s="365"/>
      <c r="AF13" s="76"/>
      <c r="AG13" s="75"/>
      <c r="AH13" s="70"/>
      <c r="AI13" s="17"/>
      <c r="AK13" s="360" t="s">
        <v>151</v>
      </c>
      <c r="AL13" s="365" t="s">
        <v>338</v>
      </c>
      <c r="AM13" s="76" t="s">
        <v>106</v>
      </c>
      <c r="AN13" s="75">
        <v>7.2</v>
      </c>
      <c r="AO13" s="70"/>
      <c r="AP13" s="78" t="s">
        <v>345</v>
      </c>
      <c r="AR13" s="360"/>
      <c r="AS13" s="365"/>
      <c r="AT13" s="76"/>
      <c r="AU13" s="75"/>
      <c r="AV13" s="167"/>
      <c r="AW13" s="85"/>
    </row>
    <row r="14" spans="1:49" x14ac:dyDescent="0.4">
      <c r="B14" s="421"/>
      <c r="C14" s="378"/>
      <c r="D14" s="174"/>
      <c r="E14" s="79"/>
      <c r="F14" s="131"/>
      <c r="G14" s="84"/>
      <c r="I14" s="357"/>
      <c r="J14" s="364"/>
      <c r="K14" s="174"/>
      <c r="L14" s="79"/>
      <c r="M14" s="131"/>
      <c r="N14" s="84"/>
      <c r="P14" s="357"/>
      <c r="Q14" s="364"/>
      <c r="R14" s="174"/>
      <c r="S14" s="79"/>
      <c r="T14" s="131"/>
      <c r="U14" s="84"/>
      <c r="W14" s="357"/>
      <c r="X14" s="364"/>
      <c r="Y14" s="174"/>
      <c r="Z14" s="79"/>
      <c r="AA14" s="131"/>
      <c r="AB14" s="84"/>
      <c r="AD14" s="357"/>
      <c r="AE14" s="364"/>
      <c r="AF14" s="174"/>
      <c r="AG14" s="79"/>
      <c r="AH14" s="131"/>
      <c r="AI14" s="84"/>
      <c r="AK14" s="357"/>
      <c r="AL14" s="364"/>
      <c r="AM14" s="174"/>
      <c r="AN14" s="79"/>
      <c r="AO14" s="131"/>
      <c r="AP14" s="84"/>
      <c r="AR14" s="357"/>
      <c r="AS14" s="364"/>
      <c r="AT14" s="174"/>
      <c r="AU14" s="79"/>
      <c r="AV14" s="168"/>
      <c r="AW14" s="82"/>
    </row>
    <row r="15" spans="1:49" ht="18.600000000000001" customHeight="1" x14ac:dyDescent="0.4">
      <c r="B15" s="366" t="s">
        <v>202</v>
      </c>
      <c r="C15" s="365"/>
      <c r="D15" s="76" t="s">
        <v>23</v>
      </c>
      <c r="E15" s="75">
        <v>1</v>
      </c>
      <c r="F15" s="70">
        <v>1</v>
      </c>
      <c r="G15" s="17"/>
      <c r="I15" s="360"/>
      <c r="J15" s="365"/>
      <c r="K15" s="76"/>
      <c r="L15" s="75"/>
      <c r="M15" s="70"/>
      <c r="N15" s="17"/>
      <c r="P15" s="360"/>
      <c r="Q15" s="365"/>
      <c r="R15" s="76"/>
      <c r="S15" s="75"/>
      <c r="T15" s="70"/>
      <c r="U15" s="17"/>
      <c r="W15" s="366"/>
      <c r="X15" s="365"/>
      <c r="Y15" s="76"/>
      <c r="Z15" s="75"/>
      <c r="AA15" s="70"/>
      <c r="AB15" s="17"/>
      <c r="AD15" s="366"/>
      <c r="AE15" s="365"/>
      <c r="AF15" s="76"/>
      <c r="AG15" s="75"/>
      <c r="AH15" s="70"/>
      <c r="AI15" s="17"/>
      <c r="AK15" s="366" t="s">
        <v>167</v>
      </c>
      <c r="AL15" s="365" t="s">
        <v>339</v>
      </c>
      <c r="AM15" s="76" t="s">
        <v>106</v>
      </c>
      <c r="AN15" s="75">
        <v>0.95</v>
      </c>
      <c r="AO15" s="70"/>
      <c r="AP15" s="17"/>
      <c r="AR15" s="360"/>
      <c r="AS15" s="365"/>
      <c r="AT15" s="76"/>
      <c r="AU15" s="75"/>
      <c r="AV15" s="167"/>
      <c r="AW15" s="85"/>
    </row>
    <row r="16" spans="1:49" x14ac:dyDescent="0.4">
      <c r="B16" s="421"/>
      <c r="C16" s="378"/>
      <c r="D16" s="174"/>
      <c r="E16" s="79"/>
      <c r="F16" s="131"/>
      <c r="G16" s="84"/>
      <c r="I16" s="357"/>
      <c r="J16" s="364"/>
      <c r="K16" s="174"/>
      <c r="L16" s="79"/>
      <c r="M16" s="131"/>
      <c r="N16" s="84"/>
      <c r="P16" s="357"/>
      <c r="Q16" s="364"/>
      <c r="R16" s="174"/>
      <c r="S16" s="79"/>
      <c r="T16" s="131"/>
      <c r="U16" s="84"/>
      <c r="W16" s="357"/>
      <c r="X16" s="364"/>
      <c r="Y16" s="174"/>
      <c r="Z16" s="79"/>
      <c r="AA16" s="131"/>
      <c r="AB16" s="84"/>
      <c r="AD16" s="357"/>
      <c r="AE16" s="364"/>
      <c r="AF16" s="174"/>
      <c r="AG16" s="79"/>
      <c r="AH16" s="131"/>
      <c r="AI16" s="84"/>
      <c r="AK16" s="357"/>
      <c r="AL16" s="364"/>
      <c r="AM16" s="174"/>
      <c r="AN16" s="79"/>
      <c r="AO16" s="131"/>
      <c r="AP16" s="84"/>
      <c r="AR16" s="357"/>
      <c r="AS16" s="364"/>
      <c r="AT16" s="174"/>
      <c r="AU16" s="79"/>
      <c r="AV16" s="168"/>
      <c r="AW16" s="82"/>
    </row>
    <row r="17" spans="2:49" ht="18.600000000000001" customHeight="1" x14ac:dyDescent="0.4">
      <c r="B17" s="360"/>
      <c r="C17" s="365"/>
      <c r="D17" s="76"/>
      <c r="E17" s="75"/>
      <c r="F17" s="70"/>
      <c r="G17" s="17"/>
      <c r="I17" s="360"/>
      <c r="J17" s="365"/>
      <c r="K17" s="76"/>
      <c r="L17" s="75"/>
      <c r="M17" s="70"/>
      <c r="N17" s="17"/>
      <c r="P17" s="360"/>
      <c r="Q17" s="362"/>
      <c r="R17" s="76"/>
      <c r="S17" s="75"/>
      <c r="T17" s="70"/>
      <c r="U17" s="17"/>
      <c r="W17" s="360"/>
      <c r="X17" s="365"/>
      <c r="Y17" s="76"/>
      <c r="Z17" s="75"/>
      <c r="AA17" s="70"/>
      <c r="AB17" s="17"/>
      <c r="AD17" s="360"/>
      <c r="AE17" s="365"/>
      <c r="AF17" s="76"/>
      <c r="AG17" s="75"/>
      <c r="AH17" s="70"/>
      <c r="AI17" s="17"/>
      <c r="AK17" s="366" t="s">
        <v>171</v>
      </c>
      <c r="AL17" s="365" t="s">
        <v>314</v>
      </c>
      <c r="AM17" s="76" t="s">
        <v>98</v>
      </c>
      <c r="AN17" s="70">
        <v>2</v>
      </c>
      <c r="AO17" s="70"/>
      <c r="AP17" s="78" t="s">
        <v>249</v>
      </c>
      <c r="AR17" s="360"/>
      <c r="AS17" s="365"/>
      <c r="AT17" s="76"/>
      <c r="AU17" s="75"/>
      <c r="AV17" s="167"/>
      <c r="AW17" s="85"/>
    </row>
    <row r="18" spans="2:49" x14ac:dyDescent="0.4">
      <c r="B18" s="357"/>
      <c r="C18" s="364"/>
      <c r="D18" s="174"/>
      <c r="E18" s="79"/>
      <c r="F18" s="131"/>
      <c r="G18" s="84"/>
      <c r="I18" s="357"/>
      <c r="J18" s="364"/>
      <c r="K18" s="174"/>
      <c r="L18" s="79"/>
      <c r="M18" s="131"/>
      <c r="N18" s="84"/>
      <c r="P18" s="357"/>
      <c r="Q18" s="364"/>
      <c r="R18" s="174"/>
      <c r="S18" s="79"/>
      <c r="T18" s="131"/>
      <c r="U18" s="84"/>
      <c r="W18" s="357"/>
      <c r="X18" s="364"/>
      <c r="Y18" s="174"/>
      <c r="Z18" s="79"/>
      <c r="AA18" s="131"/>
      <c r="AB18" s="84"/>
      <c r="AD18" s="357"/>
      <c r="AE18" s="364"/>
      <c r="AF18" s="174"/>
      <c r="AG18" s="79"/>
      <c r="AH18" s="131"/>
      <c r="AI18" s="84"/>
      <c r="AK18" s="357"/>
      <c r="AL18" s="364"/>
      <c r="AM18" s="174"/>
      <c r="AN18" s="79"/>
      <c r="AO18" s="131"/>
      <c r="AP18" s="84"/>
      <c r="AR18" s="357"/>
      <c r="AS18" s="364"/>
      <c r="AT18" s="174"/>
      <c r="AU18" s="79"/>
      <c r="AV18" s="168"/>
      <c r="AW18" s="82"/>
    </row>
    <row r="19" spans="2:49" ht="18.600000000000001" customHeight="1" x14ac:dyDescent="0.4">
      <c r="B19" s="360"/>
      <c r="C19" s="362"/>
      <c r="D19" s="76"/>
      <c r="E19" s="75"/>
      <c r="F19" s="70"/>
      <c r="G19" s="17"/>
      <c r="I19" s="360"/>
      <c r="J19" s="365"/>
      <c r="K19" s="76"/>
      <c r="L19" s="75"/>
      <c r="M19" s="70"/>
      <c r="N19" s="17"/>
      <c r="P19" s="360"/>
      <c r="Q19" s="365"/>
      <c r="R19" s="76"/>
      <c r="S19" s="75"/>
      <c r="T19" s="70"/>
      <c r="U19" s="78"/>
      <c r="W19" s="360"/>
      <c r="X19" s="362"/>
      <c r="Y19" s="76"/>
      <c r="Z19" s="75"/>
      <c r="AA19" s="70"/>
      <c r="AB19" s="17"/>
      <c r="AD19" s="360"/>
      <c r="AE19" s="362"/>
      <c r="AF19" s="76"/>
      <c r="AG19" s="75"/>
      <c r="AH19" s="70"/>
      <c r="AI19" s="17"/>
      <c r="AK19" s="366" t="s">
        <v>171</v>
      </c>
      <c r="AL19" s="365" t="s">
        <v>172</v>
      </c>
      <c r="AM19" s="76" t="s">
        <v>98</v>
      </c>
      <c r="AN19" s="70">
        <v>1</v>
      </c>
      <c r="AO19" s="70"/>
      <c r="AP19" s="78"/>
      <c r="AR19" s="360"/>
      <c r="AS19" s="365"/>
      <c r="AT19" s="76"/>
      <c r="AU19" s="75"/>
      <c r="AV19" s="167"/>
      <c r="AW19" s="85"/>
    </row>
    <row r="20" spans="2:49" x14ac:dyDescent="0.4">
      <c r="B20" s="357"/>
      <c r="C20" s="364"/>
      <c r="D20" s="174"/>
      <c r="E20" s="79"/>
      <c r="F20" s="131"/>
      <c r="G20" s="84"/>
      <c r="I20" s="357"/>
      <c r="J20" s="364"/>
      <c r="K20" s="174"/>
      <c r="L20" s="79"/>
      <c r="M20" s="131"/>
      <c r="N20" s="84"/>
      <c r="P20" s="357"/>
      <c r="Q20" s="364"/>
      <c r="R20" s="174"/>
      <c r="S20" s="79"/>
      <c r="T20" s="131"/>
      <c r="U20" s="84"/>
      <c r="W20" s="357"/>
      <c r="X20" s="364"/>
      <c r="Y20" s="174"/>
      <c r="Z20" s="79"/>
      <c r="AA20" s="131"/>
      <c r="AB20" s="84"/>
      <c r="AD20" s="357"/>
      <c r="AE20" s="364"/>
      <c r="AF20" s="174"/>
      <c r="AG20" s="79"/>
      <c r="AH20" s="131"/>
      <c r="AI20" s="84"/>
      <c r="AK20" s="357"/>
      <c r="AL20" s="364"/>
      <c r="AM20" s="174"/>
      <c r="AN20" s="79"/>
      <c r="AO20" s="131"/>
      <c r="AP20" s="84"/>
      <c r="AR20" s="357"/>
      <c r="AS20" s="364"/>
      <c r="AT20" s="174"/>
      <c r="AU20" s="79"/>
      <c r="AV20" s="168"/>
      <c r="AW20" s="82"/>
    </row>
    <row r="21" spans="2:49" ht="18.600000000000001" customHeight="1" x14ac:dyDescent="0.4">
      <c r="B21" s="360"/>
      <c r="C21" s="362"/>
      <c r="D21" s="76"/>
      <c r="E21" s="75"/>
      <c r="F21" s="70"/>
      <c r="G21" s="17"/>
      <c r="I21" s="360"/>
      <c r="J21" s="365"/>
      <c r="K21" s="76"/>
      <c r="L21" s="75"/>
      <c r="M21" s="70"/>
      <c r="N21" s="17"/>
      <c r="P21" s="360"/>
      <c r="Q21" s="362"/>
      <c r="R21" s="76"/>
      <c r="S21" s="75"/>
      <c r="T21" s="70"/>
      <c r="U21" s="17"/>
      <c r="W21" s="360"/>
      <c r="X21" s="362"/>
      <c r="Y21" s="76"/>
      <c r="Z21" s="75"/>
      <c r="AA21" s="70"/>
      <c r="AB21" s="17"/>
      <c r="AD21" s="360"/>
      <c r="AE21" s="362"/>
      <c r="AF21" s="76"/>
      <c r="AG21" s="75"/>
      <c r="AH21" s="70"/>
      <c r="AI21" s="17"/>
      <c r="AK21" s="366" t="s">
        <v>315</v>
      </c>
      <c r="AL21" s="365" t="s">
        <v>314</v>
      </c>
      <c r="AM21" s="71" t="s">
        <v>106</v>
      </c>
      <c r="AN21" s="70">
        <v>9.4</v>
      </c>
      <c r="AO21" s="70"/>
      <c r="AP21" s="78" t="s">
        <v>346</v>
      </c>
      <c r="AR21" s="360"/>
      <c r="AS21" s="365"/>
      <c r="AT21" s="76"/>
      <c r="AU21" s="75"/>
      <c r="AV21" s="167"/>
      <c r="AW21" s="85"/>
    </row>
    <row r="22" spans="2:49" x14ac:dyDescent="0.4">
      <c r="B22" s="357"/>
      <c r="C22" s="364"/>
      <c r="D22" s="174"/>
      <c r="E22" s="79"/>
      <c r="F22" s="131"/>
      <c r="G22" s="84"/>
      <c r="I22" s="357"/>
      <c r="J22" s="364"/>
      <c r="K22" s="174"/>
      <c r="L22" s="79"/>
      <c r="M22" s="131"/>
      <c r="N22" s="84"/>
      <c r="P22" s="357"/>
      <c r="Q22" s="364"/>
      <c r="R22" s="174"/>
      <c r="S22" s="79"/>
      <c r="T22" s="131"/>
      <c r="U22" s="84"/>
      <c r="W22" s="357"/>
      <c r="X22" s="364"/>
      <c r="Y22" s="174"/>
      <c r="Z22" s="79"/>
      <c r="AA22" s="131"/>
      <c r="AB22" s="84"/>
      <c r="AD22" s="357"/>
      <c r="AE22" s="364"/>
      <c r="AF22" s="174"/>
      <c r="AG22" s="79"/>
      <c r="AH22" s="131"/>
      <c r="AI22" s="84"/>
      <c r="AK22" s="357"/>
      <c r="AL22" s="364"/>
      <c r="AM22" s="174"/>
      <c r="AN22" s="79"/>
      <c r="AO22" s="131"/>
      <c r="AP22" s="84"/>
      <c r="AR22" s="357"/>
      <c r="AS22" s="364"/>
      <c r="AT22" s="174"/>
      <c r="AU22" s="79"/>
      <c r="AV22" s="168"/>
      <c r="AW22" s="82"/>
    </row>
    <row r="23" spans="2:49" x14ac:dyDescent="0.4">
      <c r="B23" s="360"/>
      <c r="C23" s="362"/>
      <c r="D23" s="76"/>
      <c r="E23" s="75"/>
      <c r="F23" s="70"/>
      <c r="G23" s="17"/>
      <c r="I23" s="360"/>
      <c r="J23" s="362"/>
      <c r="K23" s="76"/>
      <c r="L23" s="75"/>
      <c r="M23" s="70"/>
      <c r="N23" s="17"/>
      <c r="P23" s="360"/>
      <c r="Q23" s="362"/>
      <c r="R23" s="76"/>
      <c r="S23" s="75"/>
      <c r="T23" s="70"/>
      <c r="U23" s="17"/>
      <c r="W23" s="360"/>
      <c r="X23" s="362"/>
      <c r="Y23" s="76"/>
      <c r="Z23" s="75"/>
      <c r="AA23" s="70"/>
      <c r="AB23" s="17"/>
      <c r="AD23" s="360"/>
      <c r="AE23" s="362"/>
      <c r="AF23" s="76"/>
      <c r="AG23" s="75"/>
      <c r="AH23" s="70"/>
      <c r="AI23" s="17"/>
      <c r="AK23" s="366" t="s">
        <v>315</v>
      </c>
      <c r="AL23" s="365" t="s">
        <v>318</v>
      </c>
      <c r="AM23" s="71" t="s">
        <v>106</v>
      </c>
      <c r="AN23" s="75">
        <v>1.9</v>
      </c>
      <c r="AO23" s="70"/>
      <c r="AP23" s="78" t="s">
        <v>347</v>
      </c>
      <c r="AR23" s="366"/>
      <c r="AS23" s="365"/>
      <c r="AT23" s="76"/>
      <c r="AU23" s="75"/>
      <c r="AV23" s="167"/>
      <c r="AW23" s="85"/>
    </row>
    <row r="24" spans="2:49" x14ac:dyDescent="0.4">
      <c r="B24" s="357"/>
      <c r="C24" s="364"/>
      <c r="D24" s="174"/>
      <c r="E24" s="79"/>
      <c r="F24" s="131"/>
      <c r="G24" s="84"/>
      <c r="I24" s="357"/>
      <c r="J24" s="364"/>
      <c r="K24" s="174"/>
      <c r="L24" s="79"/>
      <c r="M24" s="131"/>
      <c r="N24" s="84"/>
      <c r="P24" s="357"/>
      <c r="Q24" s="364"/>
      <c r="R24" s="174"/>
      <c r="S24" s="79"/>
      <c r="T24" s="131"/>
      <c r="U24" s="84"/>
      <c r="W24" s="357"/>
      <c r="X24" s="364"/>
      <c r="Y24" s="174"/>
      <c r="Z24" s="79"/>
      <c r="AA24" s="131"/>
      <c r="AB24" s="84"/>
      <c r="AD24" s="357"/>
      <c r="AE24" s="364"/>
      <c r="AF24" s="174"/>
      <c r="AG24" s="79"/>
      <c r="AH24" s="131"/>
      <c r="AI24" s="84"/>
      <c r="AK24" s="357"/>
      <c r="AL24" s="364"/>
      <c r="AM24" s="174"/>
      <c r="AN24" s="79"/>
      <c r="AO24" s="131"/>
      <c r="AP24" s="84"/>
      <c r="AR24" s="357"/>
      <c r="AS24" s="364"/>
      <c r="AT24" s="174"/>
      <c r="AU24" s="79"/>
      <c r="AV24" s="168"/>
      <c r="AW24" s="82"/>
    </row>
    <row r="25" spans="2:49" x14ac:dyDescent="0.4">
      <c r="B25" s="360"/>
      <c r="C25" s="362"/>
      <c r="D25" s="76"/>
      <c r="E25" s="75"/>
      <c r="F25" s="70"/>
      <c r="G25" s="17"/>
      <c r="I25" s="360"/>
      <c r="J25" s="362"/>
      <c r="K25" s="76"/>
      <c r="L25" s="75"/>
      <c r="M25" s="70"/>
      <c r="N25" s="17"/>
      <c r="P25" s="360"/>
      <c r="Q25" s="362"/>
      <c r="R25" s="76"/>
      <c r="S25" s="75"/>
      <c r="T25" s="70"/>
      <c r="U25" s="17"/>
      <c r="W25" s="360"/>
      <c r="X25" s="362"/>
      <c r="Y25" s="76"/>
      <c r="Z25" s="75"/>
      <c r="AA25" s="70"/>
      <c r="AB25" s="17"/>
      <c r="AD25" s="360"/>
      <c r="AE25" s="362"/>
      <c r="AF25" s="76"/>
      <c r="AG25" s="75"/>
      <c r="AH25" s="70"/>
      <c r="AI25" s="17"/>
      <c r="AK25" s="366" t="s">
        <v>317</v>
      </c>
      <c r="AL25" s="365" t="s">
        <v>203</v>
      </c>
      <c r="AM25" s="71" t="s">
        <v>106</v>
      </c>
      <c r="AN25" s="75">
        <v>7.5</v>
      </c>
      <c r="AO25" s="70"/>
      <c r="AP25" s="78" t="s">
        <v>348</v>
      </c>
      <c r="AR25" s="366"/>
      <c r="AS25" s="365"/>
      <c r="AT25" s="76"/>
      <c r="AU25" s="75"/>
      <c r="AV25" s="167"/>
      <c r="AW25" s="85"/>
    </row>
    <row r="26" spans="2:49" x14ac:dyDescent="0.4">
      <c r="B26" s="357"/>
      <c r="C26" s="364"/>
      <c r="D26" s="174"/>
      <c r="E26" s="79"/>
      <c r="F26" s="131"/>
      <c r="G26" s="84"/>
      <c r="I26" s="357"/>
      <c r="J26" s="364"/>
      <c r="K26" s="174"/>
      <c r="L26" s="79"/>
      <c r="M26" s="131"/>
      <c r="N26" s="84"/>
      <c r="P26" s="357"/>
      <c r="Q26" s="364"/>
      <c r="R26" s="174"/>
      <c r="S26" s="79"/>
      <c r="T26" s="131"/>
      <c r="U26" s="84"/>
      <c r="W26" s="357"/>
      <c r="X26" s="364"/>
      <c r="Y26" s="174"/>
      <c r="Z26" s="79"/>
      <c r="AA26" s="131"/>
      <c r="AB26" s="84"/>
      <c r="AD26" s="357"/>
      <c r="AE26" s="364"/>
      <c r="AF26" s="174"/>
      <c r="AG26" s="79"/>
      <c r="AH26" s="131"/>
      <c r="AI26" s="84"/>
      <c r="AK26" s="357"/>
      <c r="AL26" s="364"/>
      <c r="AM26" s="174"/>
      <c r="AN26" s="79"/>
      <c r="AO26" s="131"/>
      <c r="AP26" s="84"/>
      <c r="AR26" s="357"/>
      <c r="AS26" s="364"/>
      <c r="AT26" s="174"/>
      <c r="AU26" s="79"/>
      <c r="AV26" s="168"/>
      <c r="AW26" s="82"/>
    </row>
    <row r="27" spans="2:49" x14ac:dyDescent="0.4">
      <c r="B27" s="360"/>
      <c r="C27" s="362"/>
      <c r="D27" s="76"/>
      <c r="E27" s="75"/>
      <c r="F27" s="70"/>
      <c r="G27" s="17"/>
      <c r="I27" s="360"/>
      <c r="J27" s="362"/>
      <c r="K27" s="76"/>
      <c r="L27" s="75"/>
      <c r="M27" s="70"/>
      <c r="N27" s="17"/>
      <c r="P27" s="360"/>
      <c r="Q27" s="362"/>
      <c r="R27" s="76"/>
      <c r="S27" s="75"/>
      <c r="T27" s="70"/>
      <c r="U27" s="17"/>
      <c r="W27" s="360"/>
      <c r="X27" s="362"/>
      <c r="Y27" s="76"/>
      <c r="Z27" s="75"/>
      <c r="AA27" s="70"/>
      <c r="AB27" s="17"/>
      <c r="AD27" s="360"/>
      <c r="AE27" s="362"/>
      <c r="AF27" s="76"/>
      <c r="AG27" s="75"/>
      <c r="AH27" s="70"/>
      <c r="AI27" s="17"/>
      <c r="AK27" s="366" t="s">
        <v>316</v>
      </c>
      <c r="AL27" s="365" t="s">
        <v>172</v>
      </c>
      <c r="AM27" s="71" t="s">
        <v>106</v>
      </c>
      <c r="AN27" s="75">
        <v>12.35</v>
      </c>
      <c r="AO27" s="70"/>
      <c r="AP27" s="78" t="s">
        <v>349</v>
      </c>
      <c r="AR27" s="360"/>
      <c r="AS27" s="365"/>
      <c r="AT27" s="76"/>
      <c r="AU27" s="75"/>
      <c r="AV27" s="167"/>
      <c r="AW27" s="85"/>
    </row>
    <row r="28" spans="2:49" x14ac:dyDescent="0.4">
      <c r="B28" s="357"/>
      <c r="C28" s="364"/>
      <c r="D28" s="174"/>
      <c r="E28" s="79"/>
      <c r="F28" s="131"/>
      <c r="G28" s="84"/>
      <c r="I28" s="357"/>
      <c r="J28" s="364"/>
      <c r="K28" s="174"/>
      <c r="L28" s="79"/>
      <c r="M28" s="131"/>
      <c r="N28" s="84"/>
      <c r="P28" s="357"/>
      <c r="Q28" s="364"/>
      <c r="R28" s="174"/>
      <c r="S28" s="79"/>
      <c r="T28" s="131"/>
      <c r="U28" s="84"/>
      <c r="W28" s="357"/>
      <c r="X28" s="364"/>
      <c r="Y28" s="174"/>
      <c r="Z28" s="79"/>
      <c r="AA28" s="131"/>
      <c r="AB28" s="84"/>
      <c r="AD28" s="357"/>
      <c r="AE28" s="364"/>
      <c r="AF28" s="174"/>
      <c r="AG28" s="79"/>
      <c r="AH28" s="131"/>
      <c r="AI28" s="84"/>
      <c r="AK28" s="357"/>
      <c r="AL28" s="364"/>
      <c r="AM28" s="174"/>
      <c r="AN28" s="79"/>
      <c r="AO28" s="131"/>
      <c r="AP28" s="84"/>
      <c r="AR28" s="357"/>
      <c r="AS28" s="364"/>
      <c r="AT28" s="174"/>
      <c r="AU28" s="79"/>
      <c r="AV28" s="168"/>
      <c r="AW28" s="82"/>
    </row>
    <row r="29" spans="2:49" x14ac:dyDescent="0.4">
      <c r="B29" s="360"/>
      <c r="C29" s="362"/>
      <c r="D29" s="76"/>
      <c r="E29" s="75"/>
      <c r="F29" s="70"/>
      <c r="G29" s="17"/>
      <c r="I29" s="360"/>
      <c r="J29" s="362"/>
      <c r="K29" s="76"/>
      <c r="L29" s="75"/>
      <c r="M29" s="70"/>
      <c r="N29" s="17"/>
      <c r="P29" s="360"/>
      <c r="Q29" s="362"/>
      <c r="R29" s="76"/>
      <c r="S29" s="75"/>
      <c r="T29" s="70"/>
      <c r="U29" s="17"/>
      <c r="W29" s="360"/>
      <c r="X29" s="362"/>
      <c r="Y29" s="76"/>
      <c r="Z29" s="75"/>
      <c r="AA29" s="70"/>
      <c r="AB29" s="17"/>
      <c r="AD29" s="360"/>
      <c r="AE29" s="362"/>
      <c r="AF29" s="76"/>
      <c r="AG29" s="75"/>
      <c r="AH29" s="70"/>
      <c r="AI29" s="17"/>
      <c r="AK29" s="366"/>
      <c r="AL29" s="362"/>
      <c r="AM29" s="76"/>
      <c r="AN29" s="75"/>
      <c r="AO29" s="70"/>
      <c r="AP29" s="17"/>
      <c r="AR29" s="367"/>
      <c r="AS29" s="368"/>
      <c r="AT29" s="71"/>
      <c r="AU29" s="70"/>
      <c r="AV29" s="167"/>
      <c r="AW29" s="73"/>
    </row>
    <row r="30" spans="2:49" x14ac:dyDescent="0.4">
      <c r="B30" s="357"/>
      <c r="C30" s="364"/>
      <c r="D30" s="174"/>
      <c r="E30" s="79"/>
      <c r="F30" s="131"/>
      <c r="G30" s="84"/>
      <c r="I30" s="357"/>
      <c r="J30" s="364"/>
      <c r="K30" s="174"/>
      <c r="L30" s="79"/>
      <c r="M30" s="131"/>
      <c r="N30" s="84"/>
      <c r="P30" s="357"/>
      <c r="Q30" s="364"/>
      <c r="R30" s="174"/>
      <c r="S30" s="79"/>
      <c r="T30" s="131"/>
      <c r="U30" s="84"/>
      <c r="W30" s="357"/>
      <c r="X30" s="364"/>
      <c r="Y30" s="174"/>
      <c r="Z30" s="79"/>
      <c r="AA30" s="131"/>
      <c r="AB30" s="84"/>
      <c r="AD30" s="357"/>
      <c r="AE30" s="364"/>
      <c r="AF30" s="174"/>
      <c r="AG30" s="79"/>
      <c r="AH30" s="131"/>
      <c r="AI30" s="84"/>
      <c r="AK30" s="357"/>
      <c r="AL30" s="364"/>
      <c r="AM30" s="174"/>
      <c r="AN30" s="79"/>
      <c r="AO30" s="131"/>
      <c r="AP30" s="84"/>
      <c r="AR30" s="357"/>
      <c r="AS30" s="364"/>
      <c r="AT30" s="174"/>
      <c r="AU30" s="79"/>
      <c r="AV30" s="168"/>
      <c r="AW30" s="82"/>
    </row>
    <row r="31" spans="2:49" x14ac:dyDescent="0.4">
      <c r="B31" s="360"/>
      <c r="C31" s="362"/>
      <c r="D31" s="76"/>
      <c r="E31" s="75"/>
      <c r="F31" s="70"/>
      <c r="G31" s="17"/>
      <c r="I31" s="360"/>
      <c r="J31" s="362"/>
      <c r="K31" s="76"/>
      <c r="L31" s="75"/>
      <c r="M31" s="70"/>
      <c r="N31" s="17"/>
      <c r="P31" s="360"/>
      <c r="Q31" s="362"/>
      <c r="R31" s="76"/>
      <c r="S31" s="75"/>
      <c r="T31" s="70"/>
      <c r="U31" s="17"/>
      <c r="W31" s="360"/>
      <c r="X31" s="362"/>
      <c r="Y31" s="76"/>
      <c r="Z31" s="75"/>
      <c r="AA31" s="70"/>
      <c r="AB31" s="17"/>
      <c r="AD31" s="360"/>
      <c r="AE31" s="362"/>
      <c r="AF31" s="76"/>
      <c r="AG31" s="75"/>
      <c r="AH31" s="70"/>
      <c r="AI31" s="17"/>
      <c r="AK31" s="360"/>
      <c r="AL31" s="362"/>
      <c r="AM31" s="76"/>
      <c r="AN31" s="75"/>
      <c r="AO31" s="70"/>
      <c r="AP31" s="17"/>
      <c r="AR31" s="366"/>
      <c r="AS31" s="368"/>
      <c r="AT31" s="71"/>
      <c r="AU31" s="75"/>
      <c r="AV31" s="167"/>
      <c r="AW31" s="85"/>
    </row>
    <row r="32" spans="2:49" x14ac:dyDescent="0.4">
      <c r="B32" s="357"/>
      <c r="C32" s="364"/>
      <c r="D32" s="174"/>
      <c r="E32" s="79"/>
      <c r="F32" s="131"/>
      <c r="G32" s="84"/>
      <c r="I32" s="357"/>
      <c r="J32" s="364"/>
      <c r="K32" s="174"/>
      <c r="L32" s="79"/>
      <c r="M32" s="131"/>
      <c r="N32" s="84"/>
      <c r="P32" s="357"/>
      <c r="Q32" s="364"/>
      <c r="R32" s="174"/>
      <c r="S32" s="79"/>
      <c r="T32" s="131"/>
      <c r="U32" s="84"/>
      <c r="W32" s="357"/>
      <c r="X32" s="364"/>
      <c r="Y32" s="174"/>
      <c r="Z32" s="79"/>
      <c r="AA32" s="131"/>
      <c r="AB32" s="84"/>
      <c r="AD32" s="357"/>
      <c r="AE32" s="364"/>
      <c r="AF32" s="174"/>
      <c r="AG32" s="79"/>
      <c r="AH32" s="131"/>
      <c r="AI32" s="84"/>
      <c r="AK32" s="357"/>
      <c r="AL32" s="364"/>
      <c r="AM32" s="174"/>
      <c r="AN32" s="79"/>
      <c r="AO32" s="131"/>
      <c r="AP32" s="84"/>
      <c r="AR32" s="357"/>
      <c r="AS32" s="364"/>
      <c r="AT32" s="174"/>
      <c r="AU32" s="79"/>
      <c r="AV32" s="168"/>
      <c r="AW32" s="82"/>
    </row>
    <row r="33" spans="2:49" x14ac:dyDescent="0.4">
      <c r="B33" s="360"/>
      <c r="C33" s="362"/>
      <c r="D33" s="76"/>
      <c r="E33" s="75"/>
      <c r="F33" s="70"/>
      <c r="G33" s="17"/>
      <c r="I33" s="360"/>
      <c r="J33" s="362"/>
      <c r="K33" s="76"/>
      <c r="L33" s="75"/>
      <c r="M33" s="70"/>
      <c r="N33" s="17"/>
      <c r="P33" s="360"/>
      <c r="Q33" s="362"/>
      <c r="R33" s="76"/>
      <c r="S33" s="75"/>
      <c r="T33" s="70"/>
      <c r="U33" s="17"/>
      <c r="W33" s="360"/>
      <c r="X33" s="362"/>
      <c r="Y33" s="76"/>
      <c r="Z33" s="75"/>
      <c r="AA33" s="70"/>
      <c r="AB33" s="17"/>
      <c r="AD33" s="360"/>
      <c r="AE33" s="362"/>
      <c r="AF33" s="76"/>
      <c r="AG33" s="75"/>
      <c r="AH33" s="70"/>
      <c r="AI33" s="17"/>
      <c r="AK33" s="360"/>
      <c r="AL33" s="362"/>
      <c r="AM33" s="76"/>
      <c r="AN33" s="75"/>
      <c r="AO33" s="70"/>
      <c r="AP33" s="17"/>
      <c r="AR33" s="360"/>
      <c r="AS33" s="365"/>
      <c r="AT33" s="71"/>
      <c r="AU33" s="75"/>
      <c r="AV33" s="167"/>
      <c r="AW33" s="85"/>
    </row>
    <row r="34" spans="2:49" x14ac:dyDescent="0.4">
      <c r="B34" s="357"/>
      <c r="C34" s="364"/>
      <c r="D34" s="174"/>
      <c r="E34" s="79"/>
      <c r="F34" s="131"/>
      <c r="G34" s="84"/>
      <c r="I34" s="357"/>
      <c r="J34" s="364"/>
      <c r="K34" s="174"/>
      <c r="L34" s="79"/>
      <c r="M34" s="131"/>
      <c r="N34" s="84"/>
      <c r="P34" s="357"/>
      <c r="Q34" s="364"/>
      <c r="R34" s="174"/>
      <c r="S34" s="79"/>
      <c r="T34" s="131"/>
      <c r="U34" s="84"/>
      <c r="W34" s="357"/>
      <c r="X34" s="364"/>
      <c r="Y34" s="174"/>
      <c r="Z34" s="79"/>
      <c r="AA34" s="131"/>
      <c r="AB34" s="84"/>
      <c r="AD34" s="357"/>
      <c r="AE34" s="364"/>
      <c r="AF34" s="174"/>
      <c r="AG34" s="79"/>
      <c r="AH34" s="131"/>
      <c r="AI34" s="84"/>
      <c r="AK34" s="357"/>
      <c r="AL34" s="364"/>
      <c r="AM34" s="174"/>
      <c r="AN34" s="79"/>
      <c r="AO34" s="131"/>
      <c r="AP34" s="84"/>
      <c r="AR34" s="357"/>
      <c r="AS34" s="364"/>
      <c r="AT34" s="174"/>
      <c r="AU34" s="79"/>
      <c r="AV34" s="168"/>
      <c r="AW34" s="82"/>
    </row>
    <row r="35" spans="2:49" x14ac:dyDescent="0.4">
      <c r="B35" s="360"/>
      <c r="C35" s="362"/>
      <c r="D35" s="76"/>
      <c r="E35" s="75"/>
      <c r="F35" s="70"/>
      <c r="G35" s="17"/>
      <c r="I35" s="360"/>
      <c r="J35" s="362"/>
      <c r="K35" s="76"/>
      <c r="L35" s="75"/>
      <c r="M35" s="70"/>
      <c r="N35" s="17"/>
      <c r="P35" s="360"/>
      <c r="Q35" s="362"/>
      <c r="R35" s="76"/>
      <c r="S35" s="75"/>
      <c r="T35" s="70"/>
      <c r="U35" s="17"/>
      <c r="W35" s="360"/>
      <c r="X35" s="362"/>
      <c r="Y35" s="76"/>
      <c r="Z35" s="75"/>
      <c r="AA35" s="70"/>
      <c r="AB35" s="17"/>
      <c r="AD35" s="360"/>
      <c r="AE35" s="362"/>
      <c r="AF35" s="76"/>
      <c r="AG35" s="75"/>
      <c r="AH35" s="70"/>
      <c r="AI35" s="17"/>
      <c r="AK35" s="360"/>
      <c r="AL35" s="362"/>
      <c r="AM35" s="76"/>
      <c r="AN35" s="75"/>
      <c r="AO35" s="70"/>
      <c r="AP35" s="17"/>
      <c r="AR35" s="360"/>
      <c r="AS35" s="365"/>
      <c r="AT35" s="76"/>
      <c r="AU35" s="75"/>
      <c r="AV35" s="167"/>
      <c r="AW35" s="73"/>
    </row>
    <row r="36" spans="2:49" x14ac:dyDescent="0.4">
      <c r="B36" s="357"/>
      <c r="C36" s="364"/>
      <c r="D36" s="174"/>
      <c r="E36" s="79"/>
      <c r="F36" s="131"/>
      <c r="G36" s="84"/>
      <c r="I36" s="357"/>
      <c r="J36" s="364"/>
      <c r="K36" s="174"/>
      <c r="L36" s="79"/>
      <c r="M36" s="131"/>
      <c r="N36" s="84"/>
      <c r="P36" s="357"/>
      <c r="Q36" s="364"/>
      <c r="R36" s="174"/>
      <c r="S36" s="79"/>
      <c r="T36" s="131"/>
      <c r="U36" s="84"/>
      <c r="W36" s="357"/>
      <c r="X36" s="364"/>
      <c r="Y36" s="174"/>
      <c r="Z36" s="79"/>
      <c r="AA36" s="131"/>
      <c r="AB36" s="84"/>
      <c r="AD36" s="357"/>
      <c r="AE36" s="364"/>
      <c r="AF36" s="174"/>
      <c r="AG36" s="79"/>
      <c r="AH36" s="131"/>
      <c r="AI36" s="84"/>
      <c r="AK36" s="357"/>
      <c r="AL36" s="364"/>
      <c r="AM36" s="174"/>
      <c r="AN36" s="79"/>
      <c r="AO36" s="131"/>
      <c r="AP36" s="84"/>
      <c r="AR36" s="357"/>
      <c r="AS36" s="364"/>
      <c r="AT36" s="174"/>
      <c r="AU36" s="79"/>
      <c r="AV36" s="168"/>
      <c r="AW36" s="82"/>
    </row>
    <row r="37" spans="2:49" x14ac:dyDescent="0.4">
      <c r="B37" s="360"/>
      <c r="C37" s="362"/>
      <c r="D37" s="76"/>
      <c r="E37" s="75"/>
      <c r="F37" s="70"/>
      <c r="G37" s="17"/>
      <c r="I37" s="360"/>
      <c r="J37" s="362"/>
      <c r="K37" s="76"/>
      <c r="L37" s="75"/>
      <c r="M37" s="70"/>
      <c r="N37" s="17"/>
      <c r="P37" s="360"/>
      <c r="Q37" s="362"/>
      <c r="R37" s="76"/>
      <c r="S37" s="75"/>
      <c r="T37" s="70"/>
      <c r="U37" s="17"/>
      <c r="W37" s="360"/>
      <c r="X37" s="362"/>
      <c r="Y37" s="76"/>
      <c r="Z37" s="75"/>
      <c r="AA37" s="70"/>
      <c r="AB37" s="17"/>
      <c r="AD37" s="360"/>
      <c r="AE37" s="362"/>
      <c r="AF37" s="76"/>
      <c r="AG37" s="75"/>
      <c r="AH37" s="70"/>
      <c r="AI37" s="17"/>
      <c r="AK37" s="360"/>
      <c r="AL37" s="362"/>
      <c r="AM37" s="76"/>
      <c r="AN37" s="75"/>
      <c r="AO37" s="70"/>
      <c r="AP37" s="17"/>
      <c r="AR37" s="360"/>
      <c r="AS37" s="365"/>
      <c r="AT37" s="76"/>
      <c r="AU37" s="75"/>
      <c r="AV37" s="167"/>
      <c r="AW37" s="85"/>
    </row>
    <row r="38" spans="2:49" x14ac:dyDescent="0.4">
      <c r="B38" s="357"/>
      <c r="C38" s="364"/>
      <c r="D38" s="174"/>
      <c r="E38" s="79"/>
      <c r="F38" s="131"/>
      <c r="G38" s="84"/>
      <c r="I38" s="357"/>
      <c r="J38" s="364"/>
      <c r="K38" s="174"/>
      <c r="L38" s="79"/>
      <c r="M38" s="131"/>
      <c r="N38" s="84"/>
      <c r="P38" s="357"/>
      <c r="Q38" s="364"/>
      <c r="R38" s="174"/>
      <c r="S38" s="79"/>
      <c r="T38" s="131"/>
      <c r="U38" s="84"/>
      <c r="W38" s="357"/>
      <c r="X38" s="364"/>
      <c r="Y38" s="174"/>
      <c r="Z38" s="79"/>
      <c r="AA38" s="131"/>
      <c r="AB38" s="84"/>
      <c r="AD38" s="357"/>
      <c r="AE38" s="364"/>
      <c r="AF38" s="174"/>
      <c r="AG38" s="79"/>
      <c r="AH38" s="131"/>
      <c r="AI38" s="84"/>
      <c r="AK38" s="357"/>
      <c r="AL38" s="364"/>
      <c r="AM38" s="174"/>
      <c r="AN38" s="79"/>
      <c r="AO38" s="131"/>
      <c r="AP38" s="84"/>
      <c r="AR38" s="357"/>
      <c r="AS38" s="364"/>
      <c r="AT38" s="174"/>
      <c r="AU38" s="79"/>
      <c r="AV38" s="132"/>
      <c r="AW38" s="82"/>
    </row>
    <row r="39" spans="2:49" x14ac:dyDescent="0.4">
      <c r="B39" s="360"/>
      <c r="C39" s="362"/>
      <c r="D39" s="76"/>
      <c r="E39" s="75"/>
      <c r="F39" s="70"/>
      <c r="G39" s="17"/>
      <c r="I39" s="360"/>
      <c r="J39" s="362"/>
      <c r="K39" s="76"/>
      <c r="L39" s="75"/>
      <c r="M39" s="70"/>
      <c r="N39" s="17"/>
      <c r="P39" s="360"/>
      <c r="Q39" s="362"/>
      <c r="R39" s="76"/>
      <c r="S39" s="75"/>
      <c r="T39" s="70"/>
      <c r="U39" s="17"/>
      <c r="W39" s="360"/>
      <c r="X39" s="362"/>
      <c r="Y39" s="76"/>
      <c r="Z39" s="75"/>
      <c r="AA39" s="70"/>
      <c r="AB39" s="17"/>
      <c r="AD39" s="360"/>
      <c r="AE39" s="362"/>
      <c r="AF39" s="76"/>
      <c r="AG39" s="75"/>
      <c r="AH39" s="70"/>
      <c r="AI39" s="17"/>
      <c r="AK39" s="360"/>
      <c r="AL39" s="362"/>
      <c r="AM39" s="76"/>
      <c r="AN39" s="75"/>
      <c r="AO39" s="70"/>
      <c r="AP39" s="17"/>
      <c r="AR39" s="360"/>
      <c r="AS39" s="365"/>
      <c r="AT39" s="76"/>
      <c r="AU39" s="75"/>
      <c r="AV39" s="130"/>
      <c r="AW39" s="85"/>
    </row>
    <row r="40" spans="2:49" x14ac:dyDescent="0.4">
      <c r="B40" s="357"/>
      <c r="C40" s="364"/>
      <c r="D40" s="174"/>
      <c r="E40" s="79"/>
      <c r="F40" s="131"/>
      <c r="G40" s="84"/>
      <c r="I40" s="357"/>
      <c r="J40" s="364"/>
      <c r="K40" s="174"/>
      <c r="L40" s="79"/>
      <c r="M40" s="131"/>
      <c r="N40" s="84"/>
      <c r="P40" s="357"/>
      <c r="Q40" s="364"/>
      <c r="R40" s="174"/>
      <c r="S40" s="79"/>
      <c r="T40" s="131"/>
      <c r="U40" s="84"/>
      <c r="W40" s="357"/>
      <c r="X40" s="364"/>
      <c r="Y40" s="174"/>
      <c r="Z40" s="79"/>
      <c r="AA40" s="131"/>
      <c r="AB40" s="84"/>
      <c r="AD40" s="357"/>
      <c r="AE40" s="364"/>
      <c r="AF40" s="174"/>
      <c r="AG40" s="79"/>
      <c r="AH40" s="131"/>
      <c r="AI40" s="84"/>
      <c r="AK40" s="357"/>
      <c r="AL40" s="364"/>
      <c r="AM40" s="174"/>
      <c r="AN40" s="79"/>
      <c r="AO40" s="131"/>
      <c r="AP40" s="84"/>
      <c r="AR40" s="357"/>
      <c r="AS40" s="364"/>
      <c r="AT40" s="174"/>
      <c r="AU40" s="79"/>
      <c r="AV40" s="132"/>
      <c r="AW40" s="82"/>
    </row>
    <row r="41" spans="2:49" x14ac:dyDescent="0.4">
      <c r="B41" s="360"/>
      <c r="C41" s="362"/>
      <c r="D41" s="76"/>
      <c r="E41" s="75"/>
      <c r="F41" s="70"/>
      <c r="G41" s="17"/>
      <c r="I41" s="360"/>
      <c r="J41" s="362"/>
      <c r="K41" s="76"/>
      <c r="L41" s="75"/>
      <c r="M41" s="70"/>
      <c r="N41" s="17"/>
      <c r="P41" s="360"/>
      <c r="Q41" s="362"/>
      <c r="R41" s="76"/>
      <c r="S41" s="75"/>
      <c r="T41" s="70"/>
      <c r="U41" s="17"/>
      <c r="W41" s="360"/>
      <c r="X41" s="362"/>
      <c r="Y41" s="76"/>
      <c r="Z41" s="75"/>
      <c r="AA41" s="70"/>
      <c r="AB41" s="17"/>
      <c r="AD41" s="360"/>
      <c r="AE41" s="362"/>
      <c r="AF41" s="76"/>
      <c r="AG41" s="75"/>
      <c r="AH41" s="70"/>
      <c r="AI41" s="17"/>
      <c r="AK41" s="360"/>
      <c r="AL41" s="362"/>
      <c r="AM41" s="76"/>
      <c r="AN41" s="75"/>
      <c r="AO41" s="70"/>
      <c r="AP41" s="17"/>
      <c r="AR41" s="360"/>
      <c r="AS41" s="365"/>
      <c r="AT41" s="76"/>
      <c r="AU41" s="75"/>
      <c r="AV41" s="167"/>
      <c r="AW41" s="85"/>
    </row>
    <row r="42" spans="2:49" x14ac:dyDescent="0.4">
      <c r="B42" s="357"/>
      <c r="C42" s="364"/>
      <c r="D42" s="174"/>
      <c r="E42" s="79"/>
      <c r="F42" s="131"/>
      <c r="G42" s="84"/>
      <c r="I42" s="357"/>
      <c r="J42" s="364"/>
      <c r="K42" s="174"/>
      <c r="L42" s="79"/>
      <c r="M42" s="131"/>
      <c r="N42" s="84"/>
      <c r="P42" s="357"/>
      <c r="Q42" s="364"/>
      <c r="R42" s="174"/>
      <c r="S42" s="79"/>
      <c r="T42" s="131"/>
      <c r="U42" s="84"/>
      <c r="W42" s="357"/>
      <c r="X42" s="364"/>
      <c r="Y42" s="174"/>
      <c r="Z42" s="79"/>
      <c r="AA42" s="131"/>
      <c r="AB42" s="84"/>
      <c r="AD42" s="357"/>
      <c r="AE42" s="364"/>
      <c r="AF42" s="174"/>
      <c r="AG42" s="79"/>
      <c r="AH42" s="131"/>
      <c r="AI42" s="84"/>
      <c r="AK42" s="357"/>
      <c r="AL42" s="364"/>
      <c r="AM42" s="174"/>
      <c r="AN42" s="79"/>
      <c r="AO42" s="131"/>
      <c r="AP42" s="84"/>
      <c r="AR42" s="357"/>
      <c r="AS42" s="364"/>
      <c r="AT42" s="174"/>
      <c r="AU42" s="79"/>
      <c r="AV42" s="168"/>
      <c r="AW42" s="82"/>
    </row>
    <row r="43" spans="2:49" x14ac:dyDescent="0.4">
      <c r="B43" s="360"/>
      <c r="C43" s="362"/>
      <c r="D43" s="76"/>
      <c r="E43" s="75"/>
      <c r="F43" s="70"/>
      <c r="G43" s="17"/>
      <c r="I43" s="360"/>
      <c r="J43" s="362"/>
      <c r="K43" s="76"/>
      <c r="L43" s="75"/>
      <c r="M43" s="70"/>
      <c r="N43" s="17"/>
      <c r="P43" s="360"/>
      <c r="Q43" s="362"/>
      <c r="R43" s="76"/>
      <c r="S43" s="75"/>
      <c r="T43" s="70"/>
      <c r="U43" s="17"/>
      <c r="W43" s="360"/>
      <c r="X43" s="362"/>
      <c r="Y43" s="76"/>
      <c r="Z43" s="75"/>
      <c r="AA43" s="70"/>
      <c r="AB43" s="17"/>
      <c r="AD43" s="360"/>
      <c r="AE43" s="362"/>
      <c r="AF43" s="76"/>
      <c r="AG43" s="75"/>
      <c r="AH43" s="70"/>
      <c r="AI43" s="17"/>
      <c r="AK43" s="360"/>
      <c r="AL43" s="362"/>
      <c r="AM43" s="76"/>
      <c r="AN43" s="75"/>
      <c r="AO43" s="70"/>
      <c r="AP43" s="17"/>
      <c r="AR43" s="409"/>
      <c r="AS43" s="408"/>
      <c r="AT43" s="136"/>
      <c r="AU43" s="137"/>
      <c r="AV43" s="137"/>
      <c r="AW43" s="138"/>
    </row>
    <row r="44" spans="2:49" x14ac:dyDescent="0.4">
      <c r="B44" s="357"/>
      <c r="C44" s="364"/>
      <c r="D44" s="174"/>
      <c r="E44" s="79"/>
      <c r="F44" s="131"/>
      <c r="G44" s="84"/>
      <c r="I44" s="357"/>
      <c r="J44" s="364"/>
      <c r="K44" s="174"/>
      <c r="L44" s="79"/>
      <c r="M44" s="131"/>
      <c r="N44" s="84"/>
      <c r="P44" s="357"/>
      <c r="Q44" s="364"/>
      <c r="R44" s="174"/>
      <c r="S44" s="79"/>
      <c r="T44" s="131"/>
      <c r="U44" s="84"/>
      <c r="W44" s="357"/>
      <c r="X44" s="364"/>
      <c r="Y44" s="174"/>
      <c r="Z44" s="79"/>
      <c r="AA44" s="131"/>
      <c r="AB44" s="84"/>
      <c r="AD44" s="357"/>
      <c r="AE44" s="364"/>
      <c r="AF44" s="174"/>
      <c r="AG44" s="79"/>
      <c r="AH44" s="131"/>
      <c r="AI44" s="84"/>
      <c r="AK44" s="357"/>
      <c r="AL44" s="364"/>
      <c r="AM44" s="174"/>
      <c r="AN44" s="79"/>
      <c r="AO44" s="131"/>
      <c r="AP44" s="84"/>
      <c r="AR44" s="409"/>
      <c r="AS44" s="408"/>
      <c r="AT44" s="136"/>
      <c r="AU44" s="137"/>
      <c r="AV44" s="137"/>
      <c r="AW44" s="138"/>
    </row>
    <row r="45" spans="2:49" x14ac:dyDescent="0.4">
      <c r="B45" s="360"/>
      <c r="C45" s="362"/>
      <c r="D45" s="76"/>
      <c r="E45" s="75"/>
      <c r="F45" s="70"/>
      <c r="G45" s="17"/>
      <c r="I45" s="360"/>
      <c r="J45" s="362"/>
      <c r="K45" s="76"/>
      <c r="L45" s="75"/>
      <c r="M45" s="70"/>
      <c r="N45" s="17"/>
      <c r="P45" s="360"/>
      <c r="Q45" s="362"/>
      <c r="R45" s="76"/>
      <c r="S45" s="75"/>
      <c r="T45" s="70"/>
      <c r="U45" s="17"/>
      <c r="W45" s="360"/>
      <c r="X45" s="362"/>
      <c r="Y45" s="76"/>
      <c r="Z45" s="75"/>
      <c r="AA45" s="70"/>
      <c r="AB45" s="17"/>
      <c r="AD45" s="360"/>
      <c r="AE45" s="362"/>
      <c r="AF45" s="76"/>
      <c r="AG45" s="75"/>
      <c r="AH45" s="70"/>
      <c r="AI45" s="17"/>
      <c r="AK45" s="360"/>
      <c r="AL45" s="362"/>
      <c r="AM45" s="76"/>
      <c r="AN45" s="75"/>
      <c r="AO45" s="70"/>
      <c r="AP45" s="17"/>
      <c r="AR45" s="409"/>
      <c r="AS45" s="408"/>
      <c r="AT45" s="136"/>
      <c r="AU45" s="137"/>
      <c r="AV45" s="137"/>
      <c r="AW45" s="138"/>
    </row>
    <row r="46" spans="2:49" x14ac:dyDescent="0.4">
      <c r="B46" s="357"/>
      <c r="C46" s="364"/>
      <c r="D46" s="174"/>
      <c r="E46" s="79"/>
      <c r="F46" s="131"/>
      <c r="G46" s="84"/>
      <c r="I46" s="357"/>
      <c r="J46" s="364"/>
      <c r="K46" s="174"/>
      <c r="L46" s="79"/>
      <c r="M46" s="131"/>
      <c r="N46" s="84"/>
      <c r="P46" s="357"/>
      <c r="Q46" s="364"/>
      <c r="R46" s="174"/>
      <c r="S46" s="79"/>
      <c r="T46" s="131"/>
      <c r="U46" s="84"/>
      <c r="W46" s="357"/>
      <c r="X46" s="364"/>
      <c r="Y46" s="174"/>
      <c r="Z46" s="79"/>
      <c r="AA46" s="131"/>
      <c r="AB46" s="84"/>
      <c r="AD46" s="357"/>
      <c r="AE46" s="364"/>
      <c r="AF46" s="174"/>
      <c r="AG46" s="79"/>
      <c r="AH46" s="131"/>
      <c r="AI46" s="84"/>
      <c r="AK46" s="357"/>
      <c r="AL46" s="364"/>
      <c r="AM46" s="174"/>
      <c r="AN46" s="79"/>
      <c r="AO46" s="131"/>
      <c r="AP46" s="84"/>
      <c r="AR46" s="409"/>
      <c r="AS46" s="408"/>
      <c r="AT46" s="136"/>
      <c r="AU46" s="137"/>
      <c r="AV46" s="137"/>
      <c r="AW46" s="138"/>
    </row>
    <row r="47" spans="2:49" x14ac:dyDescent="0.4">
      <c r="B47" s="356"/>
      <c r="C47" s="356"/>
      <c r="D47" s="95"/>
      <c r="E47" s="75"/>
      <c r="F47" s="70"/>
      <c r="G47" s="95"/>
      <c r="I47" s="356"/>
      <c r="J47" s="356"/>
      <c r="K47" s="95"/>
      <c r="L47" s="75"/>
      <c r="M47" s="70"/>
      <c r="N47" s="95"/>
      <c r="P47" s="356"/>
      <c r="Q47" s="356"/>
      <c r="R47" s="95"/>
      <c r="S47" s="75"/>
      <c r="T47" s="70"/>
      <c r="U47" s="95"/>
      <c r="W47" s="356"/>
      <c r="X47" s="356"/>
      <c r="Y47" s="95"/>
      <c r="Z47" s="75"/>
      <c r="AA47" s="70"/>
      <c r="AB47" s="95"/>
      <c r="AD47" s="360"/>
      <c r="AE47" s="362"/>
      <c r="AF47" s="76"/>
      <c r="AG47" s="75"/>
      <c r="AH47" s="70"/>
      <c r="AI47" s="17"/>
      <c r="AK47" s="356"/>
      <c r="AL47" s="356"/>
      <c r="AM47" s="95"/>
      <c r="AN47" s="75"/>
      <c r="AO47" s="70"/>
      <c r="AP47" s="95"/>
      <c r="AR47" s="409"/>
      <c r="AS47" s="411"/>
      <c r="AT47" s="59"/>
      <c r="AU47" s="137"/>
      <c r="AV47" s="137"/>
      <c r="AW47" s="58"/>
    </row>
    <row r="48" spans="2:49" x14ac:dyDescent="0.4">
      <c r="B48" s="357"/>
      <c r="C48" s="357"/>
      <c r="D48" s="171"/>
      <c r="E48" s="79"/>
      <c r="F48" s="131"/>
      <c r="G48" s="171"/>
      <c r="I48" s="357"/>
      <c r="J48" s="357"/>
      <c r="K48" s="171"/>
      <c r="L48" s="79"/>
      <c r="M48" s="131"/>
      <c r="N48" s="171"/>
      <c r="P48" s="357"/>
      <c r="Q48" s="357"/>
      <c r="R48" s="171"/>
      <c r="S48" s="79"/>
      <c r="T48" s="131"/>
      <c r="U48" s="171"/>
      <c r="W48" s="357"/>
      <c r="X48" s="357"/>
      <c r="Y48" s="171"/>
      <c r="Z48" s="79"/>
      <c r="AA48" s="131"/>
      <c r="AB48" s="171"/>
      <c r="AD48" s="357"/>
      <c r="AE48" s="364"/>
      <c r="AF48" s="174"/>
      <c r="AG48" s="79"/>
      <c r="AH48" s="131"/>
      <c r="AI48" s="84"/>
      <c r="AK48" s="357"/>
      <c r="AL48" s="357"/>
      <c r="AM48" s="171"/>
      <c r="AN48" s="79"/>
      <c r="AO48" s="131"/>
      <c r="AP48" s="171"/>
      <c r="AR48" s="410"/>
      <c r="AS48" s="412"/>
      <c r="AT48" s="60"/>
      <c r="AU48" s="139"/>
      <c r="AV48" s="139"/>
      <c r="AW48" s="61"/>
    </row>
    <row r="49" spans="2:7" x14ac:dyDescent="0.4">
      <c r="B49" s="96"/>
      <c r="C49" s="96"/>
      <c r="D49" s="96"/>
      <c r="E49" s="97"/>
      <c r="F49" s="97"/>
      <c r="G49" s="96"/>
    </row>
  </sheetData>
  <mergeCells count="329">
    <mergeCell ref="AR2:AS3"/>
    <mergeCell ref="AU2:AV3"/>
    <mergeCell ref="AW2:AW3"/>
    <mergeCell ref="AD2:AE3"/>
    <mergeCell ref="AG2:AH3"/>
    <mergeCell ref="AI2:AI3"/>
    <mergeCell ref="AK2:AL3"/>
    <mergeCell ref="AN2:AO3"/>
    <mergeCell ref="AP2:AP3"/>
    <mergeCell ref="AR5:AR6"/>
    <mergeCell ref="AS5:AS6"/>
    <mergeCell ref="B2:C3"/>
    <mergeCell ref="E2:F3"/>
    <mergeCell ref="G2:G3"/>
    <mergeCell ref="I2:J3"/>
    <mergeCell ref="L2:M3"/>
    <mergeCell ref="N2:N3"/>
    <mergeCell ref="P2:Q3"/>
    <mergeCell ref="S2:T3"/>
    <mergeCell ref="U2:U3"/>
    <mergeCell ref="W2:X3"/>
    <mergeCell ref="Z2:AA3"/>
    <mergeCell ref="AB2:AB3"/>
    <mergeCell ref="W5:W6"/>
    <mergeCell ref="X5:X6"/>
    <mergeCell ref="AD5:AD6"/>
    <mergeCell ref="AE5:AE6"/>
    <mergeCell ref="AK5:AK6"/>
    <mergeCell ref="AL5:AL6"/>
    <mergeCell ref="B5:B6"/>
    <mergeCell ref="C5:C6"/>
    <mergeCell ref="I5:I6"/>
    <mergeCell ref="J5:J6"/>
    <mergeCell ref="P5:P6"/>
    <mergeCell ref="Q5:Q6"/>
    <mergeCell ref="AD7:AD8"/>
    <mergeCell ref="AE7:AE8"/>
    <mergeCell ref="AK7:AK8"/>
    <mergeCell ref="AL7:AL8"/>
    <mergeCell ref="B7:B8"/>
    <mergeCell ref="C7:C8"/>
    <mergeCell ref="I7:I8"/>
    <mergeCell ref="J7:J8"/>
    <mergeCell ref="P7:P8"/>
    <mergeCell ref="Q7:Q8"/>
    <mergeCell ref="W7:W8"/>
    <mergeCell ref="X7:X8"/>
    <mergeCell ref="W11:W12"/>
    <mergeCell ref="X11:X12"/>
    <mergeCell ref="W9:W10"/>
    <mergeCell ref="X9:X10"/>
    <mergeCell ref="AR7:AR8"/>
    <mergeCell ref="AS7:AS8"/>
    <mergeCell ref="AR11:AR12"/>
    <mergeCell ref="AS11:AS12"/>
    <mergeCell ref="B9:B10"/>
    <mergeCell ref="C9:C10"/>
    <mergeCell ref="I9:I10"/>
    <mergeCell ref="J9:J10"/>
    <mergeCell ref="P9:P10"/>
    <mergeCell ref="Q9:Q10"/>
    <mergeCell ref="B11:B12"/>
    <mergeCell ref="C11:C12"/>
    <mergeCell ref="I11:I12"/>
    <mergeCell ref="J11:J12"/>
    <mergeCell ref="P11:P12"/>
    <mergeCell ref="Q11:Q12"/>
    <mergeCell ref="AR9:AR10"/>
    <mergeCell ref="AS9:AS10"/>
    <mergeCell ref="AD9:AD10"/>
    <mergeCell ref="AE9:AE10"/>
    <mergeCell ref="AK9:AK10"/>
    <mergeCell ref="AL9:AL10"/>
    <mergeCell ref="AD11:AD12"/>
    <mergeCell ref="AE11:AE12"/>
    <mergeCell ref="AK11:AK12"/>
    <mergeCell ref="AL11:AL12"/>
    <mergeCell ref="AK13:AK14"/>
    <mergeCell ref="AL13:AL14"/>
    <mergeCell ref="AS13:AS14"/>
    <mergeCell ref="B13:B14"/>
    <mergeCell ref="C13:C14"/>
    <mergeCell ref="AR15:AR16"/>
    <mergeCell ref="I13:I14"/>
    <mergeCell ref="J13:J14"/>
    <mergeCell ref="P13:P14"/>
    <mergeCell ref="Q13:Q14"/>
    <mergeCell ref="AR17:AR18"/>
    <mergeCell ref="AS17:AS18"/>
    <mergeCell ref="B15:B16"/>
    <mergeCell ref="C15:C16"/>
    <mergeCell ref="I15:I16"/>
    <mergeCell ref="J15:J16"/>
    <mergeCell ref="P15:P16"/>
    <mergeCell ref="Q15:Q16"/>
    <mergeCell ref="W15:W16"/>
    <mergeCell ref="X15:X16"/>
    <mergeCell ref="AR13:AR14"/>
    <mergeCell ref="W13:W14"/>
    <mergeCell ref="X13:X14"/>
    <mergeCell ref="AD13:AD14"/>
    <mergeCell ref="AE13:AE14"/>
    <mergeCell ref="AS15:AS16"/>
    <mergeCell ref="AD15:AD16"/>
    <mergeCell ref="AE15:AE16"/>
    <mergeCell ref="AK15:AK16"/>
    <mergeCell ref="AL15:AL16"/>
    <mergeCell ref="B19:B20"/>
    <mergeCell ref="C19:C20"/>
    <mergeCell ref="I19:I20"/>
    <mergeCell ref="J19:J20"/>
    <mergeCell ref="P19:P20"/>
    <mergeCell ref="Q19:Q20"/>
    <mergeCell ref="W19:W20"/>
    <mergeCell ref="X19:X20"/>
    <mergeCell ref="W17:W18"/>
    <mergeCell ref="X17:X18"/>
    <mergeCell ref="AD17:AD18"/>
    <mergeCell ref="AE17:AE18"/>
    <mergeCell ref="AK17:AK18"/>
    <mergeCell ref="AL17:AL18"/>
    <mergeCell ref="B17:B18"/>
    <mergeCell ref="C17:C18"/>
    <mergeCell ref="I17:I18"/>
    <mergeCell ref="J17:J18"/>
    <mergeCell ref="P17:P18"/>
    <mergeCell ref="Q17:Q18"/>
    <mergeCell ref="AR19:AR20"/>
    <mergeCell ref="AS19:AS20"/>
    <mergeCell ref="AD19:AD20"/>
    <mergeCell ref="AE19:AE20"/>
    <mergeCell ref="AK21:AK22"/>
    <mergeCell ref="AL21:AL22"/>
    <mergeCell ref="AD21:AD22"/>
    <mergeCell ref="AE21:AE22"/>
    <mergeCell ref="AR21:AR22"/>
    <mergeCell ref="AS21:AS22"/>
    <mergeCell ref="AK19:AK20"/>
    <mergeCell ref="AL19:AL20"/>
    <mergeCell ref="B21:B22"/>
    <mergeCell ref="C21:C22"/>
    <mergeCell ref="AR23:AR24"/>
    <mergeCell ref="I21:I22"/>
    <mergeCell ref="J21:J22"/>
    <mergeCell ref="P21:P22"/>
    <mergeCell ref="Q21:Q22"/>
    <mergeCell ref="AR25:AR26"/>
    <mergeCell ref="AS25:AS26"/>
    <mergeCell ref="B23:B24"/>
    <mergeCell ref="C23:C24"/>
    <mergeCell ref="I23:I24"/>
    <mergeCell ref="J23:J24"/>
    <mergeCell ref="P23:P24"/>
    <mergeCell ref="Q23:Q24"/>
    <mergeCell ref="W23:W24"/>
    <mergeCell ref="X23:X24"/>
    <mergeCell ref="W21:W22"/>
    <mergeCell ref="X21:X22"/>
    <mergeCell ref="AS23:AS24"/>
    <mergeCell ref="AD23:AD24"/>
    <mergeCell ref="AE23:AE24"/>
    <mergeCell ref="AK23:AK24"/>
    <mergeCell ref="AL23:AL24"/>
    <mergeCell ref="AD25:AD26"/>
    <mergeCell ref="AE25:AE26"/>
    <mergeCell ref="AK27:AK28"/>
    <mergeCell ref="AL27:AL28"/>
    <mergeCell ref="B25:B26"/>
    <mergeCell ref="C25:C26"/>
    <mergeCell ref="I25:I26"/>
    <mergeCell ref="J25:J26"/>
    <mergeCell ref="P25:P26"/>
    <mergeCell ref="Q25:Q26"/>
    <mergeCell ref="AK25:AK26"/>
    <mergeCell ref="AL25:AL26"/>
    <mergeCell ref="AD27:AD28"/>
    <mergeCell ref="AE27:AE28"/>
    <mergeCell ref="B27:B28"/>
    <mergeCell ref="C27:C28"/>
    <mergeCell ref="I27:I28"/>
    <mergeCell ref="J27:J28"/>
    <mergeCell ref="P27:P28"/>
    <mergeCell ref="Q27:Q28"/>
    <mergeCell ref="W27:W28"/>
    <mergeCell ref="X27:X28"/>
    <mergeCell ref="W25:W26"/>
    <mergeCell ref="X25:X26"/>
    <mergeCell ref="AR29:AR30"/>
    <mergeCell ref="AS29:AS30"/>
    <mergeCell ref="AD29:AD30"/>
    <mergeCell ref="AE29:AE30"/>
    <mergeCell ref="AK29:AK30"/>
    <mergeCell ref="AL29:AL30"/>
    <mergeCell ref="AR27:AR28"/>
    <mergeCell ref="AS27:AS28"/>
    <mergeCell ref="B29:B30"/>
    <mergeCell ref="C29:C30"/>
    <mergeCell ref="AR31:AR32"/>
    <mergeCell ref="I29:I30"/>
    <mergeCell ref="J29:J30"/>
    <mergeCell ref="P29:P30"/>
    <mergeCell ref="Q29:Q30"/>
    <mergeCell ref="AR33:AR34"/>
    <mergeCell ref="AS33:AS34"/>
    <mergeCell ref="B31:B32"/>
    <mergeCell ref="C31:C32"/>
    <mergeCell ref="I31:I32"/>
    <mergeCell ref="J31:J32"/>
    <mergeCell ref="P31:P32"/>
    <mergeCell ref="Q31:Q32"/>
    <mergeCell ref="W31:W32"/>
    <mergeCell ref="X31:X32"/>
    <mergeCell ref="W29:W30"/>
    <mergeCell ref="X29:X30"/>
    <mergeCell ref="AS31:AS32"/>
    <mergeCell ref="AD31:AD32"/>
    <mergeCell ref="AE31:AE32"/>
    <mergeCell ref="AK31:AK32"/>
    <mergeCell ref="AL31:AL32"/>
    <mergeCell ref="AD33:AD34"/>
    <mergeCell ref="AE33:AE34"/>
    <mergeCell ref="AK33:AK34"/>
    <mergeCell ref="AL33:AL34"/>
    <mergeCell ref="B33:B34"/>
    <mergeCell ref="C33:C34"/>
    <mergeCell ref="I33:I34"/>
    <mergeCell ref="J33:J34"/>
    <mergeCell ref="P33:P34"/>
    <mergeCell ref="Q33:Q34"/>
    <mergeCell ref="AR35:AR36"/>
    <mergeCell ref="B35:B36"/>
    <mergeCell ref="C35:C36"/>
    <mergeCell ref="I35:I36"/>
    <mergeCell ref="J35:J36"/>
    <mergeCell ref="P35:P36"/>
    <mergeCell ref="Q35:Q36"/>
    <mergeCell ref="W35:W36"/>
    <mergeCell ref="X35:X36"/>
    <mergeCell ref="W33:W34"/>
    <mergeCell ref="X33:X34"/>
    <mergeCell ref="AS35:AS36"/>
    <mergeCell ref="AD35:AD36"/>
    <mergeCell ref="AE35:AE36"/>
    <mergeCell ref="AK35:AK36"/>
    <mergeCell ref="AL35:AL36"/>
    <mergeCell ref="AD37:AD38"/>
    <mergeCell ref="AE37:AE38"/>
    <mergeCell ref="AK37:AK38"/>
    <mergeCell ref="AL37:AL38"/>
    <mergeCell ref="AR37:AR38"/>
    <mergeCell ref="AS37:AS38"/>
    <mergeCell ref="B37:B38"/>
    <mergeCell ref="C37:C38"/>
    <mergeCell ref="AR39:AR40"/>
    <mergeCell ref="I37:I38"/>
    <mergeCell ref="J37:J38"/>
    <mergeCell ref="P37:P38"/>
    <mergeCell ref="Q37:Q38"/>
    <mergeCell ref="AR41:AR42"/>
    <mergeCell ref="AS41:AS42"/>
    <mergeCell ref="B39:B40"/>
    <mergeCell ref="C39:C40"/>
    <mergeCell ref="I39:I40"/>
    <mergeCell ref="J39:J40"/>
    <mergeCell ref="P39:P40"/>
    <mergeCell ref="Q39:Q40"/>
    <mergeCell ref="W39:W40"/>
    <mergeCell ref="X39:X40"/>
    <mergeCell ref="W37:W38"/>
    <mergeCell ref="X37:X38"/>
    <mergeCell ref="AS39:AS40"/>
    <mergeCell ref="AD39:AD40"/>
    <mergeCell ref="AE39:AE40"/>
    <mergeCell ref="AK39:AK40"/>
    <mergeCell ref="AL39:AL40"/>
    <mergeCell ref="B43:B44"/>
    <mergeCell ref="C43:C44"/>
    <mergeCell ref="I43:I44"/>
    <mergeCell ref="J43:J44"/>
    <mergeCell ref="P43:P44"/>
    <mergeCell ref="Q43:Q44"/>
    <mergeCell ref="W43:W44"/>
    <mergeCell ref="X43:X44"/>
    <mergeCell ref="W41:W42"/>
    <mergeCell ref="X41:X42"/>
    <mergeCell ref="AD41:AD42"/>
    <mergeCell ref="AE41:AE42"/>
    <mergeCell ref="AK41:AK42"/>
    <mergeCell ref="AL41:AL42"/>
    <mergeCell ref="B41:B42"/>
    <mergeCell ref="C41:C42"/>
    <mergeCell ref="I41:I42"/>
    <mergeCell ref="J41:J42"/>
    <mergeCell ref="P41:P42"/>
    <mergeCell ref="Q41:Q42"/>
    <mergeCell ref="AR43:AR44"/>
    <mergeCell ref="AS43:AS44"/>
    <mergeCell ref="AD43:AD44"/>
    <mergeCell ref="AE43:AE44"/>
    <mergeCell ref="AK43:AK44"/>
    <mergeCell ref="AL43:AL44"/>
    <mergeCell ref="B47:B48"/>
    <mergeCell ref="C47:C48"/>
    <mergeCell ref="I47:I48"/>
    <mergeCell ref="J47:J48"/>
    <mergeCell ref="P47:P48"/>
    <mergeCell ref="Q47:Q48"/>
    <mergeCell ref="W47:W48"/>
    <mergeCell ref="X47:X48"/>
    <mergeCell ref="W45:W46"/>
    <mergeCell ref="X45:X46"/>
    <mergeCell ref="AD45:AD46"/>
    <mergeCell ref="AE45:AE46"/>
    <mergeCell ref="AK45:AK46"/>
    <mergeCell ref="AL45:AL46"/>
    <mergeCell ref="B45:B46"/>
    <mergeCell ref="C45:C46"/>
    <mergeCell ref="I45:I46"/>
    <mergeCell ref="J45:J46"/>
    <mergeCell ref="P45:P46"/>
    <mergeCell ref="Q45:Q46"/>
    <mergeCell ref="AD47:AD48"/>
    <mergeCell ref="AE47:AE48"/>
    <mergeCell ref="AR47:AR48"/>
    <mergeCell ref="AS47:AS48"/>
    <mergeCell ref="AR45:AR46"/>
    <mergeCell ref="AS45:AS46"/>
    <mergeCell ref="AK47:AK48"/>
    <mergeCell ref="AL47:AL48"/>
  </mergeCells>
  <phoneticPr fontId="2"/>
  <hyperlinks>
    <hyperlink ref="A1" location="menu!A1" display="menu" xr:uid="{00000000-0004-0000-10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Z86"/>
  <sheetViews>
    <sheetView showGridLines="0" showZeros="0" view="pageBreakPreview" topLeftCell="A5" zoomScale="55" zoomScaleNormal="100" zoomScaleSheetLayoutView="55" workbookViewId="0">
      <selection activeCell="AT75" sqref="AT75"/>
    </sheetView>
  </sheetViews>
  <sheetFormatPr defaultColWidth="5.625" defaultRowHeight="12.95" customHeight="1" x14ac:dyDescent="0.4"/>
  <cols>
    <col min="1" max="5" width="5.625" style="200" customWidth="1"/>
    <col min="6" max="13" width="1.625" style="200" customWidth="1"/>
    <col min="14" max="14" width="5.625" style="200" customWidth="1"/>
    <col min="15" max="22" width="1.625" style="200" customWidth="1"/>
    <col min="23" max="23" width="5.625" style="200" customWidth="1"/>
    <col min="24" max="31" width="1.625" style="200" customWidth="1"/>
    <col min="32" max="32" width="5.625" style="200" customWidth="1"/>
    <col min="33" max="40" width="1.625" style="200" customWidth="1"/>
    <col min="41" max="41" width="5.625" style="200" customWidth="1"/>
    <col min="42" max="49" width="1.625" style="200" customWidth="1"/>
    <col min="50" max="16384" width="5.625" style="200"/>
  </cols>
  <sheetData>
    <row r="1" spans="1:49" s="199" customFormat="1" ht="17.25" customHeight="1" x14ac:dyDescent="0.4">
      <c r="A1" s="480"/>
      <c r="B1" s="480"/>
      <c r="C1" s="480"/>
      <c r="D1" s="475" t="s">
        <v>217</v>
      </c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</row>
    <row r="2" spans="1:49" s="199" customFormat="1" ht="17.25" customHeight="1" x14ac:dyDescent="0.4">
      <c r="A2" s="480"/>
      <c r="B2" s="480"/>
      <c r="C2" s="480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</row>
    <row r="4" spans="1:49" ht="12.95" customHeight="1" x14ac:dyDescent="0.4">
      <c r="B4" s="476" t="s">
        <v>375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</row>
    <row r="5" spans="1:49" ht="12.95" customHeight="1" x14ac:dyDescent="0.4"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</row>
    <row r="7" spans="1:49" ht="12.95" customHeight="1" x14ac:dyDescent="0.4">
      <c r="G7" s="200" t="s">
        <v>204</v>
      </c>
      <c r="P7" s="200" t="s">
        <v>205</v>
      </c>
      <c r="Y7" s="200" t="s">
        <v>363</v>
      </c>
      <c r="AI7" s="200" t="s">
        <v>362</v>
      </c>
      <c r="AP7" s="477" t="s">
        <v>280</v>
      </c>
      <c r="AQ7" s="477"/>
      <c r="AR7" s="477"/>
      <c r="AS7" s="477"/>
      <c r="AT7" s="477"/>
      <c r="AU7" s="477"/>
    </row>
    <row r="8" spans="1:49" ht="12.95" customHeight="1" x14ac:dyDescent="0.4">
      <c r="AP8" s="478"/>
      <c r="AQ8" s="478"/>
      <c r="AR8" s="478"/>
      <c r="AS8" s="478"/>
      <c r="AT8" s="478"/>
      <c r="AU8" s="478"/>
    </row>
    <row r="9" spans="1:49" ht="12.95" customHeight="1" x14ac:dyDescent="0.4">
      <c r="I9" s="203"/>
      <c r="J9" s="204"/>
      <c r="R9" s="203"/>
      <c r="S9" s="204"/>
    </row>
    <row r="10" spans="1:49" ht="12.95" customHeight="1" x14ac:dyDescent="0.4">
      <c r="F10" s="205"/>
      <c r="H10" s="206"/>
      <c r="I10" s="207"/>
      <c r="J10" s="208"/>
      <c r="K10" s="209"/>
      <c r="M10" s="210"/>
      <c r="N10" s="210"/>
      <c r="O10" s="210"/>
      <c r="P10" s="210"/>
      <c r="Q10" s="211"/>
      <c r="R10" s="212"/>
      <c r="S10" s="213"/>
      <c r="T10" s="211"/>
      <c r="U10" s="210"/>
      <c r="V10" s="214" t="s">
        <v>206</v>
      </c>
      <c r="AG10" s="214"/>
      <c r="AH10" s="214"/>
      <c r="AI10" s="214"/>
      <c r="AJ10" s="214"/>
      <c r="AK10" s="214"/>
      <c r="AL10" s="214"/>
      <c r="AM10" s="214"/>
      <c r="AN10" s="214"/>
      <c r="AO10" s="215"/>
      <c r="AP10" s="215"/>
      <c r="AQ10" s="214"/>
      <c r="AR10" s="214"/>
      <c r="AS10" s="214"/>
      <c r="AT10" s="214"/>
      <c r="AU10" s="214"/>
      <c r="AV10" s="214"/>
      <c r="AW10" s="214"/>
    </row>
    <row r="11" spans="1:49" ht="12.95" customHeight="1" x14ac:dyDescent="0.4">
      <c r="I11" s="216"/>
      <c r="J11" s="217"/>
      <c r="L11" s="202"/>
      <c r="O11" s="205"/>
      <c r="Q11" s="206"/>
      <c r="R11" s="207"/>
      <c r="S11" s="208"/>
      <c r="T11" s="209"/>
      <c r="U11" s="202"/>
      <c r="V11" s="210"/>
      <c r="W11" s="210"/>
      <c r="X11" s="210"/>
      <c r="Y11" s="210"/>
      <c r="Z11" s="211"/>
      <c r="AA11" s="212"/>
      <c r="AB11" s="213"/>
      <c r="AC11" s="211"/>
      <c r="AD11" s="210"/>
      <c r="AE11" s="214" t="s">
        <v>206</v>
      </c>
    </row>
    <row r="12" spans="1:49" ht="12.95" customHeight="1" x14ac:dyDescent="0.4">
      <c r="E12" s="218" t="s">
        <v>207</v>
      </c>
      <c r="F12" s="219"/>
      <c r="G12" s="219"/>
      <c r="H12" s="219"/>
      <c r="I12" s="216"/>
      <c r="J12" s="217"/>
      <c r="N12" s="218" t="s">
        <v>207</v>
      </c>
      <c r="O12" s="219"/>
      <c r="P12" s="219"/>
      <c r="Q12" s="219"/>
      <c r="R12" s="216"/>
      <c r="S12" s="217"/>
      <c r="X12" s="205"/>
      <c r="Z12" s="303"/>
      <c r="AA12" s="207"/>
      <c r="AB12" s="208"/>
      <c r="AC12" s="209"/>
      <c r="AD12" s="202"/>
      <c r="AE12" s="210"/>
      <c r="AF12" s="210"/>
      <c r="AG12" s="210"/>
      <c r="AH12" s="210"/>
      <c r="AI12" s="211"/>
      <c r="AJ12" s="212"/>
      <c r="AK12" s="213"/>
      <c r="AL12" s="211"/>
      <c r="AM12" s="210"/>
      <c r="AN12" s="214" t="s">
        <v>206</v>
      </c>
    </row>
    <row r="13" spans="1:49" ht="12.95" customHeight="1" x14ac:dyDescent="0.4">
      <c r="D13" s="205"/>
      <c r="E13" s="462" t="s">
        <v>364</v>
      </c>
      <c r="F13" s="462"/>
      <c r="G13" s="462"/>
      <c r="H13" s="479"/>
      <c r="I13" s="216"/>
      <c r="J13" s="217"/>
      <c r="M13" s="205"/>
      <c r="N13" s="462" t="s">
        <v>364</v>
      </c>
      <c r="O13" s="462"/>
      <c r="P13" s="462"/>
      <c r="Q13" s="479"/>
      <c r="R13" s="216"/>
      <c r="S13" s="217"/>
      <c r="W13" s="201"/>
      <c r="Z13" s="227"/>
      <c r="AA13" s="216"/>
      <c r="AB13" s="217"/>
      <c r="AG13" s="205"/>
      <c r="AI13" s="206"/>
      <c r="AJ13" s="207"/>
      <c r="AK13" s="208"/>
      <c r="AL13" s="209"/>
      <c r="AO13" s="201"/>
    </row>
    <row r="14" spans="1:49" ht="12.95" customHeight="1" x14ac:dyDescent="0.4">
      <c r="E14" s="279">
        <v>4.9000000000000004</v>
      </c>
      <c r="F14" s="221"/>
      <c r="G14" s="221"/>
      <c r="H14" s="221"/>
      <c r="I14" s="222"/>
      <c r="J14" s="223"/>
      <c r="K14" s="224"/>
      <c r="L14" s="224"/>
      <c r="M14" s="224"/>
      <c r="N14" s="225">
        <v>4.5</v>
      </c>
      <c r="O14" s="221"/>
      <c r="P14" s="221"/>
      <c r="Q14" s="221"/>
      <c r="R14" s="216"/>
      <c r="S14" s="217"/>
      <c r="W14" s="445"/>
      <c r="X14" s="445"/>
      <c r="Y14" s="445"/>
      <c r="Z14" s="446"/>
      <c r="AA14" s="216"/>
      <c r="AB14" s="217"/>
      <c r="AF14" s="201"/>
      <c r="AI14" s="227"/>
      <c r="AJ14" s="216"/>
      <c r="AK14" s="217"/>
      <c r="AO14" s="226"/>
      <c r="AP14" s="226"/>
      <c r="AQ14" s="226"/>
      <c r="AR14" s="226"/>
    </row>
    <row r="15" spans="1:49" ht="12.95" customHeight="1" x14ac:dyDescent="0.4">
      <c r="E15" s="247" t="s">
        <v>288</v>
      </c>
      <c r="F15" s="221"/>
      <c r="G15" s="221"/>
      <c r="H15" s="280"/>
      <c r="I15" s="216"/>
      <c r="J15" s="217"/>
      <c r="N15" s="247" t="s">
        <v>288</v>
      </c>
      <c r="O15" s="221"/>
      <c r="P15" s="221"/>
      <c r="Q15" s="280"/>
      <c r="R15" s="216"/>
      <c r="S15" s="217"/>
      <c r="W15" s="304"/>
      <c r="X15" s="221"/>
      <c r="Y15" s="221"/>
      <c r="Z15" s="280"/>
      <c r="AA15" s="216"/>
      <c r="AB15" s="217"/>
      <c r="AF15" s="445"/>
      <c r="AG15" s="445"/>
      <c r="AH15" s="445"/>
      <c r="AI15" s="446"/>
      <c r="AJ15" s="216"/>
      <c r="AK15" s="217"/>
      <c r="AO15" s="230"/>
    </row>
    <row r="16" spans="1:49" ht="12.95" customHeight="1" x14ac:dyDescent="0.4">
      <c r="E16" s="281" t="s">
        <v>289</v>
      </c>
      <c r="H16" s="227"/>
      <c r="I16" s="216"/>
      <c r="J16" s="217"/>
      <c r="N16" s="231" t="s">
        <v>289</v>
      </c>
      <c r="Q16" s="227"/>
      <c r="R16" s="216"/>
      <c r="S16" s="217"/>
      <c r="W16" s="247"/>
      <c r="X16" s="221"/>
      <c r="Y16" s="221"/>
      <c r="Z16" s="280"/>
      <c r="AA16" s="216"/>
      <c r="AB16" s="217"/>
      <c r="AF16" s="304"/>
      <c r="AG16" s="221"/>
      <c r="AH16" s="221"/>
      <c r="AI16" s="280"/>
      <c r="AJ16" s="216"/>
      <c r="AK16" s="217"/>
    </row>
    <row r="17" spans="3:47" ht="12.95" customHeight="1" x14ac:dyDescent="0.4">
      <c r="I17" s="216"/>
      <c r="J17" s="223"/>
      <c r="K17" s="224"/>
      <c r="L17" s="224"/>
      <c r="M17" s="224"/>
      <c r="R17" s="216"/>
      <c r="S17" s="217"/>
      <c r="W17" s="247"/>
      <c r="Z17" s="227"/>
      <c r="AA17" s="216"/>
      <c r="AB17" s="217"/>
      <c r="AF17" s="247"/>
      <c r="AG17" s="221"/>
      <c r="AH17" s="221"/>
      <c r="AI17" s="280"/>
      <c r="AJ17" s="216"/>
      <c r="AK17" s="217"/>
    </row>
    <row r="18" spans="3:47" ht="12.95" customHeight="1" x14ac:dyDescent="0.4">
      <c r="E18" s="248" t="s">
        <v>208</v>
      </c>
      <c r="F18" s="249"/>
      <c r="G18" s="249"/>
      <c r="H18" s="249"/>
      <c r="I18" s="238"/>
      <c r="J18" s="223"/>
      <c r="K18" s="224"/>
      <c r="L18" s="224"/>
      <c r="M18" s="224"/>
      <c r="N18" s="248" t="s">
        <v>208</v>
      </c>
      <c r="O18" s="249"/>
      <c r="P18" s="249"/>
      <c r="Q18" s="249"/>
      <c r="R18" s="232"/>
      <c r="S18" s="217"/>
      <c r="Z18" s="227"/>
      <c r="AA18" s="216"/>
      <c r="AB18" s="217"/>
      <c r="AF18" s="247"/>
      <c r="AI18" s="227"/>
      <c r="AJ18" s="216"/>
      <c r="AK18" s="217"/>
    </row>
    <row r="19" spans="3:47" ht="12.95" customHeight="1" x14ac:dyDescent="0.4">
      <c r="E19" s="462" t="s">
        <v>290</v>
      </c>
      <c r="F19" s="462"/>
      <c r="G19" s="462"/>
      <c r="H19" s="479"/>
      <c r="I19" s="216"/>
      <c r="J19" s="217"/>
      <c r="N19" s="462" t="s">
        <v>291</v>
      </c>
      <c r="O19" s="462"/>
      <c r="P19" s="462"/>
      <c r="Q19" s="479"/>
      <c r="R19" s="216"/>
      <c r="S19" s="217"/>
      <c r="W19" s="284"/>
      <c r="X19" s="224"/>
      <c r="Y19" s="224"/>
      <c r="Z19" s="305"/>
      <c r="AA19" s="216"/>
      <c r="AB19" s="217"/>
      <c r="AI19" s="227"/>
      <c r="AJ19" s="216"/>
      <c r="AK19" s="217"/>
    </row>
    <row r="20" spans="3:47" ht="12.95" customHeight="1" x14ac:dyDescent="0.4">
      <c r="E20" s="281">
        <v>6.4</v>
      </c>
      <c r="I20" s="216"/>
      <c r="J20" s="217"/>
      <c r="N20" s="231">
        <v>6</v>
      </c>
      <c r="R20" s="216"/>
      <c r="S20" s="217"/>
      <c r="W20" s="445"/>
      <c r="X20" s="445"/>
      <c r="Y20" s="445"/>
      <c r="Z20" s="446"/>
      <c r="AA20" s="216"/>
      <c r="AB20" s="217"/>
      <c r="AF20" s="284"/>
      <c r="AG20" s="224"/>
      <c r="AH20" s="224"/>
      <c r="AI20" s="305"/>
      <c r="AJ20" s="232"/>
      <c r="AK20" s="217"/>
    </row>
    <row r="21" spans="3:47" ht="12.95" customHeight="1" x14ac:dyDescent="0.4">
      <c r="E21" s="233"/>
      <c r="I21" s="216"/>
      <c r="J21" s="217"/>
      <c r="N21" s="237">
        <f>IF(E21=0,0,E21-0.4)</f>
        <v>0</v>
      </c>
      <c r="R21" s="216"/>
      <c r="S21" s="217"/>
      <c r="W21" s="247"/>
      <c r="Z21" s="227"/>
      <c r="AA21" s="216"/>
      <c r="AB21" s="217"/>
      <c r="AF21" s="445"/>
      <c r="AG21" s="445"/>
      <c r="AH21" s="445"/>
      <c r="AI21" s="446"/>
      <c r="AJ21" s="216"/>
      <c r="AK21" s="217"/>
      <c r="AO21" s="202" t="s">
        <v>207</v>
      </c>
    </row>
    <row r="22" spans="3:47" ht="12.95" customHeight="1" x14ac:dyDescent="0.4">
      <c r="C22" s="200" t="s">
        <v>365</v>
      </c>
      <c r="I22" s="216"/>
      <c r="J22" s="217"/>
      <c r="R22" s="235"/>
      <c r="S22" s="236"/>
      <c r="W22" s="233">
        <f>IF(N22=0,0,N22-0.4)</f>
        <v>0</v>
      </c>
      <c r="AA22" s="216"/>
      <c r="AB22" s="217"/>
      <c r="AF22" s="247"/>
      <c r="AI22" s="227"/>
      <c r="AJ22" s="216"/>
      <c r="AK22" s="217"/>
      <c r="AO22" s="202" t="s">
        <v>218</v>
      </c>
      <c r="AR22" s="205"/>
      <c r="AU22" s="202"/>
    </row>
    <row r="23" spans="3:47" ht="12.95" customHeight="1" x14ac:dyDescent="0.4">
      <c r="F23" s="453" t="s">
        <v>209</v>
      </c>
      <c r="G23" s="454"/>
      <c r="H23" s="454"/>
      <c r="I23" s="454"/>
      <c r="J23" s="454"/>
      <c r="K23" s="454"/>
      <c r="L23" s="454"/>
      <c r="M23" s="454"/>
      <c r="N23" s="294"/>
      <c r="O23" s="453" t="s">
        <v>209</v>
      </c>
      <c r="P23" s="454"/>
      <c r="Q23" s="454"/>
      <c r="R23" s="454"/>
      <c r="S23" s="454"/>
      <c r="T23" s="454"/>
      <c r="U23" s="454"/>
      <c r="V23" s="459"/>
      <c r="AA23" s="216"/>
      <c r="AB23" s="217"/>
      <c r="AF23" s="233">
        <f>IF(W23=0,0,W23-0.4)</f>
        <v>0</v>
      </c>
      <c r="AJ23" s="216"/>
      <c r="AK23" s="217"/>
      <c r="AO23" s="202" t="s">
        <v>281</v>
      </c>
    </row>
    <row r="24" spans="3:47" ht="12.95" customHeight="1" x14ac:dyDescent="0.4">
      <c r="F24" s="455"/>
      <c r="G24" s="456"/>
      <c r="H24" s="456"/>
      <c r="I24" s="456"/>
      <c r="J24" s="456"/>
      <c r="K24" s="456"/>
      <c r="L24" s="456"/>
      <c r="M24" s="456"/>
      <c r="N24" s="227"/>
      <c r="O24" s="455"/>
      <c r="P24" s="456"/>
      <c r="Q24" s="456"/>
      <c r="R24" s="456"/>
      <c r="S24" s="456"/>
      <c r="T24" s="456"/>
      <c r="U24" s="456"/>
      <c r="V24" s="460"/>
      <c r="W24" s="295"/>
      <c r="AA24" s="216"/>
      <c r="AB24" s="217"/>
      <c r="AJ24" s="216"/>
      <c r="AK24" s="217"/>
      <c r="AO24" s="202" t="s">
        <v>219</v>
      </c>
    </row>
    <row r="25" spans="3:47" ht="12.95" customHeight="1" x14ac:dyDescent="0.4">
      <c r="F25" s="457"/>
      <c r="G25" s="458"/>
      <c r="H25" s="458"/>
      <c r="I25" s="458"/>
      <c r="J25" s="458"/>
      <c r="K25" s="458"/>
      <c r="L25" s="458"/>
      <c r="M25" s="458"/>
      <c r="N25" s="294"/>
      <c r="O25" s="457"/>
      <c r="P25" s="458"/>
      <c r="Q25" s="458"/>
      <c r="R25" s="458"/>
      <c r="S25" s="458"/>
      <c r="T25" s="458"/>
      <c r="U25" s="458"/>
      <c r="V25" s="461"/>
      <c r="AA25" s="216"/>
      <c r="AB25" s="217"/>
      <c r="AF25" s="202"/>
      <c r="AJ25" s="216"/>
      <c r="AK25" s="217"/>
      <c r="AO25" s="202" t="s">
        <v>220</v>
      </c>
    </row>
    <row r="26" spans="3:47" ht="12.95" customHeight="1" x14ac:dyDescent="0.4">
      <c r="I26" s="216"/>
      <c r="J26" s="217"/>
      <c r="R26" s="216"/>
      <c r="S26" s="217"/>
      <c r="AA26" s="216"/>
      <c r="AB26" s="217"/>
      <c r="AF26" s="202"/>
      <c r="AJ26" s="216"/>
      <c r="AK26" s="217"/>
      <c r="AO26" s="202" t="s">
        <v>221</v>
      </c>
    </row>
    <row r="27" spans="3:47" ht="12.95" customHeight="1" x14ac:dyDescent="0.4">
      <c r="E27" s="218" t="s">
        <v>207</v>
      </c>
      <c r="F27" s="219"/>
      <c r="G27" s="219"/>
      <c r="H27" s="219"/>
      <c r="I27" s="216"/>
      <c r="J27" s="217"/>
      <c r="N27" s="218" t="s">
        <v>207</v>
      </c>
      <c r="O27" s="219"/>
      <c r="P27" s="219"/>
      <c r="Q27" s="219"/>
      <c r="R27" s="216"/>
      <c r="S27" s="217"/>
      <c r="W27" s="218" t="s">
        <v>207</v>
      </c>
      <c r="X27" s="219"/>
      <c r="Y27" s="219"/>
      <c r="Z27" s="219"/>
      <c r="AA27" s="216"/>
      <c r="AB27" s="217"/>
      <c r="AF27" s="218" t="s">
        <v>207</v>
      </c>
      <c r="AG27" s="219"/>
      <c r="AH27" s="219"/>
      <c r="AI27" s="219"/>
      <c r="AJ27" s="216"/>
      <c r="AK27" s="217"/>
    </row>
    <row r="28" spans="3:47" ht="12.95" customHeight="1" x14ac:dyDescent="0.4">
      <c r="E28" s="462" t="s">
        <v>288</v>
      </c>
      <c r="F28" s="462"/>
      <c r="G28" s="462"/>
      <c r="H28" s="479"/>
      <c r="I28" s="222"/>
      <c r="J28" s="223"/>
      <c r="K28" s="224"/>
      <c r="L28" s="224"/>
      <c r="M28" s="224"/>
      <c r="N28" s="462" t="s">
        <v>288</v>
      </c>
      <c r="O28" s="462"/>
      <c r="P28" s="462"/>
      <c r="Q28" s="479"/>
      <c r="R28" s="216"/>
      <c r="S28" s="217"/>
      <c r="W28" s="462" t="s">
        <v>287</v>
      </c>
      <c r="X28" s="462"/>
      <c r="Y28" s="462"/>
      <c r="Z28" s="479"/>
      <c r="AA28" s="216"/>
      <c r="AB28" s="217"/>
      <c r="AF28" s="462" t="s">
        <v>287</v>
      </c>
      <c r="AG28" s="462"/>
      <c r="AH28" s="462"/>
      <c r="AI28" s="479"/>
      <c r="AJ28" s="216"/>
      <c r="AK28" s="217"/>
      <c r="AO28" s="202" t="s">
        <v>208</v>
      </c>
      <c r="AP28" s="226"/>
      <c r="AQ28" s="226"/>
      <c r="AR28" s="226"/>
    </row>
    <row r="29" spans="3:47" ht="12.95" customHeight="1" x14ac:dyDescent="0.4">
      <c r="E29" s="279">
        <v>1.5</v>
      </c>
      <c r="F29" s="221"/>
      <c r="G29" s="221"/>
      <c r="H29" s="221"/>
      <c r="I29" s="216"/>
      <c r="J29" s="217"/>
      <c r="N29" s="279">
        <v>1.5</v>
      </c>
      <c r="O29" s="221"/>
      <c r="P29" s="221"/>
      <c r="Q29" s="221"/>
      <c r="R29" s="216"/>
      <c r="S29" s="217"/>
      <c r="W29" s="279">
        <v>5.7</v>
      </c>
      <c r="X29" s="221"/>
      <c r="Y29" s="221"/>
      <c r="Z29" s="221"/>
      <c r="AA29" s="216"/>
      <c r="AB29" s="217"/>
      <c r="AF29" s="279">
        <v>5.7</v>
      </c>
      <c r="AG29" s="221"/>
      <c r="AH29" s="221"/>
      <c r="AI29" s="221"/>
      <c r="AJ29" s="216"/>
      <c r="AK29" s="217"/>
      <c r="AO29" s="202" t="s">
        <v>222</v>
      </c>
    </row>
    <row r="30" spans="3:47" ht="12.95" customHeight="1" x14ac:dyDescent="0.4">
      <c r="E30" s="247"/>
      <c r="F30" s="221"/>
      <c r="G30" s="221"/>
      <c r="H30" s="280"/>
      <c r="I30" s="216"/>
      <c r="J30" s="217"/>
      <c r="N30" s="247" t="s">
        <v>288</v>
      </c>
      <c r="O30" s="221"/>
      <c r="P30" s="221"/>
      <c r="Q30" s="280"/>
      <c r="R30" s="216"/>
      <c r="S30" s="217"/>
      <c r="W30" s="247" t="s">
        <v>288</v>
      </c>
      <c r="X30" s="221"/>
      <c r="Y30" s="221"/>
      <c r="Z30" s="280"/>
      <c r="AA30" s="216"/>
      <c r="AB30" s="217"/>
      <c r="AF30" s="247" t="s">
        <v>288</v>
      </c>
      <c r="AG30" s="221"/>
      <c r="AH30" s="221"/>
      <c r="AI30" s="280"/>
      <c r="AJ30" s="216"/>
      <c r="AK30" s="217"/>
      <c r="AO30" s="202" t="s">
        <v>223</v>
      </c>
    </row>
    <row r="31" spans="3:47" ht="12.95" customHeight="1" x14ac:dyDescent="0.4">
      <c r="E31" s="281"/>
      <c r="H31" s="227"/>
      <c r="I31" s="216"/>
      <c r="J31" s="217"/>
      <c r="N31" s="231"/>
      <c r="Q31" s="227"/>
      <c r="R31" s="216"/>
      <c r="S31" s="217"/>
      <c r="W31" s="231">
        <v>1.5</v>
      </c>
      <c r="Z31" s="227"/>
      <c r="AA31" s="216"/>
      <c r="AB31" s="217"/>
      <c r="AF31" s="231">
        <v>0</v>
      </c>
      <c r="AI31" s="227"/>
      <c r="AJ31" s="216"/>
      <c r="AK31" s="217"/>
      <c r="AO31" s="202" t="s">
        <v>224</v>
      </c>
    </row>
    <row r="32" spans="3:47" ht="12.95" customHeight="1" x14ac:dyDescent="0.4">
      <c r="E32" s="218" t="s">
        <v>208</v>
      </c>
      <c r="F32" s="219"/>
      <c r="G32" s="219"/>
      <c r="H32" s="219"/>
      <c r="I32" s="238"/>
      <c r="J32" s="223"/>
      <c r="K32" s="224"/>
      <c r="L32" s="224"/>
      <c r="M32" s="224"/>
      <c r="N32" s="218" t="s">
        <v>208</v>
      </c>
      <c r="O32" s="219"/>
      <c r="P32" s="219"/>
      <c r="Q32" s="219"/>
      <c r="R32" s="232"/>
      <c r="S32" s="217"/>
      <c r="W32" s="218" t="s">
        <v>208</v>
      </c>
      <c r="X32" s="219"/>
      <c r="Y32" s="219"/>
      <c r="Z32" s="219"/>
      <c r="AA32" s="216"/>
      <c r="AB32" s="217"/>
      <c r="AF32" s="218" t="s">
        <v>208</v>
      </c>
      <c r="AG32" s="219"/>
      <c r="AH32" s="219"/>
      <c r="AI32" s="219"/>
      <c r="AJ32" s="216"/>
      <c r="AK32" s="217"/>
      <c r="AO32" s="202" t="s">
        <v>225</v>
      </c>
      <c r="AP32" s="226"/>
      <c r="AQ32" s="226"/>
      <c r="AR32" s="226"/>
    </row>
    <row r="33" spans="2:49" ht="12.95" customHeight="1" x14ac:dyDescent="0.4">
      <c r="E33" s="462" t="str">
        <f>+E19</f>
        <v>SV5.5-3C</v>
      </c>
      <c r="F33" s="445"/>
      <c r="G33" s="445"/>
      <c r="H33" s="446"/>
      <c r="I33" s="216"/>
      <c r="J33" s="217"/>
      <c r="N33" s="462" t="s">
        <v>291</v>
      </c>
      <c r="O33" s="445"/>
      <c r="P33" s="445"/>
      <c r="Q33" s="446"/>
      <c r="R33" s="216"/>
      <c r="S33" s="217"/>
      <c r="W33" s="462" t="s">
        <v>291</v>
      </c>
      <c r="X33" s="445"/>
      <c r="Y33" s="445"/>
      <c r="Z33" s="446"/>
      <c r="AA33" s="216"/>
      <c r="AB33" s="217"/>
      <c r="AF33" s="462" t="s">
        <v>366</v>
      </c>
      <c r="AG33" s="445"/>
      <c r="AH33" s="445"/>
      <c r="AI33" s="446"/>
      <c r="AJ33" s="216"/>
      <c r="AK33" s="217"/>
      <c r="AO33" s="202" t="s">
        <v>226</v>
      </c>
    </row>
    <row r="34" spans="2:49" ht="12.95" customHeight="1" x14ac:dyDescent="0.4">
      <c r="B34" s="215"/>
      <c r="C34" s="215"/>
      <c r="D34" s="215"/>
      <c r="E34" s="281">
        <v>1.5</v>
      </c>
      <c r="I34" s="216"/>
      <c r="J34" s="217"/>
      <c r="N34" s="231">
        <f>E34</f>
        <v>1.5</v>
      </c>
      <c r="R34" s="216"/>
      <c r="S34" s="217"/>
      <c r="W34" s="231">
        <v>7.2</v>
      </c>
      <c r="AA34" s="216"/>
      <c r="AB34" s="217"/>
      <c r="AF34" s="231">
        <v>0</v>
      </c>
      <c r="AJ34" s="216"/>
      <c r="AK34" s="217"/>
      <c r="AO34" s="202" t="s">
        <v>227</v>
      </c>
    </row>
    <row r="35" spans="2:49" ht="12.95" customHeight="1" x14ac:dyDescent="0.4">
      <c r="B35" s="215"/>
      <c r="C35" s="215"/>
      <c r="D35" s="215"/>
      <c r="E35" s="237"/>
      <c r="I35" s="216"/>
      <c r="J35" s="217"/>
      <c r="N35" s="237">
        <f>E35</f>
        <v>0</v>
      </c>
      <c r="R35" s="216"/>
      <c r="S35" s="217"/>
      <c r="W35" s="220"/>
      <c r="X35" s="220"/>
      <c r="Y35" s="220"/>
      <c r="AA35" s="216"/>
      <c r="AB35" s="217"/>
      <c r="AG35" s="224"/>
      <c r="AH35" s="224"/>
      <c r="AJ35" s="216"/>
      <c r="AK35" s="217"/>
      <c r="AO35" s="230"/>
    </row>
    <row r="36" spans="2:49" ht="12.95" customHeight="1" x14ac:dyDescent="0.4">
      <c r="F36" s="234"/>
      <c r="G36" s="234"/>
      <c r="H36" s="234"/>
      <c r="I36" s="235"/>
      <c r="J36" s="236"/>
      <c r="K36" s="234"/>
      <c r="L36" s="234"/>
      <c r="M36" s="234"/>
      <c r="N36" s="234"/>
      <c r="O36" s="234"/>
      <c r="P36" s="234"/>
      <c r="Q36" s="234"/>
      <c r="R36" s="235"/>
      <c r="S36" s="236"/>
      <c r="T36" s="234"/>
      <c r="U36" s="234"/>
      <c r="V36" s="234"/>
      <c r="W36" s="234"/>
      <c r="X36" s="234"/>
      <c r="Y36" s="234"/>
      <c r="AA36" s="216"/>
      <c r="AB36" s="217"/>
      <c r="AD36" s="234"/>
      <c r="AE36" s="234"/>
      <c r="AF36" s="234"/>
      <c r="AG36" s="234"/>
      <c r="AH36" s="234"/>
      <c r="AJ36" s="216"/>
      <c r="AK36" s="217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</row>
    <row r="37" spans="2:49" ht="12.95" customHeight="1" x14ac:dyDescent="0.4">
      <c r="F37" s="463" t="s">
        <v>228</v>
      </c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  <c r="AC37" s="464"/>
      <c r="AD37" s="464"/>
      <c r="AE37" s="464"/>
      <c r="AF37" s="464"/>
      <c r="AG37" s="464"/>
      <c r="AH37" s="464"/>
      <c r="AI37" s="464"/>
      <c r="AJ37" s="464"/>
      <c r="AK37" s="464"/>
      <c r="AL37" s="464"/>
      <c r="AM37" s="464"/>
      <c r="AN37" s="464"/>
      <c r="AO37" s="464"/>
      <c r="AP37" s="464"/>
      <c r="AQ37" s="464"/>
      <c r="AR37" s="464"/>
      <c r="AS37" s="464"/>
      <c r="AT37" s="464"/>
      <c r="AU37" s="464"/>
      <c r="AV37" s="464"/>
      <c r="AW37" s="465"/>
    </row>
    <row r="38" spans="2:49" ht="12.95" customHeight="1" x14ac:dyDescent="0.4">
      <c r="F38" s="463"/>
      <c r="G38" s="464"/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  <c r="AA38" s="464"/>
      <c r="AB38" s="464"/>
      <c r="AC38" s="464"/>
      <c r="AD38" s="464"/>
      <c r="AE38" s="464"/>
      <c r="AF38" s="464"/>
      <c r="AG38" s="464"/>
      <c r="AH38" s="464"/>
      <c r="AI38" s="464"/>
      <c r="AJ38" s="464"/>
      <c r="AK38" s="464"/>
      <c r="AL38" s="464"/>
      <c r="AM38" s="464"/>
      <c r="AN38" s="464"/>
      <c r="AO38" s="464"/>
      <c r="AP38" s="464"/>
      <c r="AQ38" s="464"/>
      <c r="AR38" s="464"/>
      <c r="AS38" s="464"/>
      <c r="AT38" s="464"/>
      <c r="AU38" s="464"/>
      <c r="AV38" s="464"/>
      <c r="AW38" s="465"/>
    </row>
    <row r="39" spans="2:49" ht="12.95" customHeight="1" x14ac:dyDescent="0.4">
      <c r="F39" s="466"/>
      <c r="G39" s="467"/>
      <c r="H39" s="467"/>
      <c r="I39" s="467"/>
      <c r="J39" s="467"/>
      <c r="K39" s="467"/>
      <c r="L39" s="467"/>
      <c r="M39" s="467"/>
      <c r="N39" s="467"/>
      <c r="O39" s="467"/>
      <c r="P39" s="467"/>
      <c r="Q39" s="467"/>
      <c r="R39" s="467"/>
      <c r="S39" s="467"/>
      <c r="T39" s="467"/>
      <c r="U39" s="467"/>
      <c r="V39" s="467"/>
      <c r="W39" s="467"/>
      <c r="X39" s="467"/>
      <c r="Y39" s="467"/>
      <c r="Z39" s="467"/>
      <c r="AA39" s="467"/>
      <c r="AB39" s="467"/>
      <c r="AC39" s="467"/>
      <c r="AD39" s="467"/>
      <c r="AE39" s="467"/>
      <c r="AF39" s="467"/>
      <c r="AG39" s="467"/>
      <c r="AH39" s="467"/>
      <c r="AI39" s="467"/>
      <c r="AJ39" s="467"/>
      <c r="AK39" s="467"/>
      <c r="AL39" s="467"/>
      <c r="AM39" s="467"/>
      <c r="AN39" s="467"/>
      <c r="AO39" s="467"/>
      <c r="AP39" s="467"/>
      <c r="AQ39" s="467"/>
      <c r="AR39" s="467"/>
      <c r="AS39" s="467"/>
      <c r="AT39" s="467"/>
      <c r="AU39" s="467"/>
      <c r="AV39" s="467"/>
      <c r="AW39" s="468"/>
    </row>
    <row r="40" spans="2:49" ht="12.95" customHeight="1" x14ac:dyDescent="0.4">
      <c r="B40" s="481"/>
      <c r="C40" s="481"/>
      <c r="D40" s="481"/>
      <c r="I40" s="216"/>
      <c r="J40" s="217"/>
      <c r="R40" s="310"/>
      <c r="S40" s="310"/>
      <c r="AA40" s="216"/>
      <c r="AB40" s="217"/>
      <c r="AJ40" s="311"/>
      <c r="AK40" s="312"/>
      <c r="AL40" s="310"/>
      <c r="AM40" s="310"/>
      <c r="AN40" s="310"/>
      <c r="AO40" s="310"/>
      <c r="AP40" s="310"/>
      <c r="AQ40" s="310"/>
      <c r="AR40" s="310"/>
      <c r="AS40" s="310"/>
      <c r="AT40" s="310"/>
    </row>
    <row r="41" spans="2:49" ht="12.95" customHeight="1" x14ac:dyDescent="0.4">
      <c r="I41" s="216"/>
      <c r="J41" s="217"/>
      <c r="AA41" s="216"/>
      <c r="AB41" s="217"/>
      <c r="AJ41" s="216"/>
      <c r="AK41" s="217"/>
      <c r="AS41" s="220"/>
      <c r="AT41" s="220"/>
    </row>
    <row r="42" spans="2:49" ht="12.95" customHeight="1" x14ac:dyDescent="0.4">
      <c r="E42" s="218" t="s">
        <v>207</v>
      </c>
      <c r="F42" s="219"/>
      <c r="G42" s="219"/>
      <c r="H42" s="219"/>
      <c r="I42" s="216"/>
      <c r="J42" s="217"/>
      <c r="N42" s="284"/>
      <c r="O42" s="224"/>
      <c r="P42" s="224"/>
      <c r="Q42" s="224"/>
      <c r="W42" s="218" t="s">
        <v>207</v>
      </c>
      <c r="X42" s="219"/>
      <c r="Y42" s="219"/>
      <c r="Z42" s="219"/>
      <c r="AA42" s="216"/>
      <c r="AB42" s="217"/>
      <c r="AF42" s="218" t="s">
        <v>207</v>
      </c>
      <c r="AG42" s="219"/>
      <c r="AH42" s="219"/>
      <c r="AI42" s="219"/>
      <c r="AJ42" s="216"/>
      <c r="AK42" s="217"/>
      <c r="AO42" s="220"/>
      <c r="AP42" s="220"/>
      <c r="AQ42" s="220"/>
      <c r="AR42" s="220"/>
      <c r="AS42" s="220"/>
      <c r="AT42" s="220"/>
    </row>
    <row r="43" spans="2:49" ht="12.95" customHeight="1" x14ac:dyDescent="0.4">
      <c r="E43" s="462" t="s">
        <v>367</v>
      </c>
      <c r="F43" s="462"/>
      <c r="G43" s="462"/>
      <c r="H43" s="479"/>
      <c r="I43" s="222"/>
      <c r="J43" s="223"/>
      <c r="K43" s="224"/>
      <c r="L43" s="224"/>
      <c r="N43" s="284"/>
      <c r="O43" s="224"/>
      <c r="P43" s="224"/>
      <c r="Q43" s="224"/>
      <c r="R43" s="224"/>
      <c r="S43" s="224"/>
      <c r="T43" s="224"/>
      <c r="U43" s="224"/>
      <c r="V43" s="224"/>
      <c r="W43" s="462" t="s">
        <v>367</v>
      </c>
      <c r="X43" s="462"/>
      <c r="Y43" s="462"/>
      <c r="Z43" s="479"/>
      <c r="AA43" s="216"/>
      <c r="AB43" s="217"/>
      <c r="AF43" s="462" t="s">
        <v>287</v>
      </c>
      <c r="AG43" s="462"/>
      <c r="AH43" s="462"/>
      <c r="AI43" s="479"/>
      <c r="AJ43" s="222"/>
      <c r="AK43" s="223"/>
      <c r="AL43" s="224"/>
      <c r="AM43" s="224"/>
      <c r="AN43" s="224"/>
      <c r="AO43" s="220"/>
      <c r="AP43" s="220"/>
      <c r="AQ43" s="220"/>
      <c r="AR43" s="220"/>
      <c r="AS43" s="220"/>
      <c r="AT43" s="220"/>
    </row>
    <row r="44" spans="2:49" ht="12.95" customHeight="1" x14ac:dyDescent="0.4">
      <c r="E44" s="239">
        <v>0.95</v>
      </c>
      <c r="F44" s="221"/>
      <c r="G44" s="221"/>
      <c r="H44" s="221"/>
      <c r="I44" s="216"/>
      <c r="J44" s="217"/>
      <c r="N44" s="284"/>
      <c r="O44" s="224"/>
      <c r="P44" s="224"/>
      <c r="Q44" s="224"/>
      <c r="W44" s="240">
        <f>E44</f>
        <v>0.95</v>
      </c>
      <c r="AA44" s="216"/>
      <c r="AB44" s="217"/>
      <c r="AF44" s="241">
        <v>0.95</v>
      </c>
      <c r="AG44" s="224"/>
      <c r="AH44" s="224"/>
      <c r="AI44" s="224"/>
      <c r="AJ44" s="222"/>
      <c r="AK44" s="223"/>
      <c r="AL44" s="224"/>
      <c r="AM44" s="224"/>
      <c r="AN44" s="224"/>
      <c r="AO44" s="220"/>
      <c r="AP44" s="220"/>
      <c r="AQ44" s="220"/>
      <c r="AR44" s="220"/>
      <c r="AS44" s="220"/>
      <c r="AT44" s="220"/>
    </row>
    <row r="45" spans="2:49" ht="12.95" customHeight="1" x14ac:dyDescent="0.4">
      <c r="E45" s="233"/>
      <c r="I45" s="216"/>
      <c r="J45" s="217"/>
      <c r="N45" s="233">
        <f>E45</f>
        <v>0</v>
      </c>
      <c r="W45" s="233">
        <f>E45</f>
        <v>0</v>
      </c>
      <c r="AA45" s="216"/>
      <c r="AB45" s="217"/>
      <c r="AF45" s="233"/>
      <c r="AJ45" s="216"/>
      <c r="AK45" s="217"/>
      <c r="AO45" s="220"/>
      <c r="AP45" s="220"/>
      <c r="AQ45" s="220"/>
      <c r="AR45" s="220"/>
      <c r="AS45" s="220"/>
      <c r="AT45" s="220"/>
    </row>
    <row r="46" spans="2:49" ht="12.95" customHeight="1" thickBot="1" x14ac:dyDescent="0.45">
      <c r="B46" s="242"/>
      <c r="C46" s="242"/>
      <c r="D46" s="242"/>
      <c r="E46" s="242"/>
      <c r="F46" s="242"/>
      <c r="G46" s="242"/>
      <c r="H46" s="242"/>
      <c r="I46" s="243"/>
      <c r="J46" s="244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3"/>
      <c r="AB46" s="244"/>
      <c r="AC46" s="242"/>
      <c r="AD46" s="242"/>
      <c r="AE46" s="242"/>
      <c r="AF46" s="245"/>
      <c r="AG46" s="245"/>
      <c r="AH46" s="245"/>
      <c r="AI46" s="245"/>
      <c r="AJ46" s="282"/>
      <c r="AK46" s="283"/>
      <c r="AL46" s="245"/>
      <c r="AM46" s="245"/>
      <c r="AN46" s="245"/>
      <c r="AO46" s="245"/>
      <c r="AP46" s="245"/>
      <c r="AQ46" s="245"/>
      <c r="AR46" s="245"/>
      <c r="AS46" s="245"/>
      <c r="AT46" s="245"/>
      <c r="AU46" s="242"/>
      <c r="AV46" s="242"/>
      <c r="AW46" s="242"/>
    </row>
    <row r="47" spans="2:49" ht="12.95" customHeight="1" x14ac:dyDescent="0.4">
      <c r="B47" s="481"/>
      <c r="C47" s="481"/>
      <c r="D47" s="481"/>
      <c r="I47" s="216"/>
      <c r="J47" s="217"/>
      <c r="AA47" s="216"/>
      <c r="AB47" s="217"/>
      <c r="AF47" s="233"/>
      <c r="AJ47" s="216"/>
      <c r="AK47" s="217"/>
      <c r="AO47" s="220"/>
      <c r="AP47" s="220"/>
      <c r="AQ47" s="220"/>
      <c r="AR47" s="220"/>
      <c r="AS47" s="220"/>
      <c r="AT47" s="220"/>
    </row>
    <row r="48" spans="2:49" ht="12.95" customHeight="1" x14ac:dyDescent="0.4">
      <c r="E48" s="218" t="s">
        <v>207</v>
      </c>
      <c r="F48" s="219"/>
      <c r="G48" s="219"/>
      <c r="H48" s="219"/>
      <c r="I48" s="216"/>
      <c r="J48" s="217"/>
      <c r="N48" s="201"/>
      <c r="W48" s="218" t="s">
        <v>207</v>
      </c>
      <c r="X48" s="219"/>
      <c r="Y48" s="219"/>
      <c r="Z48" s="219"/>
      <c r="AA48" s="216"/>
      <c r="AB48" s="217"/>
      <c r="AF48" s="218" t="s">
        <v>207</v>
      </c>
      <c r="AG48" s="219"/>
      <c r="AH48" s="219"/>
      <c r="AI48" s="219"/>
      <c r="AJ48" s="216"/>
      <c r="AK48" s="217"/>
      <c r="AO48" s="220"/>
      <c r="AP48" s="220"/>
      <c r="AQ48" s="220"/>
      <c r="AR48" s="220"/>
      <c r="AS48" s="220"/>
      <c r="AT48" s="220"/>
    </row>
    <row r="49" spans="4:50" ht="12.95" customHeight="1" x14ac:dyDescent="0.4">
      <c r="E49" s="462" t="str">
        <f>+E43</f>
        <v>PE54</v>
      </c>
      <c r="F49" s="462"/>
      <c r="G49" s="462"/>
      <c r="H49" s="479"/>
      <c r="I49" s="216"/>
      <c r="J49" s="217"/>
      <c r="N49" s="284"/>
      <c r="O49" s="224"/>
      <c r="P49" s="224"/>
      <c r="Q49" s="224"/>
      <c r="W49" s="462" t="s">
        <v>293</v>
      </c>
      <c r="X49" s="462"/>
      <c r="Y49" s="462"/>
      <c r="Z49" s="479"/>
      <c r="AA49" s="216"/>
      <c r="AB49" s="217"/>
      <c r="AF49" s="462" t="str">
        <f>+AF43</f>
        <v>VE22</v>
      </c>
      <c r="AG49" s="462"/>
      <c r="AH49" s="462"/>
      <c r="AI49" s="479"/>
      <c r="AJ49" s="222"/>
      <c r="AK49" s="223"/>
      <c r="AL49" s="224"/>
      <c r="AM49" s="224"/>
      <c r="AN49" s="224"/>
      <c r="AO49" s="220"/>
      <c r="AP49" s="220"/>
      <c r="AQ49" s="220"/>
      <c r="AR49" s="220"/>
      <c r="AS49" s="220"/>
      <c r="AT49" s="220"/>
    </row>
    <row r="50" spans="4:50" ht="12.95" customHeight="1" x14ac:dyDescent="0.4">
      <c r="D50" s="205"/>
      <c r="E50" s="239">
        <v>4.5</v>
      </c>
      <c r="F50" s="221"/>
      <c r="G50" s="221"/>
      <c r="H50" s="221"/>
      <c r="I50" s="216"/>
      <c r="J50" s="217"/>
      <c r="N50" s="247"/>
      <c r="O50" s="224"/>
      <c r="P50" s="224"/>
      <c r="Q50" s="224"/>
      <c r="W50" s="240">
        <v>4.5</v>
      </c>
      <c r="AA50" s="216"/>
      <c r="AB50" s="217"/>
      <c r="AF50" s="241">
        <v>0.3</v>
      </c>
      <c r="AG50" s="224"/>
      <c r="AH50" s="224"/>
      <c r="AI50" s="224"/>
      <c r="AJ50" s="222"/>
      <c r="AK50" s="223"/>
      <c r="AL50" s="224"/>
      <c r="AM50" s="224"/>
      <c r="AN50" s="224"/>
      <c r="AO50" s="220"/>
      <c r="AP50" s="220"/>
      <c r="AQ50" s="220"/>
      <c r="AR50" s="220"/>
      <c r="AS50" s="220"/>
      <c r="AT50" s="220"/>
    </row>
    <row r="51" spans="4:50" ht="12.95" customHeight="1" x14ac:dyDescent="0.4">
      <c r="D51" s="246"/>
      <c r="E51" s="233"/>
      <c r="F51" s="221"/>
      <c r="G51" s="221"/>
      <c r="H51" s="221"/>
      <c r="I51" s="216"/>
      <c r="J51" s="217"/>
      <c r="N51" s="233">
        <f>E51</f>
        <v>0</v>
      </c>
      <c r="O51" s="224"/>
      <c r="P51" s="224"/>
      <c r="Q51" s="224"/>
      <c r="W51" s="233">
        <f>E51</f>
        <v>0</v>
      </c>
      <c r="AA51" s="216"/>
      <c r="AB51" s="217"/>
      <c r="AF51" s="233"/>
      <c r="AJ51" s="216"/>
      <c r="AK51" s="217"/>
      <c r="AO51" s="220"/>
      <c r="AP51" s="220"/>
      <c r="AQ51" s="220"/>
      <c r="AR51" s="220"/>
      <c r="AS51" s="220"/>
      <c r="AT51" s="220"/>
    </row>
    <row r="52" spans="4:50" ht="12.95" customHeight="1" x14ac:dyDescent="0.4">
      <c r="D52" s="246"/>
      <c r="E52" s="233"/>
      <c r="F52" s="221"/>
      <c r="G52" s="221"/>
      <c r="H52" s="221"/>
      <c r="I52" s="216"/>
      <c r="J52" s="217"/>
      <c r="N52" s="233"/>
      <c r="O52" s="224"/>
      <c r="P52" s="224"/>
      <c r="Q52" s="224"/>
      <c r="W52" s="233"/>
      <c r="AA52" s="216"/>
      <c r="AB52" s="217"/>
      <c r="AJ52" s="216"/>
      <c r="AK52" s="217"/>
      <c r="AO52" s="220"/>
      <c r="AP52" s="220"/>
      <c r="AQ52" s="220"/>
      <c r="AR52" s="220"/>
      <c r="AS52" s="220"/>
      <c r="AT52" s="220"/>
    </row>
    <row r="53" spans="4:50" ht="12.95" customHeight="1" x14ac:dyDescent="0.4">
      <c r="E53" s="218" t="s">
        <v>208</v>
      </c>
      <c r="F53" s="219"/>
      <c r="G53" s="219"/>
      <c r="H53" s="219"/>
      <c r="I53" s="232"/>
      <c r="J53" s="217"/>
      <c r="N53" s="218" t="s">
        <v>208</v>
      </c>
      <c r="O53" s="219"/>
      <c r="P53" s="219"/>
      <c r="Q53" s="219"/>
      <c r="R53" s="219"/>
      <c r="W53" s="218" t="s">
        <v>208</v>
      </c>
      <c r="X53" s="219"/>
      <c r="Y53" s="219"/>
      <c r="Z53" s="219"/>
      <c r="AA53" s="232"/>
      <c r="AB53" s="217"/>
      <c r="AF53" s="248" t="s">
        <v>208</v>
      </c>
      <c r="AG53" s="249"/>
      <c r="AH53" s="249"/>
      <c r="AI53" s="249"/>
      <c r="AJ53" s="238"/>
      <c r="AK53" s="223"/>
      <c r="AL53" s="224"/>
      <c r="AM53" s="224"/>
      <c r="AN53" s="224"/>
      <c r="AO53" s="220"/>
      <c r="AP53" s="220"/>
      <c r="AQ53" s="220"/>
      <c r="AR53" s="220"/>
      <c r="AS53" s="220"/>
      <c r="AT53" s="220"/>
    </row>
    <row r="54" spans="4:50" ht="12.95" customHeight="1" x14ac:dyDescent="0.4">
      <c r="D54" s="205" t="s">
        <v>294</v>
      </c>
      <c r="E54" s="462" t="str">
        <f>VLOOKUP(AM68,AY68:AZ73,2)</f>
        <v>VCT 1.25-4C</v>
      </c>
      <c r="F54" s="462"/>
      <c r="G54" s="462"/>
      <c r="H54" s="479"/>
      <c r="I54" s="216"/>
      <c r="J54" s="223"/>
      <c r="K54" s="224"/>
      <c r="L54" s="224"/>
      <c r="M54" s="224"/>
      <c r="N54" s="482" t="str">
        <f t="shared" ref="N54:N62" si="0">E54</f>
        <v>VCT 1.25-4C</v>
      </c>
      <c r="O54" s="482"/>
      <c r="P54" s="482"/>
      <c r="Q54" s="482"/>
      <c r="S54" s="224"/>
      <c r="T54" s="224"/>
      <c r="U54" s="224"/>
      <c r="V54" s="224"/>
      <c r="W54" s="483"/>
      <c r="X54" s="483"/>
      <c r="Y54" s="483"/>
      <c r="Z54" s="484"/>
      <c r="AA54" s="216"/>
      <c r="AB54" s="217"/>
      <c r="AF54" s="462" t="s">
        <v>295</v>
      </c>
      <c r="AG54" s="462"/>
      <c r="AH54" s="462"/>
      <c r="AI54" s="479"/>
      <c r="AJ54" s="222"/>
      <c r="AK54" s="223"/>
      <c r="AL54" s="224"/>
      <c r="AM54" s="224"/>
      <c r="AN54" s="224"/>
      <c r="AO54" s="220"/>
      <c r="AP54" s="220"/>
      <c r="AQ54" s="220"/>
      <c r="AR54" s="220"/>
      <c r="AS54" s="220"/>
      <c r="AT54" s="220"/>
    </row>
    <row r="55" spans="4:50" ht="12.95" customHeight="1" x14ac:dyDescent="0.4">
      <c r="D55" s="205" t="s">
        <v>211</v>
      </c>
      <c r="E55" s="284"/>
      <c r="F55" s="284"/>
      <c r="G55" s="284"/>
      <c r="H55" s="284"/>
      <c r="I55" s="216"/>
      <c r="J55" s="217"/>
      <c r="M55" s="205"/>
      <c r="N55" s="201">
        <f t="shared" si="0"/>
        <v>0</v>
      </c>
      <c r="O55" s="226"/>
      <c r="P55" s="226"/>
      <c r="Q55" s="226"/>
      <c r="S55" s="224"/>
      <c r="T55" s="224"/>
      <c r="U55" s="224"/>
      <c r="V55" s="250"/>
      <c r="W55" s="284" t="s">
        <v>296</v>
      </c>
      <c r="X55" s="226"/>
      <c r="Y55" s="226"/>
      <c r="Z55" s="226"/>
      <c r="AA55" s="216"/>
      <c r="AB55" s="217"/>
      <c r="AF55" s="241">
        <f>AF44+AF50</f>
        <v>1.25</v>
      </c>
      <c r="AG55" s="224"/>
      <c r="AH55" s="224"/>
      <c r="AI55" s="224"/>
      <c r="AJ55" s="251"/>
      <c r="AK55" s="252"/>
      <c r="AL55" s="224"/>
      <c r="AM55" s="224"/>
      <c r="AN55" s="224"/>
      <c r="AO55" s="220"/>
      <c r="AP55" s="220"/>
      <c r="AQ55" s="220"/>
      <c r="AR55" s="220"/>
      <c r="AS55" s="220"/>
      <c r="AT55" s="220"/>
    </row>
    <row r="56" spans="4:50" ht="12.95" customHeight="1" x14ac:dyDescent="0.4">
      <c r="D56" s="205" t="s">
        <v>212</v>
      </c>
      <c r="E56" s="284"/>
      <c r="F56" s="284"/>
      <c r="G56" s="284"/>
      <c r="H56" s="284"/>
      <c r="I56" s="216"/>
      <c r="J56" s="217"/>
      <c r="M56" s="205"/>
      <c r="N56" s="201">
        <f t="shared" si="0"/>
        <v>0</v>
      </c>
      <c r="O56" s="226"/>
      <c r="P56" s="226"/>
      <c r="Q56" s="226"/>
      <c r="S56" s="224"/>
      <c r="T56" s="224"/>
      <c r="U56" s="224"/>
      <c r="V56" s="250"/>
      <c r="W56" s="284" t="s">
        <v>296</v>
      </c>
      <c r="X56" s="226"/>
      <c r="Y56" s="226"/>
      <c r="Z56" s="226"/>
      <c r="AA56" s="216"/>
      <c r="AB56" s="217"/>
      <c r="AF56" s="233">
        <f>AF45+AF51</f>
        <v>0</v>
      </c>
      <c r="AK56" s="204"/>
      <c r="AO56" s="220"/>
      <c r="AP56" s="220"/>
      <c r="AQ56" s="220"/>
      <c r="AR56" s="220"/>
      <c r="AS56" s="220"/>
      <c r="AT56" s="220"/>
      <c r="AX56" s="284" t="s">
        <v>297</v>
      </c>
    </row>
    <row r="57" spans="4:50" ht="12.95" customHeight="1" x14ac:dyDescent="0.4">
      <c r="D57" s="205" t="s">
        <v>213</v>
      </c>
      <c r="E57" s="239">
        <v>6.5</v>
      </c>
      <c r="I57" s="216"/>
      <c r="J57" s="217"/>
      <c r="N57" s="239">
        <f t="shared" si="0"/>
        <v>6.5</v>
      </c>
      <c r="W57" s="240">
        <f t="shared" ref="W57:W62" si="1">E57</f>
        <v>6.5</v>
      </c>
      <c r="AA57" s="216"/>
      <c r="AB57" s="217"/>
      <c r="AF57" s="233"/>
      <c r="AJ57" s="205" t="s">
        <v>229</v>
      </c>
      <c r="AK57" s="253"/>
      <c r="AS57" s="220"/>
      <c r="AT57" s="220"/>
    </row>
    <row r="58" spans="4:50" ht="12.95" customHeight="1" x14ac:dyDescent="0.4">
      <c r="D58" s="205"/>
      <c r="E58" s="285">
        <f>E45+E51</f>
        <v>0</v>
      </c>
      <c r="I58" s="216"/>
      <c r="J58" s="217"/>
      <c r="M58" s="205"/>
      <c r="N58" s="285">
        <f t="shared" si="0"/>
        <v>0</v>
      </c>
      <c r="W58" s="285">
        <f t="shared" si="1"/>
        <v>0</v>
      </c>
      <c r="AA58" s="216"/>
      <c r="AB58" s="217"/>
      <c r="AJ58" s="254" t="s">
        <v>230</v>
      </c>
      <c r="AK58" s="253"/>
      <c r="AS58" s="220"/>
      <c r="AT58" s="220"/>
    </row>
    <row r="59" spans="4:50" ht="12.95" customHeight="1" x14ac:dyDescent="0.4">
      <c r="D59" s="205" t="s">
        <v>214</v>
      </c>
      <c r="E59" s="239">
        <v>2.1</v>
      </c>
      <c r="I59" s="216"/>
      <c r="J59" s="217"/>
      <c r="M59" s="205"/>
      <c r="N59" s="239">
        <f t="shared" si="0"/>
        <v>2.1</v>
      </c>
      <c r="W59" s="240">
        <f t="shared" si="1"/>
        <v>2.1</v>
      </c>
      <c r="AA59" s="216"/>
      <c r="AB59" s="217"/>
      <c r="AK59" s="253"/>
      <c r="AS59" s="220"/>
      <c r="AT59" s="220"/>
    </row>
    <row r="60" spans="4:50" ht="12.95" customHeight="1" x14ac:dyDescent="0.4">
      <c r="D60" s="205"/>
      <c r="E60" s="285"/>
      <c r="I60" s="216"/>
      <c r="J60" s="217"/>
      <c r="M60" s="205"/>
      <c r="N60" s="285">
        <f t="shared" si="0"/>
        <v>0</v>
      </c>
      <c r="W60" s="285">
        <f t="shared" si="1"/>
        <v>0</v>
      </c>
      <c r="AA60" s="216"/>
      <c r="AB60" s="217"/>
      <c r="AI60" s="200" t="s">
        <v>298</v>
      </c>
      <c r="AQ60" s="220"/>
      <c r="AR60" s="220"/>
      <c r="AS60" s="220"/>
      <c r="AT60" s="220"/>
    </row>
    <row r="61" spans="4:50" ht="12.95" customHeight="1" x14ac:dyDescent="0.4">
      <c r="D61" s="205" t="s">
        <v>215</v>
      </c>
      <c r="E61" s="239">
        <v>3</v>
      </c>
      <c r="F61" s="226"/>
      <c r="G61" s="226"/>
      <c r="H61" s="226"/>
      <c r="I61" s="216"/>
      <c r="J61" s="217"/>
      <c r="M61" s="205"/>
      <c r="N61" s="239">
        <f t="shared" si="0"/>
        <v>3</v>
      </c>
      <c r="O61" s="226"/>
      <c r="P61" s="226"/>
      <c r="Q61" s="226"/>
      <c r="W61" s="240">
        <f t="shared" si="1"/>
        <v>3</v>
      </c>
      <c r="X61" s="226"/>
      <c r="Y61" s="226"/>
      <c r="Z61" s="226"/>
      <c r="AA61" s="216"/>
      <c r="AB61" s="217"/>
      <c r="AQ61" s="220"/>
      <c r="AR61" s="220"/>
      <c r="AS61" s="220"/>
      <c r="AT61" s="220"/>
    </row>
    <row r="62" spans="4:50" ht="12.95" customHeight="1" x14ac:dyDescent="0.4">
      <c r="D62" s="205"/>
      <c r="E62" s="285"/>
      <c r="I62" s="216"/>
      <c r="J62" s="217"/>
      <c r="M62" s="205"/>
      <c r="N62" s="285">
        <f t="shared" si="0"/>
        <v>0</v>
      </c>
      <c r="V62" s="205"/>
      <c r="W62" s="285">
        <f t="shared" si="1"/>
        <v>0</v>
      </c>
      <c r="AA62" s="216"/>
      <c r="AB62" s="217"/>
      <c r="AE62" s="202" t="s">
        <v>231</v>
      </c>
    </row>
    <row r="63" spans="4:50" ht="12.95" customHeight="1" x14ac:dyDescent="0.4">
      <c r="D63" s="205" t="s">
        <v>216</v>
      </c>
      <c r="E63" s="239">
        <f>E57+E59+E61</f>
        <v>11.6</v>
      </c>
      <c r="I63" s="216"/>
      <c r="J63" s="217"/>
      <c r="M63" s="205"/>
      <c r="N63" s="239">
        <f>N57+N59+N61</f>
        <v>11.6</v>
      </c>
      <c r="V63" s="205"/>
      <c r="W63" s="240">
        <f>W57+W59+W61</f>
        <v>11.6</v>
      </c>
      <c r="AA63" s="216"/>
      <c r="AB63" s="217"/>
      <c r="AE63" s="202" t="s">
        <v>232</v>
      </c>
    </row>
    <row r="64" spans="4:50" ht="12.95" customHeight="1" x14ac:dyDescent="0.4">
      <c r="D64" s="205"/>
      <c r="E64" s="233">
        <f>E58+E60+E62</f>
        <v>0</v>
      </c>
      <c r="I64" s="216"/>
      <c r="J64" s="217"/>
      <c r="M64" s="205"/>
      <c r="N64" s="233">
        <f>N58+N60+N62</f>
        <v>0</v>
      </c>
      <c r="V64" s="205"/>
      <c r="W64" s="233">
        <f>W58+W60+W62</f>
        <v>0</v>
      </c>
      <c r="AA64" s="216"/>
      <c r="AB64" s="217"/>
      <c r="AE64" s="202" t="s">
        <v>233</v>
      </c>
    </row>
    <row r="65" spans="4:52" ht="12.95" customHeight="1" x14ac:dyDescent="0.4">
      <c r="E65" s="234"/>
      <c r="F65" s="234"/>
      <c r="G65" s="234"/>
      <c r="H65" s="234"/>
      <c r="I65" s="235"/>
      <c r="J65" s="236"/>
      <c r="K65" s="234"/>
      <c r="L65" s="234"/>
      <c r="M65" s="286"/>
      <c r="N65" s="234"/>
      <c r="O65" s="234"/>
      <c r="P65" s="234"/>
      <c r="Q65" s="234"/>
      <c r="R65" s="234"/>
      <c r="S65" s="234"/>
      <c r="T65" s="234"/>
      <c r="U65" s="234"/>
      <c r="V65" s="286"/>
      <c r="W65" s="234"/>
      <c r="X65" s="234"/>
      <c r="AA65" s="216"/>
      <c r="AB65" s="217"/>
      <c r="AE65" s="202"/>
    </row>
    <row r="66" spans="4:52" ht="12.95" customHeight="1" x14ac:dyDescent="0.4">
      <c r="E66" s="255"/>
      <c r="F66" s="256"/>
      <c r="G66" s="256"/>
      <c r="H66" s="256"/>
      <c r="I66" s="256"/>
      <c r="J66" s="257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7"/>
      <c r="AC66" s="256"/>
      <c r="AD66" s="256"/>
      <c r="AE66" s="256"/>
      <c r="AF66" s="256"/>
      <c r="AG66" s="447" t="s">
        <v>299</v>
      </c>
      <c r="AH66" s="447"/>
      <c r="AI66" s="447"/>
      <c r="AJ66" s="447"/>
      <c r="AK66" s="447"/>
      <c r="AL66" s="447"/>
      <c r="AM66" s="447"/>
      <c r="AN66" s="447"/>
      <c r="AO66" s="448"/>
    </row>
    <row r="67" spans="4:52" ht="12.95" customHeight="1" x14ac:dyDescent="0.4">
      <c r="E67" s="258"/>
      <c r="F67" s="259"/>
      <c r="G67" s="259"/>
      <c r="H67" s="259"/>
      <c r="I67" s="259"/>
      <c r="J67" s="260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60"/>
      <c r="AC67" s="259"/>
      <c r="AD67" s="259"/>
      <c r="AE67" s="259"/>
      <c r="AF67" s="259"/>
      <c r="AG67" s="449" t="s">
        <v>368</v>
      </c>
      <c r="AH67" s="449"/>
      <c r="AI67" s="449"/>
      <c r="AJ67" s="449"/>
      <c r="AK67" s="449"/>
      <c r="AL67" s="449"/>
      <c r="AM67" s="449"/>
      <c r="AN67" s="449"/>
      <c r="AO67" s="450"/>
    </row>
    <row r="68" spans="4:52" ht="12.95" customHeight="1" x14ac:dyDescent="0.4">
      <c r="E68" s="258"/>
      <c r="F68" s="259"/>
      <c r="G68" s="259"/>
      <c r="H68" s="259"/>
      <c r="I68" s="259"/>
      <c r="J68" s="300"/>
      <c r="K68" s="301"/>
      <c r="L68" s="301"/>
      <c r="M68" s="301"/>
      <c r="N68" s="301"/>
      <c r="O68" s="301"/>
      <c r="P68" s="301"/>
      <c r="Q68" s="301"/>
      <c r="R68" s="302"/>
      <c r="S68" s="260"/>
      <c r="T68" s="259"/>
      <c r="U68" s="259"/>
      <c r="V68" s="259"/>
      <c r="W68" s="259"/>
      <c r="X68" s="259"/>
      <c r="Y68" s="259"/>
      <c r="Z68" s="259"/>
      <c r="AA68" s="259"/>
      <c r="AB68" s="260"/>
      <c r="AC68" s="259"/>
      <c r="AD68" s="259"/>
      <c r="AE68" s="259"/>
      <c r="AF68" s="259"/>
      <c r="AG68" s="261"/>
      <c r="AH68" s="262"/>
      <c r="AI68" s="262"/>
      <c r="AJ68" s="262"/>
      <c r="AK68" s="262"/>
      <c r="AL68" s="287" t="s">
        <v>234</v>
      </c>
      <c r="AM68" s="451">
        <v>0.75</v>
      </c>
      <c r="AN68" s="451"/>
      <c r="AO68" s="452"/>
      <c r="AY68" s="200">
        <v>0.75</v>
      </c>
      <c r="AZ68" s="200" t="s">
        <v>300</v>
      </c>
    </row>
    <row r="69" spans="4:52" ht="12.95" customHeight="1" x14ac:dyDescent="0.4">
      <c r="E69" s="258"/>
      <c r="F69" s="469" t="s">
        <v>301</v>
      </c>
      <c r="G69" s="470"/>
      <c r="H69" s="470"/>
      <c r="I69" s="470"/>
      <c r="J69" s="470"/>
      <c r="K69" s="470"/>
      <c r="L69" s="470"/>
      <c r="M69" s="471"/>
      <c r="N69" s="259"/>
      <c r="O69" s="469" t="s">
        <v>302</v>
      </c>
      <c r="P69" s="470"/>
      <c r="Q69" s="470"/>
      <c r="R69" s="470"/>
      <c r="S69" s="470"/>
      <c r="T69" s="470"/>
      <c r="U69" s="470"/>
      <c r="V69" s="471"/>
      <c r="W69" s="263"/>
      <c r="X69" s="469" t="s">
        <v>235</v>
      </c>
      <c r="Y69" s="470"/>
      <c r="Z69" s="470"/>
      <c r="AA69" s="470"/>
      <c r="AB69" s="470"/>
      <c r="AC69" s="470"/>
      <c r="AD69" s="470"/>
      <c r="AE69" s="471"/>
      <c r="AF69" s="264"/>
      <c r="AY69" s="200">
        <v>1.5</v>
      </c>
      <c r="AZ69" s="200" t="s">
        <v>300</v>
      </c>
    </row>
    <row r="70" spans="4:52" ht="12.95" customHeight="1" x14ac:dyDescent="0.4">
      <c r="E70" s="258"/>
      <c r="F70" s="472"/>
      <c r="G70" s="473"/>
      <c r="H70" s="473"/>
      <c r="I70" s="473"/>
      <c r="J70" s="473"/>
      <c r="K70" s="473"/>
      <c r="L70" s="473"/>
      <c r="M70" s="474"/>
      <c r="N70" s="259"/>
      <c r="O70" s="472"/>
      <c r="P70" s="473"/>
      <c r="Q70" s="473"/>
      <c r="R70" s="473"/>
      <c r="S70" s="473"/>
      <c r="T70" s="473"/>
      <c r="U70" s="473"/>
      <c r="V70" s="474"/>
      <c r="W70" s="263"/>
      <c r="X70" s="472"/>
      <c r="Y70" s="473"/>
      <c r="Z70" s="473"/>
      <c r="AA70" s="473"/>
      <c r="AB70" s="473"/>
      <c r="AC70" s="473"/>
      <c r="AD70" s="473"/>
      <c r="AE70" s="474"/>
      <c r="AF70" s="264"/>
      <c r="AY70" s="200">
        <v>2.2000000000000002</v>
      </c>
      <c r="AZ70" s="200" t="s">
        <v>300</v>
      </c>
    </row>
    <row r="71" spans="4:52" ht="12.95" customHeight="1" x14ac:dyDescent="0.4">
      <c r="E71" s="265"/>
      <c r="F71" s="266" t="s">
        <v>374</v>
      </c>
      <c r="G71" s="263"/>
      <c r="H71" s="263"/>
      <c r="I71" s="263"/>
      <c r="J71" s="263"/>
      <c r="K71" s="263"/>
      <c r="L71" s="263"/>
      <c r="M71" s="263"/>
      <c r="N71" s="266"/>
      <c r="O71" s="266" t="s">
        <v>374</v>
      </c>
      <c r="P71" s="263"/>
      <c r="Q71" s="263"/>
      <c r="R71" s="263"/>
      <c r="S71" s="263"/>
      <c r="T71" s="263"/>
      <c r="U71" s="263"/>
      <c r="V71" s="263"/>
      <c r="W71" s="266" t="s">
        <v>236</v>
      </c>
      <c r="X71" s="263"/>
      <c r="Y71" s="263"/>
      <c r="Z71" s="263"/>
      <c r="AA71" s="263"/>
      <c r="AB71" s="263"/>
      <c r="AC71" s="263"/>
      <c r="AD71" s="263"/>
      <c r="AE71" s="263"/>
      <c r="AF71" s="264"/>
      <c r="AY71" s="200">
        <v>3.7</v>
      </c>
      <c r="AZ71" s="200" t="s">
        <v>303</v>
      </c>
    </row>
    <row r="72" spans="4:52" ht="12.95" customHeight="1" x14ac:dyDescent="0.4">
      <c r="E72" s="297"/>
      <c r="F72" s="315" t="s">
        <v>371</v>
      </c>
      <c r="G72" s="263"/>
      <c r="H72" s="263"/>
      <c r="I72" s="263"/>
      <c r="J72" s="263"/>
      <c r="K72" s="263"/>
      <c r="L72" s="263"/>
      <c r="M72" s="263"/>
      <c r="N72" s="298"/>
      <c r="O72" s="315" t="s">
        <v>371</v>
      </c>
      <c r="P72" s="263"/>
      <c r="Q72" s="263"/>
      <c r="R72" s="263"/>
      <c r="S72" s="263"/>
      <c r="T72" s="263"/>
      <c r="U72" s="263"/>
      <c r="V72" s="263"/>
      <c r="W72" s="266" t="s">
        <v>282</v>
      </c>
      <c r="X72" s="263"/>
      <c r="Y72" s="263"/>
      <c r="Z72" s="263"/>
      <c r="AA72" s="263"/>
      <c r="AB72" s="263"/>
      <c r="AC72" s="263"/>
      <c r="AD72" s="263"/>
      <c r="AE72" s="263"/>
      <c r="AF72" s="264"/>
      <c r="AY72" s="200">
        <v>5.5</v>
      </c>
      <c r="AZ72" s="200" t="s">
        <v>304</v>
      </c>
    </row>
    <row r="73" spans="4:52" ht="12.95" customHeight="1" x14ac:dyDescent="0.4">
      <c r="E73" s="296"/>
      <c r="F73" s="316" t="s">
        <v>369</v>
      </c>
      <c r="G73" s="263"/>
      <c r="H73" s="263"/>
      <c r="I73" s="263"/>
      <c r="J73" s="263"/>
      <c r="K73" s="263"/>
      <c r="L73" s="263"/>
      <c r="M73" s="263"/>
      <c r="N73" s="299"/>
      <c r="O73" s="316" t="s">
        <v>369</v>
      </c>
      <c r="P73" s="263"/>
      <c r="Q73" s="263"/>
      <c r="R73" s="263"/>
      <c r="S73" s="263"/>
      <c r="T73" s="263"/>
      <c r="U73" s="263"/>
      <c r="V73" s="263"/>
      <c r="W73" s="266" t="s">
        <v>305</v>
      </c>
      <c r="X73" s="263"/>
      <c r="Y73" s="263"/>
      <c r="Z73" s="263"/>
      <c r="AA73" s="263"/>
      <c r="AB73" s="263"/>
      <c r="AC73" s="263"/>
      <c r="AD73" s="263"/>
      <c r="AE73" s="263"/>
      <c r="AF73" s="264"/>
      <c r="AY73" s="200">
        <v>7.5</v>
      </c>
      <c r="AZ73" s="200" t="s">
        <v>306</v>
      </c>
    </row>
    <row r="74" spans="4:52" ht="12.95" customHeight="1" x14ac:dyDescent="0.4">
      <c r="E74" s="296"/>
      <c r="F74" s="316" t="s">
        <v>370</v>
      </c>
      <c r="G74" s="263"/>
      <c r="H74" s="263"/>
      <c r="I74" s="263"/>
      <c r="J74" s="263"/>
      <c r="K74" s="263"/>
      <c r="L74" s="263"/>
      <c r="M74" s="263"/>
      <c r="N74" s="299"/>
      <c r="O74" s="316" t="s">
        <v>370</v>
      </c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4"/>
    </row>
    <row r="75" spans="4:52" ht="12.95" customHeight="1" x14ac:dyDescent="0.4">
      <c r="E75" s="267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8"/>
    </row>
    <row r="77" spans="4:52" ht="12.95" customHeight="1" x14ac:dyDescent="0.4">
      <c r="D77" s="307"/>
      <c r="E77" s="309"/>
      <c r="F77" s="306"/>
      <c r="G77" s="307"/>
      <c r="H77" s="308"/>
      <c r="I77" s="308"/>
      <c r="J77" s="308"/>
      <c r="K77" s="308"/>
      <c r="L77" s="308"/>
      <c r="M77" s="308"/>
      <c r="N77" s="309"/>
      <c r="O77" s="308"/>
      <c r="P77" s="308"/>
      <c r="Q77" s="308"/>
      <c r="R77" s="308"/>
      <c r="S77" s="308"/>
      <c r="T77" s="307"/>
      <c r="U77" s="307"/>
      <c r="V77" s="307"/>
      <c r="W77" s="201"/>
    </row>
    <row r="78" spans="4:52" ht="12.95" customHeight="1" x14ac:dyDescent="0.4">
      <c r="D78" s="307"/>
      <c r="E78" s="309"/>
      <c r="F78" s="306"/>
      <c r="G78" s="307"/>
      <c r="H78" s="308"/>
      <c r="I78" s="308"/>
      <c r="J78" s="308"/>
      <c r="K78" s="308"/>
      <c r="L78" s="308"/>
      <c r="M78" s="308"/>
      <c r="N78" s="309"/>
      <c r="O78" s="308"/>
      <c r="P78" s="308"/>
      <c r="Q78" s="308"/>
      <c r="R78" s="308"/>
      <c r="S78" s="308"/>
      <c r="T78" s="308"/>
      <c r="U78" s="307"/>
      <c r="V78" s="307"/>
      <c r="W78" s="445"/>
      <c r="X78" s="445"/>
      <c r="Y78" s="445"/>
      <c r="Z78" s="445"/>
    </row>
    <row r="79" spans="4:52" ht="12.95" customHeight="1" x14ac:dyDescent="0.4"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4"/>
      <c r="X79" s="221"/>
      <c r="Y79" s="221"/>
      <c r="Z79" s="221"/>
    </row>
    <row r="80" spans="4:52" ht="12.95" customHeight="1" x14ac:dyDescent="0.4">
      <c r="W80" s="247"/>
      <c r="X80" s="221"/>
      <c r="Y80" s="221"/>
      <c r="Z80" s="221"/>
    </row>
    <row r="81" spans="23:26" ht="12.95" customHeight="1" x14ac:dyDescent="0.4">
      <c r="W81" s="247"/>
    </row>
    <row r="83" spans="23:26" ht="12.95" customHeight="1" x14ac:dyDescent="0.4">
      <c r="W83" s="284"/>
      <c r="X83" s="224"/>
      <c r="Y83" s="224"/>
      <c r="Z83" s="224"/>
    </row>
    <row r="84" spans="23:26" ht="12.95" customHeight="1" x14ac:dyDescent="0.4">
      <c r="W84" s="445"/>
      <c r="X84" s="445"/>
      <c r="Y84" s="445"/>
      <c r="Z84" s="445"/>
    </row>
    <row r="85" spans="23:26" ht="12.95" customHeight="1" x14ac:dyDescent="0.4">
      <c r="W85" s="247"/>
    </row>
    <row r="86" spans="23:26" ht="12.95" customHeight="1" x14ac:dyDescent="0.4">
      <c r="W86" s="233"/>
    </row>
  </sheetData>
  <mergeCells count="44">
    <mergeCell ref="E49:H49"/>
    <mergeCell ref="W49:Z49"/>
    <mergeCell ref="AF49:AI49"/>
    <mergeCell ref="E54:H54"/>
    <mergeCell ref="N54:Q54"/>
    <mergeCell ref="W54:Z54"/>
    <mergeCell ref="AF54:AI54"/>
    <mergeCell ref="B40:D40"/>
    <mergeCell ref="E43:H43"/>
    <mergeCell ref="W43:Z43"/>
    <mergeCell ref="AF43:AI43"/>
    <mergeCell ref="B47:D47"/>
    <mergeCell ref="F69:M70"/>
    <mergeCell ref="O69:V70"/>
    <mergeCell ref="X69:AE70"/>
    <mergeCell ref="D1:O2"/>
    <mergeCell ref="B4:AW5"/>
    <mergeCell ref="AP7:AU7"/>
    <mergeCell ref="AP8:AU8"/>
    <mergeCell ref="E13:H13"/>
    <mergeCell ref="N13:Q13"/>
    <mergeCell ref="A1:C2"/>
    <mergeCell ref="E19:H19"/>
    <mergeCell ref="N19:Q19"/>
    <mergeCell ref="E28:H28"/>
    <mergeCell ref="N28:Q28"/>
    <mergeCell ref="W28:Z28"/>
    <mergeCell ref="AF28:AI28"/>
    <mergeCell ref="F23:M25"/>
    <mergeCell ref="O23:V25"/>
    <mergeCell ref="E33:H33"/>
    <mergeCell ref="N33:Q33"/>
    <mergeCell ref="F37:AW39"/>
    <mergeCell ref="W33:Z33"/>
    <mergeCell ref="AF33:AI33"/>
    <mergeCell ref="W78:Z78"/>
    <mergeCell ref="W84:Z84"/>
    <mergeCell ref="W14:Z14"/>
    <mergeCell ref="W20:Z20"/>
    <mergeCell ref="AF15:AI15"/>
    <mergeCell ref="AF21:AI21"/>
    <mergeCell ref="AG66:AO66"/>
    <mergeCell ref="AG67:AO67"/>
    <mergeCell ref="AM68:AO68"/>
  </mergeCells>
  <phoneticPr fontId="2"/>
  <pageMargins left="0.59055118110236227" right="0.59055118110236227" top="0.78740157480314965" bottom="0.78740157480314965" header="0" footer="0"/>
  <pageSetup paperSize="9" scale="74" orientation="portrait" horizont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E8EA-DAFD-4A9A-9017-C25B92DED776}">
  <sheetPr>
    <tabColor rgb="FFFFFF00"/>
  </sheetPr>
  <dimension ref="A1:AZ78"/>
  <sheetViews>
    <sheetView showGridLines="0" showZeros="0" view="pageBreakPreview" topLeftCell="A40" zoomScale="85" zoomScaleNormal="100" zoomScaleSheetLayoutView="85" workbookViewId="0">
      <selection activeCell="Q34" sqref="Q34"/>
    </sheetView>
  </sheetViews>
  <sheetFormatPr defaultColWidth="5.625" defaultRowHeight="12.95" customHeight="1" x14ac:dyDescent="0.4"/>
  <cols>
    <col min="1" max="5" width="5.625" style="200" customWidth="1"/>
    <col min="6" max="13" width="1.625" style="200" customWidth="1"/>
    <col min="14" max="14" width="5.625" style="200" customWidth="1"/>
    <col min="15" max="22" width="1.625" style="200" customWidth="1"/>
    <col min="23" max="23" width="5.625" style="200" customWidth="1"/>
    <col min="24" max="31" width="1.625" style="200" customWidth="1"/>
    <col min="32" max="32" width="5.625" style="200" customWidth="1"/>
    <col min="33" max="40" width="1.625" style="200" customWidth="1"/>
    <col min="41" max="41" width="5.625" style="200" customWidth="1"/>
    <col min="42" max="49" width="1.625" style="200" customWidth="1"/>
    <col min="50" max="16384" width="5.625" style="200"/>
  </cols>
  <sheetData>
    <row r="1" spans="1:49" s="199" customFormat="1" ht="17.25" customHeight="1" x14ac:dyDescent="0.4">
      <c r="A1" s="480"/>
      <c r="B1" s="480"/>
      <c r="C1" s="480"/>
      <c r="D1" s="475" t="s">
        <v>217</v>
      </c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</row>
    <row r="2" spans="1:49" s="199" customFormat="1" ht="17.25" customHeight="1" x14ac:dyDescent="0.4">
      <c r="A2" s="480"/>
      <c r="B2" s="480"/>
      <c r="C2" s="480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</row>
    <row r="4" spans="1:49" ht="12.95" customHeight="1" x14ac:dyDescent="0.4">
      <c r="B4" s="476" t="s">
        <v>376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</row>
    <row r="5" spans="1:49" ht="12.95" customHeight="1" x14ac:dyDescent="0.4"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</row>
    <row r="7" spans="1:49" ht="12.95" customHeight="1" x14ac:dyDescent="0.4">
      <c r="G7" s="200" t="s">
        <v>204</v>
      </c>
      <c r="P7" s="200" t="s">
        <v>205</v>
      </c>
      <c r="AP7" s="477" t="s">
        <v>280</v>
      </c>
      <c r="AQ7" s="477"/>
      <c r="AR7" s="477"/>
      <c r="AS7" s="477"/>
      <c r="AT7" s="477"/>
      <c r="AU7" s="477"/>
    </row>
    <row r="8" spans="1:49" ht="12.95" customHeight="1" x14ac:dyDescent="0.4">
      <c r="AP8" s="478"/>
      <c r="AQ8" s="478"/>
      <c r="AR8" s="478"/>
      <c r="AS8" s="478"/>
      <c r="AT8" s="478"/>
      <c r="AU8" s="478"/>
    </row>
    <row r="9" spans="1:49" ht="12.95" customHeight="1" x14ac:dyDescent="0.4">
      <c r="I9" s="203"/>
      <c r="J9" s="204"/>
      <c r="R9" s="203"/>
      <c r="S9" s="204"/>
    </row>
    <row r="10" spans="1:49" ht="12.95" customHeight="1" x14ac:dyDescent="0.4">
      <c r="F10" s="205"/>
      <c r="H10" s="206"/>
      <c r="I10" s="207"/>
      <c r="J10" s="208"/>
      <c r="K10" s="209"/>
      <c r="M10" s="210"/>
      <c r="N10" s="210"/>
      <c r="O10" s="210"/>
      <c r="P10" s="210"/>
      <c r="Q10" s="211"/>
      <c r="R10" s="212"/>
      <c r="S10" s="213"/>
      <c r="T10" s="211"/>
      <c r="U10" s="210"/>
      <c r="V10" s="214" t="s">
        <v>206</v>
      </c>
      <c r="AG10" s="214"/>
      <c r="AH10" s="214"/>
      <c r="AI10" s="214"/>
      <c r="AJ10" s="214"/>
      <c r="AK10" s="214"/>
      <c r="AL10" s="214"/>
      <c r="AM10" s="214"/>
      <c r="AN10" s="214"/>
      <c r="AO10" s="215"/>
      <c r="AP10" s="215"/>
      <c r="AQ10" s="214"/>
      <c r="AR10" s="214"/>
      <c r="AS10" s="214"/>
      <c r="AT10" s="214"/>
      <c r="AU10" s="214"/>
      <c r="AV10" s="214"/>
      <c r="AW10" s="214"/>
    </row>
    <row r="11" spans="1:49" ht="12.95" customHeight="1" x14ac:dyDescent="0.4">
      <c r="I11" s="216"/>
      <c r="J11" s="217"/>
      <c r="L11" s="202"/>
      <c r="O11" s="205"/>
      <c r="Q11" s="206"/>
      <c r="R11" s="207"/>
      <c r="S11" s="208"/>
      <c r="T11" s="209"/>
      <c r="U11" s="202"/>
    </row>
    <row r="12" spans="1:49" ht="12.95" customHeight="1" x14ac:dyDescent="0.4">
      <c r="E12" s="218" t="s">
        <v>207</v>
      </c>
      <c r="F12" s="219"/>
      <c r="G12" s="219"/>
      <c r="H12" s="219"/>
      <c r="I12" s="216"/>
      <c r="J12" s="217"/>
      <c r="N12" s="218" t="s">
        <v>207</v>
      </c>
      <c r="O12" s="219"/>
      <c r="P12" s="219"/>
      <c r="Q12" s="219"/>
      <c r="R12" s="216"/>
      <c r="S12" s="217"/>
      <c r="AD12" s="214"/>
    </row>
    <row r="13" spans="1:49" ht="12.95" customHeight="1" x14ac:dyDescent="0.4">
      <c r="D13" s="205"/>
      <c r="E13" s="462" t="s">
        <v>364</v>
      </c>
      <c r="F13" s="462"/>
      <c r="G13" s="462"/>
      <c r="H13" s="479"/>
      <c r="I13" s="216"/>
      <c r="J13" s="217"/>
      <c r="M13" s="205"/>
      <c r="N13" s="462" t="s">
        <v>364</v>
      </c>
      <c r="O13" s="462"/>
      <c r="P13" s="462"/>
      <c r="Q13" s="479"/>
      <c r="R13" s="216"/>
      <c r="S13" s="217"/>
      <c r="AF13" s="201"/>
      <c r="AO13" s="201"/>
    </row>
    <row r="14" spans="1:49" ht="12.95" customHeight="1" x14ac:dyDescent="0.4">
      <c r="E14" s="279">
        <v>4.8</v>
      </c>
      <c r="F14" s="221"/>
      <c r="G14" s="221"/>
      <c r="H14" s="221"/>
      <c r="I14" s="222"/>
      <c r="J14" s="223"/>
      <c r="K14" s="224"/>
      <c r="L14" s="224"/>
      <c r="M14" s="224"/>
      <c r="N14" s="225">
        <v>4.4000000000000004</v>
      </c>
      <c r="O14" s="221"/>
      <c r="P14" s="221"/>
      <c r="Q14" s="221"/>
      <c r="R14" s="216"/>
      <c r="S14" s="217"/>
      <c r="AF14" s="226"/>
      <c r="AH14" s="226"/>
      <c r="AI14" s="226"/>
      <c r="AO14" s="226"/>
      <c r="AP14" s="226"/>
      <c r="AQ14" s="226"/>
      <c r="AR14" s="226"/>
    </row>
    <row r="15" spans="1:49" ht="12.95" customHeight="1" x14ac:dyDescent="0.4">
      <c r="E15" s="247" t="s">
        <v>288</v>
      </c>
      <c r="F15" s="221"/>
      <c r="G15" s="221"/>
      <c r="H15" s="280"/>
      <c r="I15" s="216"/>
      <c r="J15" s="217"/>
      <c r="N15" s="247" t="s">
        <v>288</v>
      </c>
      <c r="O15" s="221"/>
      <c r="P15" s="221"/>
      <c r="Q15" s="280"/>
      <c r="R15" s="216"/>
      <c r="S15" s="217"/>
      <c r="W15" s="228"/>
      <c r="AF15" s="229"/>
      <c r="AH15" s="221"/>
      <c r="AI15" s="221"/>
      <c r="AO15" s="230"/>
    </row>
    <row r="16" spans="1:49" ht="12.95" customHeight="1" x14ac:dyDescent="0.4">
      <c r="E16" s="281">
        <v>1.5</v>
      </c>
      <c r="H16" s="227"/>
      <c r="I16" s="216"/>
      <c r="J16" s="217"/>
      <c r="N16" s="231">
        <v>1.5</v>
      </c>
      <c r="Q16" s="227"/>
      <c r="R16" s="216"/>
      <c r="S16" s="217"/>
    </row>
    <row r="17" spans="3:47" ht="12.95" customHeight="1" x14ac:dyDescent="0.4">
      <c r="I17" s="216"/>
      <c r="J17" s="223"/>
      <c r="K17" s="224"/>
      <c r="L17" s="224"/>
      <c r="M17" s="224"/>
      <c r="R17" s="216"/>
      <c r="S17" s="217"/>
    </row>
    <row r="18" spans="3:47" ht="12.95" customHeight="1" x14ac:dyDescent="0.4">
      <c r="E18" s="248" t="s">
        <v>208</v>
      </c>
      <c r="F18" s="249"/>
      <c r="G18" s="249"/>
      <c r="H18" s="249"/>
      <c r="I18" s="238"/>
      <c r="J18" s="223"/>
      <c r="K18" s="224"/>
      <c r="L18" s="224"/>
      <c r="M18" s="224"/>
      <c r="N18" s="248" t="s">
        <v>208</v>
      </c>
      <c r="O18" s="249"/>
      <c r="P18" s="249"/>
      <c r="Q18" s="249"/>
      <c r="R18" s="232"/>
      <c r="S18" s="217"/>
    </row>
    <row r="19" spans="3:47" ht="12.95" customHeight="1" x14ac:dyDescent="0.4">
      <c r="E19" s="462" t="s">
        <v>290</v>
      </c>
      <c r="F19" s="462"/>
      <c r="G19" s="462"/>
      <c r="H19" s="479"/>
      <c r="I19" s="216"/>
      <c r="J19" s="217"/>
      <c r="N19" s="462" t="s">
        <v>291</v>
      </c>
      <c r="O19" s="462"/>
      <c r="P19" s="462"/>
      <c r="Q19" s="479"/>
      <c r="R19" s="216"/>
      <c r="S19" s="217"/>
    </row>
    <row r="20" spans="3:47" ht="12.95" customHeight="1" x14ac:dyDescent="0.4">
      <c r="E20" s="281">
        <f>SUM(E14,E16)</f>
        <v>6.3</v>
      </c>
      <c r="I20" s="216"/>
      <c r="J20" s="217"/>
      <c r="N20" s="231">
        <f>SUM(N14,N16)</f>
        <v>5.9</v>
      </c>
      <c r="R20" s="216"/>
      <c r="S20" s="217"/>
    </row>
    <row r="21" spans="3:47" ht="12.95" customHeight="1" x14ac:dyDescent="0.4">
      <c r="E21" s="233"/>
      <c r="I21" s="216"/>
      <c r="J21" s="217"/>
      <c r="N21" s="237">
        <f>IF(E21=0,0,E21-0.4)</f>
        <v>0</v>
      </c>
      <c r="R21" s="216"/>
      <c r="S21" s="217"/>
      <c r="AF21" s="202" t="s">
        <v>207</v>
      </c>
    </row>
    <row r="22" spans="3:47" ht="12.95" customHeight="1" x14ac:dyDescent="0.4">
      <c r="C22" s="200" t="s">
        <v>372</v>
      </c>
      <c r="I22" s="216"/>
      <c r="J22" s="217"/>
      <c r="N22" s="234"/>
      <c r="R22" s="235"/>
      <c r="S22" s="236"/>
      <c r="AF22" s="202" t="s">
        <v>218</v>
      </c>
      <c r="AL22" s="202"/>
      <c r="AR22" s="205"/>
      <c r="AU22" s="202"/>
    </row>
    <row r="23" spans="3:47" ht="12.95" customHeight="1" x14ac:dyDescent="0.4">
      <c r="F23" s="485" t="s">
        <v>209</v>
      </c>
      <c r="G23" s="486"/>
      <c r="H23" s="486"/>
      <c r="I23" s="486"/>
      <c r="J23" s="486"/>
      <c r="K23" s="486"/>
      <c r="L23" s="486"/>
      <c r="M23" s="487"/>
      <c r="N23" s="293"/>
      <c r="O23" s="485" t="s">
        <v>209</v>
      </c>
      <c r="P23" s="486"/>
      <c r="Q23" s="486"/>
      <c r="R23" s="486"/>
      <c r="S23" s="486"/>
      <c r="T23" s="486"/>
      <c r="U23" s="486"/>
      <c r="V23" s="487"/>
      <c r="AF23" s="202" t="s">
        <v>281</v>
      </c>
    </row>
    <row r="24" spans="3:47" ht="12.95" customHeight="1" x14ac:dyDescent="0.4">
      <c r="F24" s="463" t="s">
        <v>292</v>
      </c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5"/>
      <c r="AF24" s="202" t="s">
        <v>219</v>
      </c>
    </row>
    <row r="25" spans="3:47" ht="12.95" customHeight="1" x14ac:dyDescent="0.4">
      <c r="F25" s="488" t="s">
        <v>210</v>
      </c>
      <c r="G25" s="489"/>
      <c r="H25" s="489"/>
      <c r="I25" s="489"/>
      <c r="J25" s="489"/>
      <c r="K25" s="489"/>
      <c r="L25" s="489"/>
      <c r="M25" s="490"/>
      <c r="N25" s="292"/>
      <c r="O25" s="488" t="s">
        <v>210</v>
      </c>
      <c r="P25" s="489"/>
      <c r="Q25" s="489"/>
      <c r="R25" s="489"/>
      <c r="S25" s="489"/>
      <c r="T25" s="489"/>
      <c r="U25" s="489"/>
      <c r="V25" s="490"/>
      <c r="AF25" s="202" t="s">
        <v>220</v>
      </c>
    </row>
    <row r="26" spans="3:47" ht="12.95" customHeight="1" x14ac:dyDescent="0.4">
      <c r="I26" s="216"/>
      <c r="J26" s="217"/>
      <c r="R26" s="216"/>
      <c r="S26" s="217"/>
      <c r="AF26" s="202" t="s">
        <v>221</v>
      </c>
    </row>
    <row r="27" spans="3:47" ht="12.95" customHeight="1" x14ac:dyDescent="0.4">
      <c r="E27" s="218" t="s">
        <v>207</v>
      </c>
      <c r="F27" s="219"/>
      <c r="G27" s="219"/>
      <c r="H27" s="219"/>
      <c r="I27" s="216"/>
      <c r="J27" s="217"/>
      <c r="N27" s="218" t="s">
        <v>207</v>
      </c>
      <c r="O27" s="219"/>
      <c r="P27" s="219"/>
      <c r="Q27" s="219"/>
      <c r="R27" s="216"/>
      <c r="S27" s="217"/>
      <c r="W27" s="220"/>
      <c r="X27" s="220"/>
      <c r="Y27" s="220"/>
      <c r="Z27" s="220"/>
      <c r="AO27" s="201"/>
    </row>
    <row r="28" spans="3:47" ht="12.95" customHeight="1" x14ac:dyDescent="0.4">
      <c r="E28" s="462" t="s">
        <v>288</v>
      </c>
      <c r="F28" s="462"/>
      <c r="G28" s="462"/>
      <c r="H28" s="479"/>
      <c r="I28" s="222"/>
      <c r="J28" s="223"/>
      <c r="K28" s="224"/>
      <c r="L28" s="224"/>
      <c r="M28" s="224"/>
      <c r="N28" s="462" t="s">
        <v>288</v>
      </c>
      <c r="O28" s="462"/>
      <c r="P28" s="462"/>
      <c r="Q28" s="479"/>
      <c r="R28" s="216"/>
      <c r="S28" s="217"/>
      <c r="W28" s="220"/>
      <c r="X28" s="220"/>
      <c r="Y28" s="220"/>
      <c r="Z28" s="220"/>
      <c r="AF28" s="202" t="s">
        <v>208</v>
      </c>
      <c r="AG28" s="284"/>
      <c r="AH28" s="284"/>
      <c r="AI28" s="284"/>
      <c r="AO28" s="491"/>
      <c r="AP28" s="491"/>
      <c r="AQ28" s="491"/>
      <c r="AR28" s="491"/>
    </row>
    <row r="29" spans="3:47" ht="12.95" customHeight="1" x14ac:dyDescent="0.4">
      <c r="E29" s="279">
        <v>1.5</v>
      </c>
      <c r="F29" s="221"/>
      <c r="G29" s="221"/>
      <c r="H29" s="221"/>
      <c r="I29" s="216"/>
      <c r="J29" s="217"/>
      <c r="N29" s="225">
        <v>1.5</v>
      </c>
      <c r="O29" s="221"/>
      <c r="P29" s="221"/>
      <c r="Q29" s="221"/>
      <c r="R29" s="216"/>
      <c r="S29" s="217"/>
      <c r="W29" s="220"/>
      <c r="X29" s="220"/>
      <c r="Y29" s="220"/>
      <c r="Z29" s="220"/>
      <c r="AF29" s="202" t="s">
        <v>222</v>
      </c>
      <c r="AG29" s="224"/>
      <c r="AH29" s="224"/>
      <c r="AI29" s="224"/>
      <c r="AO29" s="230"/>
    </row>
    <row r="30" spans="3:47" ht="12.95" customHeight="1" x14ac:dyDescent="0.4">
      <c r="E30" s="247"/>
      <c r="F30" s="221"/>
      <c r="G30" s="221"/>
      <c r="H30" s="280"/>
      <c r="I30" s="216"/>
      <c r="J30" s="217"/>
      <c r="N30" s="462"/>
      <c r="O30" s="462"/>
      <c r="P30" s="462"/>
      <c r="Q30" s="479"/>
      <c r="R30" s="216"/>
      <c r="S30" s="217"/>
      <c r="W30" s="220"/>
      <c r="X30" s="220"/>
      <c r="Y30" s="220"/>
      <c r="Z30" s="220"/>
      <c r="AF30" s="202" t="s">
        <v>223</v>
      </c>
      <c r="AG30" s="224"/>
      <c r="AH30" s="224"/>
      <c r="AI30" s="224"/>
    </row>
    <row r="31" spans="3:47" ht="12.95" customHeight="1" x14ac:dyDescent="0.4">
      <c r="E31" s="281"/>
      <c r="H31" s="227"/>
      <c r="I31" s="216"/>
      <c r="J31" s="217"/>
      <c r="N31" s="225"/>
      <c r="O31" s="221"/>
      <c r="P31" s="221"/>
      <c r="Q31" s="221"/>
      <c r="R31" s="216"/>
      <c r="S31" s="217"/>
      <c r="W31" s="220"/>
      <c r="X31" s="220"/>
      <c r="Y31" s="220"/>
      <c r="Z31" s="220"/>
      <c r="AF31" s="202" t="s">
        <v>224</v>
      </c>
      <c r="AG31" s="224"/>
      <c r="AH31" s="224"/>
      <c r="AI31" s="224"/>
      <c r="AO31" s="201"/>
    </row>
    <row r="32" spans="3:47" ht="12.95" customHeight="1" x14ac:dyDescent="0.4">
      <c r="E32" s="218" t="s">
        <v>208</v>
      </c>
      <c r="F32" s="219"/>
      <c r="G32" s="219"/>
      <c r="H32" s="219"/>
      <c r="I32" s="238"/>
      <c r="J32" s="223"/>
      <c r="K32" s="224"/>
      <c r="L32" s="224"/>
      <c r="M32" s="224"/>
      <c r="N32" s="218" t="s">
        <v>208</v>
      </c>
      <c r="O32" s="219"/>
      <c r="P32" s="219"/>
      <c r="Q32" s="219"/>
      <c r="R32" s="232"/>
      <c r="S32" s="217"/>
      <c r="W32" s="220"/>
      <c r="X32" s="220"/>
      <c r="Y32" s="220"/>
      <c r="Z32" s="220"/>
      <c r="AF32" s="202" t="s">
        <v>225</v>
      </c>
      <c r="AG32" s="284"/>
      <c r="AH32" s="284"/>
      <c r="AI32" s="284"/>
      <c r="AO32" s="226"/>
      <c r="AP32" s="226"/>
      <c r="AQ32" s="226"/>
      <c r="AR32" s="226"/>
    </row>
    <row r="33" spans="2:49" ht="12.95" customHeight="1" x14ac:dyDescent="0.4">
      <c r="E33" s="462" t="str">
        <f>+E19</f>
        <v>SV5.5-3C</v>
      </c>
      <c r="F33" s="445"/>
      <c r="G33" s="445"/>
      <c r="H33" s="446"/>
      <c r="I33" s="216"/>
      <c r="J33" s="217"/>
      <c r="N33" s="462" t="s">
        <v>291</v>
      </c>
      <c r="O33" s="445"/>
      <c r="P33" s="445"/>
      <c r="Q33" s="446"/>
      <c r="R33" s="216"/>
      <c r="S33" s="217"/>
      <c r="W33" s="220"/>
      <c r="X33" s="220"/>
      <c r="Y33" s="220"/>
      <c r="Z33" s="220"/>
      <c r="AF33" s="202" t="s">
        <v>226</v>
      </c>
      <c r="AG33" s="224"/>
      <c r="AH33" s="224"/>
      <c r="AI33" s="224"/>
      <c r="AO33" s="230"/>
    </row>
    <row r="34" spans="2:49" ht="12.95" customHeight="1" x14ac:dyDescent="0.4">
      <c r="B34" s="215"/>
      <c r="C34" s="215"/>
      <c r="D34" s="215"/>
      <c r="E34" s="281">
        <f>SUM(E29,E31)</f>
        <v>1.5</v>
      </c>
      <c r="I34" s="216"/>
      <c r="J34" s="217"/>
      <c r="N34" s="225">
        <f>SUM(N29,N31)</f>
        <v>1.5</v>
      </c>
      <c r="R34" s="216"/>
      <c r="S34" s="217"/>
      <c r="W34" s="220"/>
      <c r="X34" s="220"/>
      <c r="Y34" s="220"/>
      <c r="Z34" s="220"/>
      <c r="AF34" s="202" t="s">
        <v>227</v>
      </c>
      <c r="AG34" s="224"/>
      <c r="AH34" s="224"/>
      <c r="AI34" s="224"/>
      <c r="AO34" s="230"/>
    </row>
    <row r="35" spans="2:49" ht="12.95" customHeight="1" x14ac:dyDescent="0.4">
      <c r="B35" s="215"/>
      <c r="C35" s="215"/>
      <c r="D35" s="215"/>
      <c r="E35" s="237"/>
      <c r="I35" s="216"/>
      <c r="J35" s="217"/>
      <c r="N35" s="237">
        <f>E35</f>
        <v>0</v>
      </c>
      <c r="R35" s="216"/>
      <c r="S35" s="217"/>
      <c r="W35" s="220"/>
      <c r="X35" s="220"/>
      <c r="Y35" s="220"/>
      <c r="Z35" s="220"/>
      <c r="AG35" s="224"/>
      <c r="AH35" s="224"/>
      <c r="AI35" s="224"/>
      <c r="AO35" s="230"/>
    </row>
    <row r="36" spans="2:49" ht="12.95" customHeight="1" x14ac:dyDescent="0.4">
      <c r="F36" s="234"/>
      <c r="G36" s="234"/>
      <c r="H36" s="234"/>
      <c r="I36" s="235"/>
      <c r="J36" s="236"/>
      <c r="K36" s="234"/>
      <c r="L36" s="234"/>
      <c r="M36" s="234"/>
      <c r="N36" s="234"/>
      <c r="O36" s="234"/>
      <c r="P36" s="234"/>
      <c r="Q36" s="234"/>
      <c r="R36" s="235"/>
      <c r="S36" s="236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</row>
    <row r="37" spans="2:49" ht="12.95" customHeight="1" x14ac:dyDescent="0.4">
      <c r="F37" s="463" t="s">
        <v>228</v>
      </c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  <c r="AC37" s="464"/>
      <c r="AD37" s="464"/>
      <c r="AE37" s="464"/>
      <c r="AF37" s="464"/>
      <c r="AG37" s="464"/>
      <c r="AH37" s="464"/>
      <c r="AI37" s="464"/>
      <c r="AJ37" s="464"/>
      <c r="AK37" s="464"/>
      <c r="AL37" s="464"/>
      <c r="AM37" s="464"/>
      <c r="AN37" s="464"/>
      <c r="AO37" s="464"/>
      <c r="AP37" s="464"/>
      <c r="AQ37" s="464"/>
      <c r="AR37" s="464"/>
      <c r="AS37" s="464"/>
      <c r="AT37" s="464"/>
      <c r="AU37" s="464"/>
      <c r="AV37" s="464"/>
      <c r="AW37" s="465"/>
    </row>
    <row r="38" spans="2:49" ht="12.95" customHeight="1" x14ac:dyDescent="0.4">
      <c r="F38" s="463"/>
      <c r="G38" s="464"/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  <c r="AA38" s="464"/>
      <c r="AB38" s="464"/>
      <c r="AC38" s="464"/>
      <c r="AD38" s="464"/>
      <c r="AE38" s="464"/>
      <c r="AF38" s="464"/>
      <c r="AG38" s="464"/>
      <c r="AH38" s="464"/>
      <c r="AI38" s="464"/>
      <c r="AJ38" s="464"/>
      <c r="AK38" s="464"/>
      <c r="AL38" s="464"/>
      <c r="AM38" s="464"/>
      <c r="AN38" s="464"/>
      <c r="AO38" s="464"/>
      <c r="AP38" s="464"/>
      <c r="AQ38" s="464"/>
      <c r="AR38" s="464"/>
      <c r="AS38" s="464"/>
      <c r="AT38" s="464"/>
      <c r="AU38" s="464"/>
      <c r="AV38" s="464"/>
      <c r="AW38" s="465"/>
    </row>
    <row r="39" spans="2:49" ht="12.95" customHeight="1" x14ac:dyDescent="0.4">
      <c r="F39" s="466"/>
      <c r="G39" s="467"/>
      <c r="H39" s="467"/>
      <c r="I39" s="467"/>
      <c r="J39" s="467"/>
      <c r="K39" s="467"/>
      <c r="L39" s="467"/>
      <c r="M39" s="467"/>
      <c r="N39" s="467"/>
      <c r="O39" s="467"/>
      <c r="P39" s="467"/>
      <c r="Q39" s="467"/>
      <c r="R39" s="467"/>
      <c r="S39" s="467"/>
      <c r="T39" s="467"/>
      <c r="U39" s="467"/>
      <c r="V39" s="467"/>
      <c r="W39" s="467"/>
      <c r="X39" s="467"/>
      <c r="Y39" s="467"/>
      <c r="Z39" s="467"/>
      <c r="AA39" s="467"/>
      <c r="AB39" s="467"/>
      <c r="AC39" s="467"/>
      <c r="AD39" s="467"/>
      <c r="AE39" s="467"/>
      <c r="AF39" s="467"/>
      <c r="AG39" s="467"/>
      <c r="AH39" s="467"/>
      <c r="AI39" s="467"/>
      <c r="AJ39" s="467"/>
      <c r="AK39" s="467"/>
      <c r="AL39" s="467"/>
      <c r="AM39" s="467"/>
      <c r="AN39" s="467"/>
      <c r="AO39" s="467"/>
      <c r="AP39" s="467"/>
      <c r="AQ39" s="467"/>
      <c r="AR39" s="467"/>
      <c r="AS39" s="467"/>
      <c r="AT39" s="467"/>
      <c r="AU39" s="467"/>
      <c r="AV39" s="467"/>
      <c r="AW39" s="468"/>
    </row>
    <row r="40" spans="2:49" ht="12.95" customHeight="1" x14ac:dyDescent="0.4">
      <c r="B40" s="481"/>
      <c r="C40" s="481"/>
      <c r="D40" s="481"/>
      <c r="I40" s="216"/>
      <c r="J40" s="217"/>
      <c r="R40" s="310"/>
      <c r="S40" s="310"/>
      <c r="AA40" s="216"/>
      <c r="AB40" s="217"/>
      <c r="AJ40" s="311"/>
      <c r="AK40" s="312"/>
      <c r="AL40" s="310"/>
      <c r="AM40" s="310"/>
      <c r="AN40" s="310"/>
      <c r="AO40" s="310"/>
      <c r="AP40" s="310"/>
      <c r="AQ40" s="310"/>
      <c r="AR40" s="310"/>
      <c r="AS40" s="310"/>
      <c r="AT40" s="310"/>
    </row>
    <row r="41" spans="2:49" ht="12.95" customHeight="1" x14ac:dyDescent="0.4">
      <c r="I41" s="216"/>
      <c r="J41" s="217"/>
      <c r="AA41" s="216"/>
      <c r="AB41" s="217"/>
      <c r="AJ41" s="216"/>
      <c r="AK41" s="217"/>
      <c r="AS41" s="220"/>
      <c r="AT41" s="220"/>
    </row>
    <row r="42" spans="2:49" ht="12.95" customHeight="1" x14ac:dyDescent="0.4">
      <c r="E42" s="218" t="s">
        <v>207</v>
      </c>
      <c r="F42" s="219"/>
      <c r="G42" s="219"/>
      <c r="H42" s="219"/>
      <c r="I42" s="216"/>
      <c r="J42" s="217"/>
      <c r="N42" s="284"/>
      <c r="O42" s="224"/>
      <c r="P42" s="224"/>
      <c r="Q42" s="224"/>
      <c r="W42" s="218" t="s">
        <v>207</v>
      </c>
      <c r="X42" s="219"/>
      <c r="Y42" s="219"/>
      <c r="Z42" s="219"/>
      <c r="AA42" s="216"/>
      <c r="AB42" s="217"/>
      <c r="AF42" s="218" t="s">
        <v>207</v>
      </c>
      <c r="AG42" s="219"/>
      <c r="AH42" s="219"/>
      <c r="AI42" s="219"/>
      <c r="AJ42" s="216"/>
      <c r="AK42" s="217"/>
      <c r="AO42" s="220"/>
      <c r="AP42" s="220"/>
      <c r="AQ42" s="220"/>
      <c r="AR42" s="220"/>
      <c r="AS42" s="220"/>
      <c r="AT42" s="220"/>
    </row>
    <row r="43" spans="2:49" ht="12.95" customHeight="1" x14ac:dyDescent="0.4">
      <c r="E43" s="462" t="s">
        <v>367</v>
      </c>
      <c r="F43" s="462"/>
      <c r="G43" s="462"/>
      <c r="H43" s="479"/>
      <c r="I43" s="222"/>
      <c r="J43" s="223"/>
      <c r="K43" s="224"/>
      <c r="L43" s="224"/>
      <c r="N43" s="284"/>
      <c r="O43" s="224"/>
      <c r="P43" s="224"/>
      <c r="Q43" s="224"/>
      <c r="R43" s="224"/>
      <c r="S43" s="224"/>
      <c r="T43" s="224"/>
      <c r="U43" s="224"/>
      <c r="V43" s="224"/>
      <c r="W43" s="462" t="s">
        <v>367</v>
      </c>
      <c r="X43" s="462"/>
      <c r="Y43" s="462"/>
      <c r="Z43" s="479"/>
      <c r="AA43" s="216"/>
      <c r="AB43" s="217"/>
      <c r="AF43" s="462" t="s">
        <v>373</v>
      </c>
      <c r="AG43" s="462"/>
      <c r="AH43" s="462"/>
      <c r="AI43" s="479"/>
      <c r="AJ43" s="222"/>
      <c r="AK43" s="223"/>
      <c r="AL43" s="224"/>
      <c r="AM43" s="224"/>
      <c r="AN43" s="224"/>
      <c r="AO43" s="220"/>
      <c r="AP43" s="220"/>
      <c r="AQ43" s="220"/>
      <c r="AR43" s="220"/>
      <c r="AS43" s="220"/>
      <c r="AT43" s="220"/>
    </row>
    <row r="44" spans="2:49" ht="12.95" customHeight="1" x14ac:dyDescent="0.4">
      <c r="E44" s="239">
        <v>1</v>
      </c>
      <c r="F44" s="221"/>
      <c r="G44" s="221"/>
      <c r="H44" s="221"/>
      <c r="I44" s="216"/>
      <c r="J44" s="217"/>
      <c r="N44" s="284"/>
      <c r="O44" s="224"/>
      <c r="P44" s="224"/>
      <c r="Q44" s="224"/>
      <c r="W44" s="240">
        <f>E44</f>
        <v>1</v>
      </c>
      <c r="AA44" s="216"/>
      <c r="AB44" s="217"/>
      <c r="AF44" s="241">
        <v>1</v>
      </c>
      <c r="AG44" s="224"/>
      <c r="AH44" s="224"/>
      <c r="AI44" s="224"/>
      <c r="AJ44" s="222"/>
      <c r="AK44" s="223"/>
      <c r="AL44" s="224"/>
      <c r="AM44" s="224"/>
      <c r="AN44" s="224"/>
      <c r="AO44" s="220"/>
      <c r="AP44" s="220"/>
      <c r="AQ44" s="220"/>
      <c r="AR44" s="220"/>
      <c r="AS44" s="220"/>
      <c r="AT44" s="220"/>
    </row>
    <row r="45" spans="2:49" ht="12.95" customHeight="1" x14ac:dyDescent="0.4">
      <c r="E45" s="233"/>
      <c r="I45" s="216"/>
      <c r="J45" s="217"/>
      <c r="N45" s="233">
        <f>E45</f>
        <v>0</v>
      </c>
      <c r="W45" s="233">
        <f>E45</f>
        <v>0</v>
      </c>
      <c r="AA45" s="216"/>
      <c r="AB45" s="217"/>
      <c r="AF45" s="233"/>
      <c r="AJ45" s="216"/>
      <c r="AK45" s="217"/>
      <c r="AO45" s="220"/>
      <c r="AP45" s="220"/>
      <c r="AQ45" s="220"/>
      <c r="AR45" s="220"/>
      <c r="AS45" s="220"/>
      <c r="AT45" s="220"/>
    </row>
    <row r="46" spans="2:49" ht="12.95" customHeight="1" thickBot="1" x14ac:dyDescent="0.45">
      <c r="B46" s="242"/>
      <c r="C46" s="242"/>
      <c r="D46" s="242"/>
      <c r="E46" s="242"/>
      <c r="F46" s="242"/>
      <c r="G46" s="242"/>
      <c r="H46" s="242"/>
      <c r="I46" s="243"/>
      <c r="J46" s="244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3"/>
      <c r="AB46" s="244"/>
      <c r="AC46" s="242"/>
      <c r="AD46" s="242"/>
      <c r="AE46" s="242"/>
      <c r="AF46" s="245"/>
      <c r="AG46" s="245"/>
      <c r="AH46" s="245"/>
      <c r="AI46" s="245"/>
      <c r="AJ46" s="282"/>
      <c r="AK46" s="283"/>
      <c r="AL46" s="245"/>
      <c r="AM46" s="245"/>
      <c r="AN46" s="245"/>
      <c r="AO46" s="245"/>
      <c r="AP46" s="245"/>
      <c r="AQ46" s="245"/>
      <c r="AR46" s="245"/>
      <c r="AS46" s="245"/>
      <c r="AT46" s="245"/>
      <c r="AU46" s="242"/>
      <c r="AV46" s="242"/>
      <c r="AW46" s="242"/>
    </row>
    <row r="47" spans="2:49" ht="12.95" customHeight="1" x14ac:dyDescent="0.4">
      <c r="B47" s="481"/>
      <c r="C47" s="481"/>
      <c r="D47" s="481"/>
      <c r="I47" s="216"/>
      <c r="J47" s="217"/>
      <c r="AA47" s="216"/>
      <c r="AB47" s="217"/>
      <c r="AF47" s="233"/>
      <c r="AJ47" s="216"/>
      <c r="AK47" s="217"/>
      <c r="AO47" s="220"/>
      <c r="AP47" s="220"/>
      <c r="AQ47" s="220"/>
      <c r="AR47" s="220"/>
      <c r="AS47" s="220"/>
      <c r="AT47" s="220"/>
    </row>
    <row r="48" spans="2:49" ht="12.95" customHeight="1" x14ac:dyDescent="0.4">
      <c r="E48" s="218" t="s">
        <v>207</v>
      </c>
      <c r="F48" s="219"/>
      <c r="G48" s="219"/>
      <c r="H48" s="219"/>
      <c r="I48" s="216"/>
      <c r="J48" s="217"/>
      <c r="N48" s="201"/>
      <c r="W48" s="218" t="s">
        <v>207</v>
      </c>
      <c r="X48" s="219"/>
      <c r="Y48" s="219"/>
      <c r="Z48" s="219"/>
      <c r="AA48" s="216"/>
      <c r="AB48" s="217"/>
      <c r="AF48" s="218" t="s">
        <v>207</v>
      </c>
      <c r="AG48" s="219"/>
      <c r="AH48" s="219"/>
      <c r="AI48" s="219"/>
      <c r="AJ48" s="216"/>
      <c r="AK48" s="217"/>
      <c r="AO48" s="220"/>
      <c r="AP48" s="220"/>
      <c r="AQ48" s="220"/>
      <c r="AR48" s="220"/>
      <c r="AS48" s="220"/>
      <c r="AT48" s="220"/>
    </row>
    <row r="49" spans="4:50" ht="12.95" customHeight="1" x14ac:dyDescent="0.4">
      <c r="E49" s="462" t="s">
        <v>284</v>
      </c>
      <c r="F49" s="462"/>
      <c r="G49" s="462"/>
      <c r="H49" s="479"/>
      <c r="I49" s="216"/>
      <c r="J49" s="217"/>
      <c r="N49" s="284"/>
      <c r="O49" s="224"/>
      <c r="P49" s="224"/>
      <c r="Q49" s="224"/>
      <c r="W49" s="462" t="s">
        <v>293</v>
      </c>
      <c r="X49" s="462"/>
      <c r="Y49" s="462"/>
      <c r="Z49" s="479"/>
      <c r="AA49" s="216"/>
      <c r="AB49" s="217"/>
      <c r="AF49" s="462" t="str">
        <f>+AF43</f>
        <v>VE36</v>
      </c>
      <c r="AG49" s="462"/>
      <c r="AH49" s="462"/>
      <c r="AI49" s="479"/>
      <c r="AJ49" s="222"/>
      <c r="AK49" s="223"/>
      <c r="AL49" s="224"/>
      <c r="AM49" s="224"/>
      <c r="AN49" s="224"/>
      <c r="AO49" s="220"/>
      <c r="AP49" s="220"/>
      <c r="AQ49" s="220"/>
      <c r="AR49" s="220"/>
      <c r="AS49" s="220"/>
      <c r="AT49" s="220"/>
    </row>
    <row r="50" spans="4:50" ht="12.95" customHeight="1" x14ac:dyDescent="0.4">
      <c r="D50" s="205"/>
      <c r="E50" s="239">
        <v>4.5</v>
      </c>
      <c r="F50" s="221"/>
      <c r="G50" s="221"/>
      <c r="H50" s="221"/>
      <c r="I50" s="216"/>
      <c r="J50" s="217"/>
      <c r="N50" s="247"/>
      <c r="O50" s="224"/>
      <c r="P50" s="224"/>
      <c r="Q50" s="224"/>
      <c r="W50" s="240">
        <f>E50</f>
        <v>4.5</v>
      </c>
      <c r="AA50" s="216"/>
      <c r="AB50" s="217"/>
      <c r="AF50" s="241">
        <v>0.3</v>
      </c>
      <c r="AG50" s="224"/>
      <c r="AH50" s="224"/>
      <c r="AI50" s="224"/>
      <c r="AJ50" s="222"/>
      <c r="AK50" s="223"/>
      <c r="AL50" s="224"/>
      <c r="AM50" s="224"/>
      <c r="AN50" s="224"/>
      <c r="AO50" s="220"/>
      <c r="AP50" s="220"/>
      <c r="AQ50" s="220"/>
      <c r="AR50" s="220"/>
      <c r="AS50" s="220"/>
      <c r="AT50" s="220"/>
    </row>
    <row r="51" spans="4:50" ht="12.95" customHeight="1" x14ac:dyDescent="0.4">
      <c r="D51" s="246"/>
      <c r="E51" s="233"/>
      <c r="F51" s="221"/>
      <c r="G51" s="221"/>
      <c r="H51" s="221"/>
      <c r="I51" s="216"/>
      <c r="J51" s="217"/>
      <c r="N51" s="233">
        <f>E51</f>
        <v>0</v>
      </c>
      <c r="O51" s="224"/>
      <c r="P51" s="224"/>
      <c r="Q51" s="224"/>
      <c r="W51" s="233">
        <f>E51</f>
        <v>0</v>
      </c>
      <c r="AA51" s="216"/>
      <c r="AB51" s="217"/>
      <c r="AF51" s="233"/>
      <c r="AJ51" s="216"/>
      <c r="AK51" s="217"/>
      <c r="AO51" s="220"/>
      <c r="AP51" s="220"/>
      <c r="AQ51" s="220"/>
      <c r="AR51" s="220"/>
      <c r="AS51" s="220"/>
      <c r="AT51" s="220"/>
    </row>
    <row r="52" spans="4:50" ht="12.95" customHeight="1" x14ac:dyDescent="0.4">
      <c r="D52" s="246"/>
      <c r="E52" s="233"/>
      <c r="F52" s="221"/>
      <c r="G52" s="221"/>
      <c r="H52" s="221"/>
      <c r="I52" s="216"/>
      <c r="J52" s="217"/>
      <c r="N52" s="233"/>
      <c r="O52" s="224"/>
      <c r="P52" s="224"/>
      <c r="Q52" s="224"/>
      <c r="W52" s="233"/>
      <c r="AA52" s="216"/>
      <c r="AB52" s="217"/>
      <c r="AJ52" s="216"/>
      <c r="AK52" s="217"/>
      <c r="AO52" s="220"/>
      <c r="AP52" s="220"/>
      <c r="AQ52" s="220"/>
      <c r="AR52" s="220"/>
      <c r="AS52" s="220"/>
      <c r="AT52" s="220"/>
    </row>
    <row r="53" spans="4:50" ht="12.95" customHeight="1" x14ac:dyDescent="0.4">
      <c r="E53" s="218" t="s">
        <v>208</v>
      </c>
      <c r="F53" s="219"/>
      <c r="G53" s="219"/>
      <c r="H53" s="219"/>
      <c r="I53" s="232"/>
      <c r="J53" s="217"/>
      <c r="N53" s="218" t="s">
        <v>208</v>
      </c>
      <c r="O53" s="219"/>
      <c r="P53" s="219"/>
      <c r="Q53" s="219"/>
      <c r="R53" s="219"/>
      <c r="W53" s="218" t="s">
        <v>208</v>
      </c>
      <c r="X53" s="219"/>
      <c r="Y53" s="219"/>
      <c r="Z53" s="219"/>
      <c r="AA53" s="232"/>
      <c r="AB53" s="217"/>
      <c r="AF53" s="248" t="s">
        <v>208</v>
      </c>
      <c r="AG53" s="249"/>
      <c r="AH53" s="249"/>
      <c r="AI53" s="249"/>
      <c r="AJ53" s="238"/>
      <c r="AK53" s="223"/>
      <c r="AL53" s="224"/>
      <c r="AM53" s="224"/>
      <c r="AN53" s="224"/>
      <c r="AO53" s="220"/>
      <c r="AP53" s="220"/>
      <c r="AQ53" s="220"/>
      <c r="AR53" s="220"/>
      <c r="AS53" s="220"/>
      <c r="AT53" s="220"/>
    </row>
    <row r="54" spans="4:50" ht="12.95" customHeight="1" x14ac:dyDescent="0.4">
      <c r="D54" s="205" t="s">
        <v>294</v>
      </c>
      <c r="E54" s="462" t="str">
        <f>VLOOKUP(AM68,AY68:AZ73,2)</f>
        <v>VCT 1.25-4C</v>
      </c>
      <c r="F54" s="462"/>
      <c r="G54" s="462"/>
      <c r="H54" s="479"/>
      <c r="I54" s="216"/>
      <c r="J54" s="223"/>
      <c r="K54" s="224"/>
      <c r="L54" s="224"/>
      <c r="M54" s="224"/>
      <c r="N54" s="482" t="str">
        <f t="shared" ref="N54:N62" si="0">E54</f>
        <v>VCT 1.25-4C</v>
      </c>
      <c r="O54" s="482"/>
      <c r="P54" s="482"/>
      <c r="Q54" s="482"/>
      <c r="S54" s="224"/>
      <c r="T54" s="224"/>
      <c r="U54" s="224"/>
      <c r="V54" s="224"/>
      <c r="W54" s="483"/>
      <c r="X54" s="483"/>
      <c r="Y54" s="483"/>
      <c r="Z54" s="484"/>
      <c r="AA54" s="216"/>
      <c r="AB54" s="217"/>
      <c r="AF54" s="462" t="s">
        <v>295</v>
      </c>
      <c r="AG54" s="462"/>
      <c r="AH54" s="462"/>
      <c r="AI54" s="479"/>
      <c r="AJ54" s="222"/>
      <c r="AK54" s="223"/>
      <c r="AL54" s="224"/>
      <c r="AM54" s="224"/>
      <c r="AN54" s="224"/>
      <c r="AO54" s="220"/>
      <c r="AP54" s="220"/>
      <c r="AQ54" s="220"/>
      <c r="AR54" s="220"/>
      <c r="AS54" s="220"/>
      <c r="AT54" s="220"/>
    </row>
    <row r="55" spans="4:50" ht="12.95" customHeight="1" x14ac:dyDescent="0.4">
      <c r="D55" s="205" t="s">
        <v>211</v>
      </c>
      <c r="E55" s="284"/>
      <c r="F55" s="284"/>
      <c r="G55" s="284"/>
      <c r="H55" s="284"/>
      <c r="I55" s="216"/>
      <c r="J55" s="217"/>
      <c r="M55" s="205"/>
      <c r="N55" s="201">
        <f t="shared" si="0"/>
        <v>0</v>
      </c>
      <c r="O55" s="226"/>
      <c r="P55" s="226"/>
      <c r="Q55" s="226"/>
      <c r="S55" s="224"/>
      <c r="T55" s="224"/>
      <c r="U55" s="224"/>
      <c r="V55" s="250"/>
      <c r="W55" s="284" t="s">
        <v>296</v>
      </c>
      <c r="X55" s="226"/>
      <c r="Y55" s="226"/>
      <c r="Z55" s="226"/>
      <c r="AA55" s="216"/>
      <c r="AB55" s="217"/>
      <c r="AF55" s="241">
        <f>AF44+AF50</f>
        <v>1.3</v>
      </c>
      <c r="AG55" s="224"/>
      <c r="AH55" s="224"/>
      <c r="AI55" s="224"/>
      <c r="AJ55" s="251"/>
      <c r="AK55" s="252"/>
      <c r="AL55" s="224"/>
      <c r="AM55" s="224"/>
      <c r="AN55" s="224"/>
      <c r="AO55" s="220"/>
      <c r="AP55" s="220"/>
      <c r="AQ55" s="220"/>
      <c r="AR55" s="220"/>
      <c r="AS55" s="220"/>
      <c r="AT55" s="220"/>
    </row>
    <row r="56" spans="4:50" ht="12.95" customHeight="1" x14ac:dyDescent="0.4">
      <c r="D56" s="205" t="s">
        <v>212</v>
      </c>
      <c r="E56" s="284"/>
      <c r="F56" s="284"/>
      <c r="G56" s="284"/>
      <c r="H56" s="284"/>
      <c r="I56" s="216"/>
      <c r="J56" s="217"/>
      <c r="M56" s="205"/>
      <c r="N56" s="201">
        <f t="shared" si="0"/>
        <v>0</v>
      </c>
      <c r="O56" s="226"/>
      <c r="P56" s="226"/>
      <c r="Q56" s="226"/>
      <c r="S56" s="224"/>
      <c r="T56" s="224"/>
      <c r="U56" s="224"/>
      <c r="V56" s="250"/>
      <c r="W56" s="284" t="s">
        <v>296</v>
      </c>
      <c r="X56" s="226"/>
      <c r="Y56" s="226"/>
      <c r="Z56" s="226"/>
      <c r="AA56" s="216"/>
      <c r="AB56" s="217"/>
      <c r="AF56" s="233">
        <f>AF45+AF51</f>
        <v>0</v>
      </c>
      <c r="AK56" s="204"/>
      <c r="AO56" s="220"/>
      <c r="AP56" s="220"/>
      <c r="AQ56" s="220"/>
      <c r="AR56" s="220"/>
      <c r="AS56" s="220"/>
      <c r="AT56" s="220"/>
      <c r="AX56" s="284" t="s">
        <v>297</v>
      </c>
    </row>
    <row r="57" spans="4:50" ht="12.95" customHeight="1" x14ac:dyDescent="0.4">
      <c r="D57" s="205" t="s">
        <v>213</v>
      </c>
      <c r="E57" s="239">
        <v>6.5</v>
      </c>
      <c r="I57" s="216"/>
      <c r="J57" s="217"/>
      <c r="N57" s="239">
        <f t="shared" si="0"/>
        <v>6.5</v>
      </c>
      <c r="W57" s="240">
        <f t="shared" ref="W57:W62" si="1">E57</f>
        <v>6.5</v>
      </c>
      <c r="AA57" s="216"/>
      <c r="AB57" s="217"/>
      <c r="AF57" s="233"/>
      <c r="AJ57" s="205" t="s">
        <v>229</v>
      </c>
      <c r="AK57" s="253"/>
      <c r="AS57" s="220"/>
      <c r="AT57" s="220"/>
    </row>
    <row r="58" spans="4:50" ht="12.95" customHeight="1" x14ac:dyDescent="0.4">
      <c r="D58" s="205"/>
      <c r="E58" s="285">
        <f>E45+E51</f>
        <v>0</v>
      </c>
      <c r="I58" s="216"/>
      <c r="J58" s="217"/>
      <c r="M58" s="205"/>
      <c r="N58" s="285">
        <f t="shared" si="0"/>
        <v>0</v>
      </c>
      <c r="W58" s="285">
        <f t="shared" si="1"/>
        <v>0</v>
      </c>
      <c r="AA58" s="216"/>
      <c r="AB58" s="217"/>
      <c r="AJ58" s="254" t="s">
        <v>230</v>
      </c>
      <c r="AK58" s="253"/>
      <c r="AS58" s="220"/>
      <c r="AT58" s="220"/>
    </row>
    <row r="59" spans="4:50" ht="12.95" customHeight="1" x14ac:dyDescent="0.4">
      <c r="D59" s="205" t="s">
        <v>214</v>
      </c>
      <c r="E59" s="239">
        <v>2.1</v>
      </c>
      <c r="I59" s="216"/>
      <c r="J59" s="217"/>
      <c r="M59" s="205"/>
      <c r="N59" s="239">
        <f t="shared" si="0"/>
        <v>2.1</v>
      </c>
      <c r="W59" s="240">
        <f t="shared" si="1"/>
        <v>2.1</v>
      </c>
      <c r="AA59" s="216"/>
      <c r="AB59" s="217"/>
      <c r="AK59" s="253"/>
      <c r="AS59" s="220"/>
      <c r="AT59" s="220"/>
    </row>
    <row r="60" spans="4:50" ht="12.95" customHeight="1" x14ac:dyDescent="0.4">
      <c r="D60" s="205"/>
      <c r="E60" s="285"/>
      <c r="I60" s="216"/>
      <c r="J60" s="217"/>
      <c r="M60" s="205"/>
      <c r="N60" s="285">
        <f t="shared" si="0"/>
        <v>0</v>
      </c>
      <c r="W60" s="285">
        <f t="shared" si="1"/>
        <v>0</v>
      </c>
      <c r="AA60" s="216"/>
      <c r="AB60" s="217"/>
      <c r="AI60" s="200" t="s">
        <v>298</v>
      </c>
      <c r="AQ60" s="220"/>
      <c r="AR60" s="220"/>
      <c r="AS60" s="220"/>
      <c r="AT60" s="220"/>
    </row>
    <row r="61" spans="4:50" ht="12.95" customHeight="1" x14ac:dyDescent="0.4">
      <c r="D61" s="205" t="s">
        <v>215</v>
      </c>
      <c r="E61" s="239">
        <v>3</v>
      </c>
      <c r="F61" s="226"/>
      <c r="G61" s="226"/>
      <c r="H61" s="226"/>
      <c r="I61" s="216"/>
      <c r="J61" s="217"/>
      <c r="M61" s="205"/>
      <c r="N61" s="239">
        <f t="shared" si="0"/>
        <v>3</v>
      </c>
      <c r="O61" s="226"/>
      <c r="P61" s="226"/>
      <c r="Q61" s="226"/>
      <c r="W61" s="240">
        <f t="shared" si="1"/>
        <v>3</v>
      </c>
      <c r="X61" s="226"/>
      <c r="Y61" s="226"/>
      <c r="Z61" s="226"/>
      <c r="AA61" s="216"/>
      <c r="AB61" s="217"/>
      <c r="AQ61" s="220"/>
      <c r="AR61" s="220"/>
      <c r="AS61" s="220"/>
      <c r="AT61" s="220"/>
    </row>
    <row r="62" spans="4:50" ht="12.95" customHeight="1" x14ac:dyDescent="0.4">
      <c r="D62" s="205"/>
      <c r="E62" s="285"/>
      <c r="I62" s="216"/>
      <c r="J62" s="217"/>
      <c r="M62" s="205"/>
      <c r="N62" s="285">
        <f t="shared" si="0"/>
        <v>0</v>
      </c>
      <c r="V62" s="205"/>
      <c r="W62" s="285">
        <f t="shared" si="1"/>
        <v>0</v>
      </c>
      <c r="AA62" s="216"/>
      <c r="AB62" s="217"/>
      <c r="AE62" s="202" t="s">
        <v>231</v>
      </c>
    </row>
    <row r="63" spans="4:50" ht="12.95" customHeight="1" x14ac:dyDescent="0.4">
      <c r="D63" s="205" t="s">
        <v>216</v>
      </c>
      <c r="E63" s="239">
        <f>E57+E59+E61</f>
        <v>11.6</v>
      </c>
      <c r="I63" s="216"/>
      <c r="J63" s="217"/>
      <c r="M63" s="205"/>
      <c r="N63" s="239">
        <f>N57+N59+N61</f>
        <v>11.6</v>
      </c>
      <c r="V63" s="205"/>
      <c r="W63" s="240">
        <f>W57+W59+W61</f>
        <v>11.6</v>
      </c>
      <c r="AA63" s="216"/>
      <c r="AB63" s="217"/>
      <c r="AE63" s="202" t="s">
        <v>232</v>
      </c>
    </row>
    <row r="64" spans="4:50" ht="12.95" customHeight="1" x14ac:dyDescent="0.4">
      <c r="D64" s="205"/>
      <c r="E64" s="233">
        <f>E58+E60+E62</f>
        <v>0</v>
      </c>
      <c r="I64" s="216"/>
      <c r="J64" s="217"/>
      <c r="M64" s="205"/>
      <c r="N64" s="233">
        <f>N58+N60+N62</f>
        <v>0</v>
      </c>
      <c r="V64" s="205"/>
      <c r="W64" s="233">
        <f>W58+W60+W62</f>
        <v>0</v>
      </c>
      <c r="AA64" s="216"/>
      <c r="AB64" s="217"/>
      <c r="AE64" s="202" t="s">
        <v>233</v>
      </c>
    </row>
    <row r="65" spans="5:52" ht="12.95" customHeight="1" x14ac:dyDescent="0.4">
      <c r="E65" s="234"/>
      <c r="F65" s="234"/>
      <c r="G65" s="234"/>
      <c r="H65" s="234"/>
      <c r="I65" s="235"/>
      <c r="J65" s="236"/>
      <c r="K65" s="234"/>
      <c r="L65" s="234"/>
      <c r="M65" s="286"/>
      <c r="N65" s="234"/>
      <c r="O65" s="234"/>
      <c r="P65" s="234"/>
      <c r="Q65" s="234"/>
      <c r="R65" s="234"/>
      <c r="S65" s="234"/>
      <c r="T65" s="234"/>
      <c r="U65" s="234"/>
      <c r="V65" s="286"/>
      <c r="W65" s="234"/>
      <c r="X65" s="234"/>
      <c r="AA65" s="216"/>
      <c r="AB65" s="217"/>
      <c r="AE65" s="202"/>
    </row>
    <row r="66" spans="5:52" ht="12.95" customHeight="1" x14ac:dyDescent="0.4">
      <c r="E66" s="255"/>
      <c r="F66" s="256"/>
      <c r="G66" s="256"/>
      <c r="H66" s="256"/>
      <c r="I66" s="256"/>
      <c r="J66" s="257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7"/>
      <c r="AC66" s="256"/>
      <c r="AD66" s="256"/>
      <c r="AE66" s="256"/>
      <c r="AF66" s="256"/>
      <c r="AG66" s="447" t="s">
        <v>299</v>
      </c>
      <c r="AH66" s="447"/>
      <c r="AI66" s="447"/>
      <c r="AJ66" s="447"/>
      <c r="AK66" s="447"/>
      <c r="AL66" s="447"/>
      <c r="AM66" s="447"/>
      <c r="AN66" s="447"/>
      <c r="AO66" s="448"/>
    </row>
    <row r="67" spans="5:52" ht="12.95" customHeight="1" x14ac:dyDescent="0.4">
      <c r="E67" s="258"/>
      <c r="F67" s="259"/>
      <c r="G67" s="259"/>
      <c r="H67" s="259"/>
      <c r="I67" s="259"/>
      <c r="J67" s="260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60"/>
      <c r="AC67" s="259"/>
      <c r="AD67" s="259"/>
      <c r="AE67" s="259"/>
      <c r="AF67" s="259"/>
      <c r="AG67" s="449" t="s">
        <v>368</v>
      </c>
      <c r="AH67" s="449"/>
      <c r="AI67" s="449"/>
      <c r="AJ67" s="449"/>
      <c r="AK67" s="449"/>
      <c r="AL67" s="449"/>
      <c r="AM67" s="449"/>
      <c r="AN67" s="449"/>
      <c r="AO67" s="450"/>
    </row>
    <row r="68" spans="5:52" ht="12.95" customHeight="1" x14ac:dyDescent="0.4">
      <c r="E68" s="258"/>
      <c r="F68" s="259"/>
      <c r="G68" s="259"/>
      <c r="H68" s="259"/>
      <c r="I68" s="259"/>
      <c r="J68" s="300"/>
      <c r="K68" s="301"/>
      <c r="L68" s="301"/>
      <c r="M68" s="301"/>
      <c r="N68" s="301"/>
      <c r="O68" s="301"/>
      <c r="P68" s="301"/>
      <c r="Q68" s="301"/>
      <c r="R68" s="302"/>
      <c r="S68" s="260"/>
      <c r="T68" s="259"/>
      <c r="U68" s="259"/>
      <c r="V68" s="259"/>
      <c r="W68" s="259"/>
      <c r="X68" s="259"/>
      <c r="Y68" s="259"/>
      <c r="Z68" s="259"/>
      <c r="AA68" s="259"/>
      <c r="AB68" s="260"/>
      <c r="AC68" s="259"/>
      <c r="AD68" s="259"/>
      <c r="AE68" s="259"/>
      <c r="AF68" s="259"/>
      <c r="AG68" s="261"/>
      <c r="AH68" s="262"/>
      <c r="AI68" s="262"/>
      <c r="AJ68" s="262"/>
      <c r="AK68" s="262"/>
      <c r="AL68" s="287" t="s">
        <v>234</v>
      </c>
      <c r="AM68" s="451">
        <v>0.75</v>
      </c>
      <c r="AN68" s="451"/>
      <c r="AO68" s="452"/>
      <c r="AY68" s="200">
        <v>0.75</v>
      </c>
      <c r="AZ68" s="200" t="s">
        <v>300</v>
      </c>
    </row>
    <row r="69" spans="5:52" ht="12.95" customHeight="1" x14ac:dyDescent="0.4">
      <c r="E69" s="258"/>
      <c r="F69" s="469" t="s">
        <v>301</v>
      </c>
      <c r="G69" s="470"/>
      <c r="H69" s="470"/>
      <c r="I69" s="470"/>
      <c r="J69" s="470"/>
      <c r="K69" s="470"/>
      <c r="L69" s="470"/>
      <c r="M69" s="471"/>
      <c r="N69" s="259"/>
      <c r="O69" s="469" t="s">
        <v>302</v>
      </c>
      <c r="P69" s="470"/>
      <c r="Q69" s="470"/>
      <c r="R69" s="470"/>
      <c r="S69" s="470"/>
      <c r="T69" s="470"/>
      <c r="U69" s="470"/>
      <c r="V69" s="471"/>
      <c r="W69" s="263"/>
      <c r="X69" s="469" t="s">
        <v>235</v>
      </c>
      <c r="Y69" s="470"/>
      <c r="Z69" s="470"/>
      <c r="AA69" s="470"/>
      <c r="AB69" s="470"/>
      <c r="AC69" s="470"/>
      <c r="AD69" s="470"/>
      <c r="AE69" s="471"/>
      <c r="AF69" s="264"/>
      <c r="AY69" s="200">
        <v>1.5</v>
      </c>
      <c r="AZ69" s="200" t="s">
        <v>300</v>
      </c>
    </row>
    <row r="70" spans="5:52" ht="12.95" customHeight="1" x14ac:dyDescent="0.4">
      <c r="E70" s="258"/>
      <c r="F70" s="472"/>
      <c r="G70" s="473"/>
      <c r="H70" s="473"/>
      <c r="I70" s="473"/>
      <c r="J70" s="473"/>
      <c r="K70" s="473"/>
      <c r="L70" s="473"/>
      <c r="M70" s="474"/>
      <c r="N70" s="259"/>
      <c r="O70" s="472"/>
      <c r="P70" s="473"/>
      <c r="Q70" s="473"/>
      <c r="R70" s="473"/>
      <c r="S70" s="473"/>
      <c r="T70" s="473"/>
      <c r="U70" s="473"/>
      <c r="V70" s="474"/>
      <c r="W70" s="263"/>
      <c r="X70" s="472"/>
      <c r="Y70" s="473"/>
      <c r="Z70" s="473"/>
      <c r="AA70" s="473"/>
      <c r="AB70" s="473"/>
      <c r="AC70" s="473"/>
      <c r="AD70" s="473"/>
      <c r="AE70" s="474"/>
      <c r="AF70" s="264"/>
      <c r="AY70" s="200">
        <v>2.2000000000000002</v>
      </c>
      <c r="AZ70" s="200" t="s">
        <v>300</v>
      </c>
    </row>
    <row r="71" spans="5:52" ht="12.95" customHeight="1" x14ac:dyDescent="0.4">
      <c r="E71" s="265"/>
      <c r="F71" s="266" t="s">
        <v>374</v>
      </c>
      <c r="G71" s="263"/>
      <c r="H71" s="263"/>
      <c r="I71" s="263"/>
      <c r="J71" s="263"/>
      <c r="K71" s="263"/>
      <c r="L71" s="263"/>
      <c r="M71" s="263"/>
      <c r="N71" s="266"/>
      <c r="O71" s="266" t="s">
        <v>374</v>
      </c>
      <c r="P71" s="263"/>
      <c r="Q71" s="263"/>
      <c r="R71" s="263"/>
      <c r="S71" s="263"/>
      <c r="T71" s="263"/>
      <c r="U71" s="263"/>
      <c r="V71" s="263"/>
      <c r="W71" s="266" t="s">
        <v>236</v>
      </c>
      <c r="X71" s="263"/>
      <c r="Y71" s="263"/>
      <c r="Z71" s="263"/>
      <c r="AA71" s="263"/>
      <c r="AB71" s="263"/>
      <c r="AC71" s="263"/>
      <c r="AD71" s="263"/>
      <c r="AE71" s="263"/>
      <c r="AF71" s="264"/>
      <c r="AY71" s="200">
        <v>3.7</v>
      </c>
      <c r="AZ71" s="200" t="s">
        <v>303</v>
      </c>
    </row>
    <row r="72" spans="5:52" ht="12.95" customHeight="1" x14ac:dyDescent="0.4">
      <c r="E72" s="297"/>
      <c r="F72" s="315" t="s">
        <v>371</v>
      </c>
      <c r="G72" s="263"/>
      <c r="H72" s="263"/>
      <c r="I72" s="263"/>
      <c r="J72" s="263"/>
      <c r="K72" s="263"/>
      <c r="L72" s="263"/>
      <c r="M72" s="263"/>
      <c r="N72" s="298"/>
      <c r="O72" s="315" t="s">
        <v>371</v>
      </c>
      <c r="P72" s="263"/>
      <c r="Q72" s="263"/>
      <c r="R72" s="263"/>
      <c r="S72" s="263"/>
      <c r="T72" s="263"/>
      <c r="U72" s="263"/>
      <c r="V72" s="263"/>
      <c r="W72" s="266" t="s">
        <v>282</v>
      </c>
      <c r="X72" s="263"/>
      <c r="Y72" s="263"/>
      <c r="Z72" s="263"/>
      <c r="AA72" s="263"/>
      <c r="AB72" s="263"/>
      <c r="AC72" s="263"/>
      <c r="AD72" s="263"/>
      <c r="AE72" s="263"/>
      <c r="AF72" s="264"/>
      <c r="AY72" s="200">
        <v>5.5</v>
      </c>
      <c r="AZ72" s="200" t="s">
        <v>304</v>
      </c>
    </row>
    <row r="73" spans="5:52" ht="12.95" customHeight="1" x14ac:dyDescent="0.4">
      <c r="E73" s="296"/>
      <c r="F73" s="316" t="s">
        <v>369</v>
      </c>
      <c r="G73" s="263"/>
      <c r="H73" s="263"/>
      <c r="I73" s="263"/>
      <c r="J73" s="263"/>
      <c r="K73" s="263"/>
      <c r="L73" s="263"/>
      <c r="M73" s="263"/>
      <c r="N73" s="299"/>
      <c r="O73" s="316" t="s">
        <v>369</v>
      </c>
      <c r="P73" s="263"/>
      <c r="Q73" s="263"/>
      <c r="R73" s="263"/>
      <c r="S73" s="263"/>
      <c r="T73" s="263"/>
      <c r="U73" s="263"/>
      <c r="V73" s="263"/>
      <c r="W73" s="266" t="s">
        <v>305</v>
      </c>
      <c r="X73" s="263"/>
      <c r="Y73" s="263"/>
      <c r="Z73" s="263"/>
      <c r="AA73" s="263"/>
      <c r="AB73" s="263"/>
      <c r="AC73" s="263"/>
      <c r="AD73" s="263"/>
      <c r="AE73" s="263"/>
      <c r="AF73" s="264"/>
      <c r="AY73" s="200">
        <v>7.5</v>
      </c>
      <c r="AZ73" s="200" t="s">
        <v>306</v>
      </c>
    </row>
    <row r="74" spans="5:52" ht="12.95" customHeight="1" x14ac:dyDescent="0.4">
      <c r="E74" s="296"/>
      <c r="F74" s="316" t="s">
        <v>370</v>
      </c>
      <c r="G74" s="263"/>
      <c r="H74" s="263"/>
      <c r="I74" s="263"/>
      <c r="J74" s="263"/>
      <c r="K74" s="263"/>
      <c r="L74" s="263"/>
      <c r="M74" s="263"/>
      <c r="N74" s="299"/>
      <c r="O74" s="316" t="s">
        <v>370</v>
      </c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4"/>
    </row>
    <row r="75" spans="5:52" ht="12.95" customHeight="1" x14ac:dyDescent="0.4">
      <c r="E75" s="267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8"/>
    </row>
    <row r="77" spans="5:52" ht="12.95" customHeight="1" x14ac:dyDescent="0.4">
      <c r="E77" s="214"/>
      <c r="F77" s="313"/>
      <c r="H77" s="314"/>
      <c r="I77" s="314"/>
      <c r="J77" s="314"/>
      <c r="K77" s="314"/>
      <c r="L77" s="314"/>
      <c r="M77" s="314"/>
      <c r="N77" s="214"/>
      <c r="O77" s="314"/>
      <c r="P77" s="314"/>
      <c r="Q77" s="314"/>
      <c r="R77" s="314"/>
      <c r="S77" s="314"/>
    </row>
    <row r="78" spans="5:52" ht="12.95" customHeight="1" x14ac:dyDescent="0.4">
      <c r="E78" s="214"/>
      <c r="F78" s="313"/>
      <c r="H78" s="314"/>
      <c r="I78" s="314"/>
      <c r="J78" s="314"/>
      <c r="K78" s="314"/>
      <c r="L78" s="314"/>
      <c r="M78" s="314"/>
      <c r="N78" s="214"/>
      <c r="O78" s="314"/>
      <c r="P78" s="314"/>
      <c r="Q78" s="314"/>
      <c r="R78" s="314"/>
      <c r="S78" s="314"/>
      <c r="T78" s="314"/>
    </row>
  </sheetData>
  <mergeCells count="39">
    <mergeCell ref="E13:H13"/>
    <mergeCell ref="N13:Q13"/>
    <mergeCell ref="A1:C2"/>
    <mergeCell ref="D1:O2"/>
    <mergeCell ref="B4:AW5"/>
    <mergeCell ref="AP7:AU7"/>
    <mergeCell ref="AP8:AU8"/>
    <mergeCell ref="F37:AW39"/>
    <mergeCell ref="N30:Q30"/>
    <mergeCell ref="E19:H19"/>
    <mergeCell ref="N19:Q19"/>
    <mergeCell ref="F23:M23"/>
    <mergeCell ref="O23:V23"/>
    <mergeCell ref="F24:V24"/>
    <mergeCell ref="F25:M25"/>
    <mergeCell ref="O25:V25"/>
    <mergeCell ref="E28:H28"/>
    <mergeCell ref="N28:Q28"/>
    <mergeCell ref="AO28:AR28"/>
    <mergeCell ref="E33:H33"/>
    <mergeCell ref="N33:Q33"/>
    <mergeCell ref="B40:D40"/>
    <mergeCell ref="E43:H43"/>
    <mergeCell ref="W43:Z43"/>
    <mergeCell ref="AF43:AI43"/>
    <mergeCell ref="B47:D47"/>
    <mergeCell ref="E49:H49"/>
    <mergeCell ref="W49:Z49"/>
    <mergeCell ref="AF49:AI49"/>
    <mergeCell ref="E54:H54"/>
    <mergeCell ref="N54:Q54"/>
    <mergeCell ref="W54:Z54"/>
    <mergeCell ref="AF54:AI54"/>
    <mergeCell ref="AG66:AO66"/>
    <mergeCell ref="AG67:AO67"/>
    <mergeCell ref="AM68:AO68"/>
    <mergeCell ref="F69:M70"/>
    <mergeCell ref="O69:V70"/>
    <mergeCell ref="X69:AE70"/>
  </mergeCells>
  <phoneticPr fontId="2"/>
  <pageMargins left="0.59055118110236227" right="0.59055118110236227" top="0.78740157480314965" bottom="0.78740157480314965" header="0" footer="0"/>
  <pageSetup paperSize="9" scale="74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9C1D-F3E6-4A69-A1AF-6D5BA89C4FD0}">
  <dimension ref="A1:AW151"/>
  <sheetViews>
    <sheetView showZeros="0" view="pageBreakPreview" zoomScale="115" zoomScaleNormal="85" zoomScaleSheetLayoutView="115" workbookViewId="0">
      <selection activeCell="I103" sqref="I103"/>
    </sheetView>
  </sheetViews>
  <sheetFormatPr defaultRowHeight="18.75" x14ac:dyDescent="0.4"/>
  <cols>
    <col min="2" max="49" width="2.625" customWidth="1"/>
  </cols>
  <sheetData>
    <row r="1" spans="1:49" x14ac:dyDescent="0.4">
      <c r="A1" s="62" t="s">
        <v>71</v>
      </c>
    </row>
    <row r="2" spans="1:49" ht="15" customHeight="1" x14ac:dyDescent="0.4">
      <c r="B2" s="342" t="s">
        <v>1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4"/>
      <c r="Z2" s="342" t="s">
        <v>2</v>
      </c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44"/>
    </row>
    <row r="3" spans="1:49" ht="15" customHeight="1" thickBot="1" x14ac:dyDescent="0.45">
      <c r="A3" t="s">
        <v>3</v>
      </c>
      <c r="B3" s="345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7"/>
      <c r="Z3" s="345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7"/>
    </row>
    <row r="4" spans="1:49" ht="15" customHeight="1" thickTop="1" x14ac:dyDescent="0.4">
      <c r="B4" s="24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41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41"/>
    </row>
    <row r="5" spans="1:49" ht="15" customHeight="1" x14ac:dyDescent="0.4">
      <c r="B5" s="177" t="s">
        <v>388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6"/>
      <c r="Z5" s="177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6"/>
    </row>
    <row r="6" spans="1:49" ht="15" customHeight="1" x14ac:dyDescent="0.4">
      <c r="B6" s="177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6"/>
      <c r="Z6" s="177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6"/>
    </row>
    <row r="7" spans="1:49" ht="15" customHeight="1" x14ac:dyDescent="0.4">
      <c r="B7" s="177"/>
      <c r="C7" s="25" t="s">
        <v>4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177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6"/>
    </row>
    <row r="8" spans="1:49" ht="15" customHeight="1" x14ac:dyDescent="0.4">
      <c r="B8" s="177"/>
      <c r="C8" s="25" t="s">
        <v>5</v>
      </c>
      <c r="D8" s="25"/>
      <c r="E8" s="25"/>
      <c r="F8" s="25"/>
      <c r="G8" s="25"/>
      <c r="H8" s="25"/>
      <c r="I8" s="25"/>
      <c r="J8" s="25"/>
      <c r="K8" s="25"/>
      <c r="L8" s="25" t="s">
        <v>6</v>
      </c>
      <c r="M8" s="25"/>
      <c r="N8" s="25"/>
      <c r="O8" s="25"/>
      <c r="P8" s="25"/>
      <c r="Q8" s="25"/>
      <c r="R8" s="25" t="s">
        <v>385</v>
      </c>
      <c r="S8" s="25"/>
      <c r="T8" s="25"/>
      <c r="U8" s="25"/>
      <c r="V8" s="25"/>
      <c r="W8" s="25"/>
      <c r="X8" s="25"/>
      <c r="Y8" s="26"/>
      <c r="Z8" s="17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6"/>
    </row>
    <row r="9" spans="1:49" ht="15" customHeight="1" x14ac:dyDescent="0.4">
      <c r="B9" s="177"/>
      <c r="C9" s="25"/>
      <c r="D9" s="25"/>
      <c r="E9" s="25" t="s">
        <v>389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6"/>
      <c r="Z9" s="177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6"/>
    </row>
    <row r="10" spans="1:49" ht="15" customHeight="1" x14ac:dyDescent="0.4">
      <c r="B10" s="177"/>
      <c r="C10" s="25"/>
      <c r="D10" s="25"/>
      <c r="E10" s="25" t="s">
        <v>390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6"/>
      <c r="Z10" s="177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</row>
    <row r="11" spans="1:49" ht="15" customHeight="1" x14ac:dyDescent="0.4">
      <c r="B11" s="177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6"/>
      <c r="Z11" s="177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6"/>
    </row>
    <row r="12" spans="1:49" ht="15" customHeight="1" x14ac:dyDescent="0.4">
      <c r="B12" s="177"/>
      <c r="C12" s="25" t="s">
        <v>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6"/>
      <c r="Z12" s="177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6"/>
    </row>
    <row r="13" spans="1:49" ht="15" customHeight="1" x14ac:dyDescent="0.4">
      <c r="B13" s="177"/>
      <c r="C13" s="25"/>
      <c r="D13" s="25" t="s">
        <v>8</v>
      </c>
      <c r="E13" s="25"/>
      <c r="F13" s="25"/>
      <c r="G13" s="25"/>
      <c r="H13" s="25"/>
      <c r="I13" s="25"/>
      <c r="J13" s="25"/>
      <c r="K13" s="25"/>
      <c r="L13" s="25" t="s">
        <v>386</v>
      </c>
      <c r="M13" s="25"/>
      <c r="N13" s="25"/>
      <c r="O13" s="25"/>
      <c r="P13" s="25"/>
      <c r="Q13" s="25"/>
      <c r="R13" s="25" t="s">
        <v>387</v>
      </c>
      <c r="S13" s="25"/>
      <c r="T13" s="25"/>
      <c r="U13" s="25"/>
      <c r="V13" s="25"/>
      <c r="W13" s="25"/>
      <c r="X13" s="25"/>
      <c r="Y13" s="26"/>
      <c r="Z13" s="177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6"/>
    </row>
    <row r="14" spans="1:49" ht="15" customHeight="1" x14ac:dyDescent="0.4">
      <c r="B14" s="177"/>
      <c r="C14" s="25"/>
      <c r="D14" s="25"/>
      <c r="E14" s="25" t="s">
        <v>404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177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6"/>
    </row>
    <row r="15" spans="1:49" ht="15" customHeight="1" x14ac:dyDescent="0.4">
      <c r="B15" s="177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  <c r="Z15" s="177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</row>
    <row r="16" spans="1:49" ht="15" customHeight="1" x14ac:dyDescent="0.4">
      <c r="B16" s="17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  <c r="Z16" s="177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6"/>
    </row>
    <row r="17" spans="2:49" ht="15" customHeight="1" x14ac:dyDescent="0.4">
      <c r="B17" s="177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6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6"/>
    </row>
    <row r="18" spans="2:49" ht="15" customHeight="1" x14ac:dyDescent="0.4">
      <c r="B18" s="17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6"/>
    </row>
    <row r="19" spans="2:49" ht="15" customHeight="1" x14ac:dyDescent="0.4">
      <c r="B19" s="177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6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6"/>
    </row>
    <row r="20" spans="2:49" ht="15" customHeight="1" x14ac:dyDescent="0.4">
      <c r="B20" s="17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6"/>
    </row>
    <row r="21" spans="2:49" ht="15" customHeight="1" x14ac:dyDescent="0.4">
      <c r="B21" s="17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6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6"/>
    </row>
    <row r="22" spans="2:49" ht="15" customHeight="1" x14ac:dyDescent="0.4">
      <c r="B22" s="17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6"/>
    </row>
    <row r="23" spans="2:49" ht="15" customHeight="1" x14ac:dyDescent="0.4">
      <c r="B23" s="177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9"/>
      <c r="Y23" s="26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6"/>
    </row>
    <row r="24" spans="2:49" ht="15" customHeight="1" x14ac:dyDescent="0.4">
      <c r="B24" s="17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6"/>
    </row>
    <row r="25" spans="2:49" ht="15" customHeight="1" x14ac:dyDescent="0.4">
      <c r="B25" s="17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6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6"/>
    </row>
    <row r="26" spans="2:49" ht="15" customHeight="1" x14ac:dyDescent="0.4">
      <c r="B26" s="17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6"/>
    </row>
    <row r="27" spans="2:49" ht="15" customHeight="1" x14ac:dyDescent="0.4">
      <c r="B27" s="17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6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6"/>
    </row>
    <row r="28" spans="2:49" ht="15" customHeight="1" x14ac:dyDescent="0.4">
      <c r="B28" s="17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6"/>
    </row>
    <row r="29" spans="2:49" ht="15" customHeight="1" x14ac:dyDescent="0.4">
      <c r="B29" s="177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6"/>
    </row>
    <row r="30" spans="2:49" ht="15" customHeight="1" x14ac:dyDescent="0.4">
      <c r="B30" s="17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6"/>
    </row>
    <row r="31" spans="2:49" ht="15" customHeight="1" x14ac:dyDescent="0.4">
      <c r="B31" s="177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6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6"/>
    </row>
    <row r="32" spans="2:49" ht="15" customHeight="1" x14ac:dyDescent="0.4">
      <c r="B32" s="17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9"/>
      <c r="Y32" s="26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6"/>
    </row>
    <row r="33" spans="2:49" ht="15" customHeight="1" x14ac:dyDescent="0.4">
      <c r="B33" s="177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6"/>
    </row>
    <row r="34" spans="2:49" ht="15" customHeight="1" x14ac:dyDescent="0.4">
      <c r="B34" s="17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6"/>
    </row>
    <row r="35" spans="2:49" ht="15" customHeight="1" x14ac:dyDescent="0.4">
      <c r="B35" s="177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6"/>
    </row>
    <row r="36" spans="2:49" ht="15" customHeight="1" x14ac:dyDescent="0.4">
      <c r="B36" s="17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6"/>
    </row>
    <row r="37" spans="2:49" ht="15" customHeight="1" x14ac:dyDescent="0.4">
      <c r="B37" s="17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6"/>
    </row>
    <row r="38" spans="2:49" ht="15" customHeight="1" x14ac:dyDescent="0.4">
      <c r="B38" s="17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6"/>
    </row>
    <row r="39" spans="2:49" ht="15" customHeight="1" x14ac:dyDescent="0.4">
      <c r="B39" s="17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6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6"/>
    </row>
    <row r="40" spans="2:49" ht="15" customHeight="1" x14ac:dyDescent="0.4">
      <c r="B40" s="17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6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6"/>
    </row>
    <row r="41" spans="2:49" ht="15" customHeight="1" x14ac:dyDescent="0.4">
      <c r="B41" s="17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9"/>
      <c r="Y41" s="26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6"/>
    </row>
    <row r="42" spans="2:49" ht="15" customHeight="1" x14ac:dyDescent="0.4">
      <c r="B42" s="17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6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6"/>
    </row>
    <row r="43" spans="2:49" ht="15" customHeight="1" x14ac:dyDescent="0.4">
      <c r="B43" s="17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6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6"/>
    </row>
    <row r="44" spans="2:49" ht="15" customHeight="1" x14ac:dyDescent="0.4">
      <c r="B44" s="17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6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6"/>
    </row>
    <row r="45" spans="2:49" ht="15" customHeight="1" x14ac:dyDescent="0.4">
      <c r="B45" s="17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6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6"/>
    </row>
    <row r="46" spans="2:49" ht="15" customHeight="1" x14ac:dyDescent="0.4">
      <c r="B46" s="17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6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6"/>
    </row>
    <row r="47" spans="2:49" ht="15" customHeight="1" x14ac:dyDescent="0.4">
      <c r="B47" s="17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6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6"/>
    </row>
    <row r="48" spans="2:49" ht="15" customHeight="1" x14ac:dyDescent="0.4">
      <c r="B48" s="17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6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6"/>
    </row>
    <row r="49" spans="2:49" ht="15" customHeight="1" x14ac:dyDescent="0.4">
      <c r="B49" s="17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6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6"/>
    </row>
    <row r="50" spans="2:49" ht="15" customHeight="1" x14ac:dyDescent="0.4">
      <c r="B50" s="177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9"/>
      <c r="Y50" s="26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6"/>
    </row>
    <row r="51" spans="2:49" ht="15" customHeight="1" x14ac:dyDescent="0.4">
      <c r="B51" s="17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6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6"/>
    </row>
    <row r="52" spans="2:49" ht="15" customHeight="1" x14ac:dyDescent="0.4">
      <c r="B52" s="177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6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6"/>
    </row>
    <row r="53" spans="2:49" ht="15" customHeight="1" x14ac:dyDescent="0.4">
      <c r="B53" s="177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6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6"/>
    </row>
    <row r="54" spans="2:49" ht="15" customHeight="1" x14ac:dyDescent="0.4">
      <c r="B54" s="177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6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6"/>
    </row>
    <row r="55" spans="2:49" ht="15" customHeight="1" x14ac:dyDescent="0.4">
      <c r="B55" s="177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6"/>
    </row>
    <row r="56" spans="2:49" ht="15" customHeight="1" x14ac:dyDescent="0.4">
      <c r="B56" s="177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6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6"/>
    </row>
    <row r="57" spans="2:49" ht="15" customHeight="1" x14ac:dyDescent="0.4">
      <c r="B57" s="17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6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6"/>
    </row>
    <row r="58" spans="2:49" ht="15" customHeight="1" x14ac:dyDescent="0.4">
      <c r="B58" s="17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6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6"/>
    </row>
    <row r="59" spans="2:49" ht="15" customHeight="1" x14ac:dyDescent="0.4">
      <c r="B59" s="17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9"/>
      <c r="Y59" s="26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6"/>
    </row>
    <row r="60" spans="2:49" ht="15" customHeight="1" x14ac:dyDescent="0.4">
      <c r="B60" s="177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6"/>
    </row>
    <row r="61" spans="2:49" ht="15" customHeight="1" x14ac:dyDescent="0.4">
      <c r="B61" s="177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6"/>
    </row>
    <row r="62" spans="2:49" ht="15" customHeight="1" x14ac:dyDescent="0.4">
      <c r="B62" s="177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6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6"/>
    </row>
    <row r="63" spans="2:49" ht="15" customHeight="1" x14ac:dyDescent="0.4">
      <c r="B63" s="17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6"/>
    </row>
    <row r="64" spans="2:49" ht="15" customHeight="1" x14ac:dyDescent="0.4">
      <c r="B64" s="177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9"/>
      <c r="Y64" s="26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6"/>
    </row>
    <row r="65" spans="2:49" ht="15" customHeight="1" x14ac:dyDescent="0.4">
      <c r="B65" s="177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6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6"/>
    </row>
    <row r="66" spans="2:49" ht="15" customHeight="1" x14ac:dyDescent="0.4">
      <c r="B66" s="177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6"/>
    </row>
    <row r="67" spans="2:49" ht="15" customHeight="1" x14ac:dyDescent="0.4">
      <c r="B67" s="177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6"/>
    </row>
    <row r="68" spans="2:49" ht="15" customHeight="1" x14ac:dyDescent="0.4">
      <c r="B68" s="177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6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6"/>
    </row>
    <row r="69" spans="2:49" ht="15" customHeight="1" x14ac:dyDescent="0.4">
      <c r="B69" s="17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6"/>
    </row>
    <row r="70" spans="2:49" ht="15" customHeight="1" x14ac:dyDescent="0.4">
      <c r="B70" s="177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6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6"/>
    </row>
    <row r="71" spans="2:49" ht="15" customHeight="1" x14ac:dyDescent="0.4">
      <c r="B71" s="177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6"/>
    </row>
    <row r="72" spans="2:49" ht="15" customHeight="1" x14ac:dyDescent="0.4">
      <c r="B72" s="17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6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6"/>
    </row>
    <row r="73" spans="2:49" ht="15" customHeight="1" x14ac:dyDescent="0.4">
      <c r="B73" s="177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6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6"/>
    </row>
    <row r="74" spans="2:49" ht="15" customHeight="1" x14ac:dyDescent="0.4">
      <c r="B74" s="177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6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6"/>
    </row>
    <row r="75" spans="2:49" ht="15" customHeight="1" x14ac:dyDescent="0.4">
      <c r="B75" s="177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6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6"/>
    </row>
    <row r="76" spans="2:49" ht="15" customHeight="1" x14ac:dyDescent="0.4">
      <c r="B76" s="177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6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6"/>
    </row>
    <row r="77" spans="2:49" ht="15" customHeight="1" x14ac:dyDescent="0.4">
      <c r="B77" s="177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6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6"/>
    </row>
    <row r="78" spans="2:49" ht="15" customHeight="1" x14ac:dyDescent="0.4">
      <c r="B78" s="182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8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8"/>
    </row>
    <row r="79" spans="2:49" ht="15" customHeight="1" x14ac:dyDescent="0.4">
      <c r="B79" s="177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6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6"/>
    </row>
    <row r="80" spans="2:49" ht="15" customHeight="1" x14ac:dyDescent="0.4">
      <c r="B80" s="177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6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6"/>
    </row>
    <row r="81" spans="2:49" ht="15" customHeight="1" x14ac:dyDescent="0.4">
      <c r="B81" s="17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6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6"/>
    </row>
    <row r="82" spans="2:49" ht="15" customHeight="1" x14ac:dyDescent="0.4">
      <c r="B82" s="177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6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6"/>
    </row>
    <row r="83" spans="2:49" ht="15" customHeight="1" x14ac:dyDescent="0.4">
      <c r="B83" s="177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6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6"/>
    </row>
    <row r="84" spans="2:49" ht="15" customHeight="1" x14ac:dyDescent="0.4">
      <c r="B84" s="177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6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6"/>
    </row>
    <row r="85" spans="2:49" ht="15" customHeight="1" x14ac:dyDescent="0.4">
      <c r="B85" s="177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6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6"/>
    </row>
    <row r="86" spans="2:49" ht="15" customHeight="1" x14ac:dyDescent="0.4">
      <c r="B86" s="177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6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6"/>
    </row>
    <row r="87" spans="2:49" ht="15" customHeight="1" x14ac:dyDescent="0.4">
      <c r="B87" s="177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6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6"/>
    </row>
    <row r="88" spans="2:49" ht="15" customHeight="1" x14ac:dyDescent="0.4">
      <c r="B88" s="177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6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6"/>
    </row>
    <row r="89" spans="2:49" ht="15" customHeight="1" x14ac:dyDescent="0.4">
      <c r="B89" s="177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6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6"/>
    </row>
    <row r="90" spans="2:49" ht="15" customHeight="1" x14ac:dyDescent="0.4">
      <c r="B90" s="177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6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6"/>
    </row>
    <row r="91" spans="2:49" ht="15" customHeight="1" x14ac:dyDescent="0.4">
      <c r="B91" s="177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6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6"/>
    </row>
    <row r="92" spans="2:49" ht="15" customHeight="1" x14ac:dyDescent="0.4">
      <c r="B92" s="177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6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6"/>
    </row>
    <row r="93" spans="2:49" ht="15" customHeight="1" x14ac:dyDescent="0.4">
      <c r="B93" s="177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6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6"/>
    </row>
    <row r="94" spans="2:49" ht="15" customHeight="1" x14ac:dyDescent="0.4">
      <c r="B94" s="177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6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6"/>
    </row>
    <row r="95" spans="2:49" ht="15" customHeight="1" x14ac:dyDescent="0.4">
      <c r="B95" s="177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6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6"/>
    </row>
    <row r="96" spans="2:49" ht="15" customHeight="1" x14ac:dyDescent="0.4">
      <c r="B96" s="177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6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6"/>
    </row>
    <row r="97" spans="2:49" ht="15" customHeight="1" x14ac:dyDescent="0.4">
      <c r="B97" s="177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6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6"/>
    </row>
    <row r="98" spans="2:49" ht="15" customHeight="1" x14ac:dyDescent="0.4">
      <c r="B98" s="177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6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6"/>
    </row>
    <row r="99" spans="2:49" ht="15" customHeight="1" x14ac:dyDescent="0.4">
      <c r="B99" s="177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6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6"/>
    </row>
    <row r="100" spans="2:49" ht="15" customHeight="1" x14ac:dyDescent="0.4">
      <c r="B100" s="177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6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6"/>
    </row>
    <row r="101" spans="2:49" ht="15" customHeight="1" x14ac:dyDescent="0.4">
      <c r="B101" s="177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6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6"/>
    </row>
    <row r="102" spans="2:49" ht="15" customHeight="1" x14ac:dyDescent="0.4">
      <c r="B102" s="177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6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6"/>
    </row>
    <row r="103" spans="2:49" ht="15" customHeight="1" x14ac:dyDescent="0.4">
      <c r="B103" s="177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6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6"/>
    </row>
    <row r="104" spans="2:49" ht="15" customHeight="1" x14ac:dyDescent="0.4">
      <c r="B104" s="177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6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6"/>
    </row>
    <row r="105" spans="2:49" ht="15" customHeight="1" x14ac:dyDescent="0.4">
      <c r="B105" s="177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6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6"/>
    </row>
    <row r="106" spans="2:49" ht="15" customHeight="1" x14ac:dyDescent="0.4">
      <c r="B106" s="177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6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6"/>
    </row>
    <row r="107" spans="2:49" ht="15" customHeight="1" x14ac:dyDescent="0.4">
      <c r="B107" s="14"/>
      <c r="Y107" s="15"/>
      <c r="AW107" s="15"/>
    </row>
    <row r="108" spans="2:49" ht="15" customHeight="1" x14ac:dyDescent="0.4">
      <c r="B108" s="14"/>
      <c r="Y108" s="15"/>
      <c r="AW108" s="15"/>
    </row>
    <row r="109" spans="2:49" ht="15" customHeight="1" x14ac:dyDescent="0.4">
      <c r="B109" s="14"/>
      <c r="Y109" s="15"/>
      <c r="Z109" s="14"/>
      <c r="AW109" s="15"/>
    </row>
    <row r="110" spans="2:49" ht="15" customHeight="1" x14ac:dyDescent="0.4">
      <c r="B110" s="14"/>
      <c r="Y110" s="15"/>
      <c r="Z110" s="14"/>
      <c r="AW110" s="15"/>
    </row>
    <row r="111" spans="2:49" ht="15" customHeight="1" x14ac:dyDescent="0.4">
      <c r="B111" s="14"/>
      <c r="Y111" s="15"/>
      <c r="Z111" s="14"/>
      <c r="AW111" s="15"/>
    </row>
    <row r="112" spans="2:49" ht="15" customHeight="1" x14ac:dyDescent="0.4">
      <c r="B112" s="14"/>
      <c r="Y112" s="15"/>
      <c r="Z112" s="14"/>
      <c r="AW112" s="15"/>
    </row>
    <row r="113" spans="2:49" ht="15" customHeight="1" x14ac:dyDescent="0.4">
      <c r="B113" s="14"/>
      <c r="Y113" s="15"/>
      <c r="Z113" s="14"/>
      <c r="AW113" s="15"/>
    </row>
    <row r="114" spans="2:49" ht="15" customHeight="1" x14ac:dyDescent="0.4">
      <c r="B114" s="14"/>
      <c r="Y114" s="15"/>
      <c r="Z114" s="14"/>
      <c r="AW114" s="15"/>
    </row>
    <row r="115" spans="2:49" ht="15" customHeight="1" x14ac:dyDescent="0.4">
      <c r="B115" s="14"/>
      <c r="Y115" s="15"/>
      <c r="Z115" s="14"/>
      <c r="AW115" s="15"/>
    </row>
    <row r="116" spans="2:49" ht="15" customHeight="1" x14ac:dyDescent="0.4">
      <c r="B116" s="14"/>
      <c r="Y116" s="15"/>
      <c r="Z116" s="14"/>
      <c r="AW116" s="15"/>
    </row>
    <row r="117" spans="2:49" ht="15" customHeight="1" x14ac:dyDescent="0.4">
      <c r="B117" s="14"/>
      <c r="Y117" s="15"/>
      <c r="Z117" s="14"/>
      <c r="AW117" s="15"/>
    </row>
    <row r="118" spans="2:49" ht="15" customHeight="1" x14ac:dyDescent="0.4">
      <c r="B118" s="14"/>
      <c r="Y118" s="15"/>
      <c r="Z118" s="14"/>
      <c r="AW118" s="15"/>
    </row>
    <row r="119" spans="2:49" ht="15" customHeight="1" x14ac:dyDescent="0.4">
      <c r="B119" s="14"/>
      <c r="Y119" s="15"/>
      <c r="Z119" s="14"/>
      <c r="AW119" s="15"/>
    </row>
    <row r="120" spans="2:49" ht="15" customHeight="1" x14ac:dyDescent="0.4">
      <c r="B120" s="14"/>
      <c r="Y120" s="15"/>
      <c r="Z120" s="14"/>
      <c r="AW120" s="15"/>
    </row>
    <row r="121" spans="2:49" ht="15" customHeight="1" x14ac:dyDescent="0.4">
      <c r="B121" s="14"/>
      <c r="Y121" s="15"/>
      <c r="Z121" s="14"/>
      <c r="AW121" s="15"/>
    </row>
    <row r="122" spans="2:49" ht="15" customHeight="1" x14ac:dyDescent="0.4">
      <c r="B122" s="14"/>
      <c r="Y122" s="15"/>
      <c r="Z122" s="14"/>
      <c r="AW122" s="15"/>
    </row>
    <row r="123" spans="2:49" ht="15" customHeight="1" x14ac:dyDescent="0.4">
      <c r="B123" s="14"/>
      <c r="Y123" s="15"/>
      <c r="Z123" s="14"/>
      <c r="AW123" s="15"/>
    </row>
    <row r="124" spans="2:49" ht="15" customHeight="1" x14ac:dyDescent="0.4">
      <c r="B124" s="14"/>
      <c r="Y124" s="15"/>
      <c r="Z124" s="14"/>
      <c r="AW124" s="15"/>
    </row>
    <row r="125" spans="2:49" ht="15" customHeight="1" x14ac:dyDescent="0.4">
      <c r="B125" s="14"/>
      <c r="Y125" s="15"/>
      <c r="Z125" s="14"/>
      <c r="AW125" s="15"/>
    </row>
    <row r="126" spans="2:49" ht="15" customHeight="1" x14ac:dyDescent="0.4">
      <c r="B126" s="14"/>
      <c r="Y126" s="15"/>
      <c r="Z126" s="14"/>
      <c r="AW126" s="15"/>
    </row>
    <row r="127" spans="2:49" ht="15" customHeight="1" x14ac:dyDescent="0.4">
      <c r="B127" s="14"/>
      <c r="Y127" s="15"/>
      <c r="Z127" s="14"/>
      <c r="AW127" s="15"/>
    </row>
    <row r="128" spans="2:49" ht="15" customHeight="1" x14ac:dyDescent="0.4">
      <c r="B128" s="14"/>
      <c r="Y128" s="15"/>
      <c r="Z128" s="14"/>
      <c r="AW128" s="15"/>
    </row>
    <row r="129" spans="2:49" ht="15" customHeight="1" x14ac:dyDescent="0.4">
      <c r="B129" s="14"/>
      <c r="Y129" s="15"/>
      <c r="Z129" s="14"/>
      <c r="AW129" s="15"/>
    </row>
    <row r="130" spans="2:49" ht="15" customHeight="1" x14ac:dyDescent="0.4">
      <c r="B130" s="14"/>
      <c r="Y130" s="15"/>
      <c r="Z130" s="14"/>
      <c r="AW130" s="15"/>
    </row>
    <row r="131" spans="2:49" ht="15" customHeight="1" x14ac:dyDescent="0.4">
      <c r="B131" s="14"/>
      <c r="Y131" s="15"/>
      <c r="Z131" s="14"/>
      <c r="AW131" s="15"/>
    </row>
    <row r="132" spans="2:49" ht="15" customHeight="1" x14ac:dyDescent="0.4">
      <c r="B132" s="14"/>
      <c r="Y132" s="15"/>
      <c r="Z132" s="14"/>
      <c r="AW132" s="15"/>
    </row>
    <row r="133" spans="2:49" ht="15" customHeight="1" x14ac:dyDescent="0.4">
      <c r="B133" s="14"/>
      <c r="Y133" s="15"/>
      <c r="Z133" s="14"/>
      <c r="AW133" s="15"/>
    </row>
    <row r="134" spans="2:49" ht="15" customHeight="1" x14ac:dyDescent="0.4">
      <c r="B134" s="14"/>
      <c r="Y134" s="15"/>
      <c r="Z134" s="14"/>
      <c r="AW134" s="15"/>
    </row>
    <row r="135" spans="2:49" ht="15" customHeight="1" x14ac:dyDescent="0.4">
      <c r="B135" s="14"/>
      <c r="Y135" s="15"/>
      <c r="Z135" s="14"/>
      <c r="AW135" s="15"/>
    </row>
    <row r="136" spans="2:49" ht="15" customHeight="1" x14ac:dyDescent="0.4">
      <c r="B136" s="14"/>
      <c r="Y136" s="15"/>
      <c r="Z136" s="14"/>
      <c r="AW136" s="15"/>
    </row>
    <row r="137" spans="2:49" ht="15" customHeight="1" x14ac:dyDescent="0.4">
      <c r="B137" s="14"/>
      <c r="Y137" s="15"/>
      <c r="Z137" s="14"/>
      <c r="AW137" s="15"/>
    </row>
    <row r="138" spans="2:49" ht="15" customHeight="1" x14ac:dyDescent="0.4">
      <c r="B138" s="14"/>
      <c r="Y138" s="15"/>
      <c r="Z138" s="14"/>
      <c r="AW138" s="15"/>
    </row>
    <row r="139" spans="2:49" ht="15" customHeight="1" x14ac:dyDescent="0.4">
      <c r="B139" s="14"/>
      <c r="Y139" s="15"/>
      <c r="Z139" s="14"/>
      <c r="AW139" s="15"/>
    </row>
    <row r="140" spans="2:49" ht="15" customHeight="1" x14ac:dyDescent="0.4">
      <c r="B140" s="14"/>
      <c r="Y140" s="15"/>
      <c r="Z140" s="14"/>
      <c r="AW140" s="15"/>
    </row>
    <row r="141" spans="2:49" ht="15" customHeight="1" x14ac:dyDescent="0.4">
      <c r="B141" s="14"/>
      <c r="Y141" s="15"/>
      <c r="Z141" s="14"/>
      <c r="AW141" s="15"/>
    </row>
    <row r="142" spans="2:49" x14ac:dyDescent="0.4">
      <c r="B142" s="14"/>
      <c r="Y142" s="15"/>
      <c r="Z142" s="14"/>
      <c r="AW142" s="15"/>
    </row>
    <row r="143" spans="2:49" x14ac:dyDescent="0.4">
      <c r="B143" s="14"/>
      <c r="Y143" s="15"/>
      <c r="Z143" s="14"/>
      <c r="AW143" s="15"/>
    </row>
    <row r="144" spans="2:49" x14ac:dyDescent="0.4">
      <c r="B144" s="14"/>
      <c r="Y144" s="15"/>
      <c r="Z144" s="14"/>
      <c r="AW144" s="15"/>
    </row>
    <row r="145" spans="2:49" x14ac:dyDescent="0.4">
      <c r="B145" s="14"/>
      <c r="Y145" s="15"/>
      <c r="Z145" s="14"/>
      <c r="AW145" s="15"/>
    </row>
    <row r="146" spans="2:49" x14ac:dyDescent="0.4">
      <c r="B146" s="14"/>
      <c r="Y146" s="15"/>
      <c r="Z146" s="14"/>
      <c r="AW146" s="15"/>
    </row>
    <row r="147" spans="2:49" x14ac:dyDescent="0.4">
      <c r="B147" s="14"/>
      <c r="Y147" s="15"/>
      <c r="Z147" s="14"/>
      <c r="AW147" s="15"/>
    </row>
    <row r="148" spans="2:49" x14ac:dyDescent="0.4">
      <c r="B148" s="14"/>
      <c r="Y148" s="15"/>
      <c r="Z148" s="14"/>
      <c r="AW148" s="15"/>
    </row>
    <row r="149" spans="2:49" x14ac:dyDescent="0.4">
      <c r="B149" s="14"/>
      <c r="Y149" s="15"/>
      <c r="Z149" s="14"/>
      <c r="AW149" s="15"/>
    </row>
    <row r="150" spans="2:49" x14ac:dyDescent="0.4">
      <c r="B150" s="14"/>
      <c r="Y150" s="15"/>
      <c r="Z150" s="14"/>
      <c r="AW150" s="15"/>
    </row>
    <row r="151" spans="2:49" x14ac:dyDescent="0.4">
      <c r="B151" s="11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83"/>
      <c r="Z151" s="11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83"/>
    </row>
  </sheetData>
  <mergeCells count="2">
    <mergeCell ref="B2:Y3"/>
    <mergeCell ref="Z2:AW3"/>
  </mergeCells>
  <phoneticPr fontId="2"/>
  <hyperlinks>
    <hyperlink ref="A1" location="menu!A1" display="menu" xr:uid="{5481872B-6BB1-4701-9291-B84F01283C9D}"/>
  </hyperlinks>
  <printOptions horizontalCentered="1"/>
  <pageMargins left="0.78740157480314965" right="0.39370078740157483" top="0.59055118110236227" bottom="0.59055118110236227" header="0.31496062992125984" footer="0.11811023622047245"/>
  <pageSetup paperSize="9" scale="65" orientation="portrait" r:id="rId1"/>
  <headerFooter>
    <oddFooter>&amp;C&amp;P</oddFooter>
  </headerFooter>
  <rowBreaks count="1" manualBreakCount="1">
    <brk id="78" min="1" max="4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J30"/>
  <sheetViews>
    <sheetView showGridLines="0" showZeros="0" view="pageBreakPreview" zoomScale="85" zoomScaleNormal="100" zoomScaleSheetLayoutView="85" workbookViewId="0">
      <selection activeCell="I10" sqref="I10:I18"/>
    </sheetView>
  </sheetViews>
  <sheetFormatPr defaultRowHeight="18.75" x14ac:dyDescent="0.4"/>
  <cols>
    <col min="2" max="5" width="13.625" customWidth="1"/>
    <col min="6" max="7" width="5.625" customWidth="1"/>
    <col min="8" max="9" width="12.625" customWidth="1"/>
    <col min="10" max="10" width="13.625" customWidth="1"/>
  </cols>
  <sheetData>
    <row r="2" spans="2:10" x14ac:dyDescent="0.4">
      <c r="B2" s="8"/>
      <c r="C2" s="343" t="s">
        <v>9</v>
      </c>
      <c r="D2" s="343"/>
      <c r="E2" s="343"/>
      <c r="F2" s="343"/>
      <c r="G2" s="343"/>
      <c r="H2" s="343"/>
      <c r="I2" s="343"/>
      <c r="J2" s="43"/>
    </row>
    <row r="3" spans="2:10" x14ac:dyDescent="0.4">
      <c r="B3" s="11"/>
      <c r="C3" s="349"/>
      <c r="D3" s="349"/>
      <c r="E3" s="349"/>
      <c r="F3" s="349"/>
      <c r="G3" s="349"/>
      <c r="H3" s="349"/>
      <c r="I3" s="349"/>
      <c r="J3" s="55" t="s">
        <v>10</v>
      </c>
    </row>
    <row r="4" spans="2:10" x14ac:dyDescent="0.4">
      <c r="B4" s="348" t="s">
        <v>11</v>
      </c>
      <c r="C4" s="348" t="s">
        <v>12</v>
      </c>
      <c r="D4" s="348" t="s">
        <v>13</v>
      </c>
      <c r="E4" s="348" t="s">
        <v>14</v>
      </c>
      <c r="F4" s="348" t="s">
        <v>15</v>
      </c>
      <c r="G4" s="348" t="s">
        <v>16</v>
      </c>
      <c r="H4" s="348" t="s">
        <v>17</v>
      </c>
      <c r="I4" s="348" t="s">
        <v>18</v>
      </c>
      <c r="J4" s="348" t="s">
        <v>19</v>
      </c>
    </row>
    <row r="5" spans="2:10" x14ac:dyDescent="0.4">
      <c r="B5" s="348"/>
      <c r="C5" s="348"/>
      <c r="D5" s="348"/>
      <c r="E5" s="348"/>
      <c r="F5" s="348"/>
      <c r="G5" s="348"/>
      <c r="H5" s="348"/>
      <c r="I5" s="348"/>
      <c r="J5" s="348"/>
    </row>
    <row r="6" spans="2:10" x14ac:dyDescent="0.4">
      <c r="B6" s="45" t="s">
        <v>20</v>
      </c>
      <c r="C6" s="45"/>
      <c r="D6" s="45"/>
      <c r="E6" s="45"/>
      <c r="F6" s="47"/>
      <c r="G6" s="47"/>
      <c r="H6" s="47"/>
      <c r="I6" s="47"/>
      <c r="J6" s="56"/>
    </row>
    <row r="7" spans="2:10" x14ac:dyDescent="0.4">
      <c r="B7" s="44"/>
      <c r="C7" s="44"/>
      <c r="D7" s="44"/>
      <c r="E7" s="44"/>
      <c r="F7" s="44"/>
      <c r="G7" s="44"/>
      <c r="H7" s="44"/>
      <c r="I7" s="44"/>
      <c r="J7" s="3"/>
    </row>
    <row r="8" spans="2:10" x14ac:dyDescent="0.4">
      <c r="B8" s="45"/>
      <c r="C8" s="45" t="s">
        <v>21</v>
      </c>
      <c r="D8" s="45" t="s">
        <v>22</v>
      </c>
      <c r="E8" s="45"/>
      <c r="F8" s="48">
        <v>1</v>
      </c>
      <c r="G8" s="50" t="s">
        <v>23</v>
      </c>
      <c r="H8" s="47"/>
      <c r="I8" s="51">
        <f>'内訳(機械)補助'!I78</f>
        <v>0</v>
      </c>
      <c r="J8" s="56" t="s">
        <v>24</v>
      </c>
    </row>
    <row r="9" spans="2:10" x14ac:dyDescent="0.4">
      <c r="B9" s="44"/>
      <c r="C9" s="44"/>
      <c r="D9" s="44"/>
      <c r="E9" s="44"/>
      <c r="F9" s="49"/>
      <c r="G9" s="44"/>
      <c r="H9" s="44"/>
      <c r="I9" s="52"/>
      <c r="J9" s="3"/>
    </row>
    <row r="10" spans="2:10" x14ac:dyDescent="0.4">
      <c r="B10" s="45"/>
      <c r="C10" s="45" t="s">
        <v>25</v>
      </c>
      <c r="D10" s="45" t="s">
        <v>22</v>
      </c>
      <c r="E10" s="45"/>
      <c r="F10" s="48">
        <v>1</v>
      </c>
      <c r="G10" s="50" t="s">
        <v>23</v>
      </c>
      <c r="H10" s="47"/>
      <c r="I10" s="51"/>
      <c r="J10" s="56" t="s">
        <v>24</v>
      </c>
    </row>
    <row r="11" spans="2:10" x14ac:dyDescent="0.4">
      <c r="B11" s="44"/>
      <c r="C11" s="44"/>
      <c r="D11" s="44"/>
      <c r="E11" s="44"/>
      <c r="F11" s="49"/>
      <c r="G11" s="44"/>
      <c r="H11" s="44"/>
      <c r="I11" s="52"/>
      <c r="J11" s="3"/>
    </row>
    <row r="12" spans="2:10" x14ac:dyDescent="0.4">
      <c r="B12" s="45"/>
      <c r="C12" s="184"/>
      <c r="D12" s="185"/>
      <c r="E12" s="185"/>
      <c r="F12" s="186"/>
      <c r="G12" s="187"/>
      <c r="H12" s="188"/>
      <c r="I12" s="189"/>
      <c r="J12" s="190"/>
    </row>
    <row r="13" spans="2:10" x14ac:dyDescent="0.4">
      <c r="B13" s="44"/>
      <c r="C13" s="191"/>
      <c r="D13" s="191"/>
      <c r="E13" s="191"/>
      <c r="F13" s="192"/>
      <c r="G13" s="191"/>
      <c r="H13" s="191"/>
      <c r="I13" s="193"/>
      <c r="J13" s="194"/>
    </row>
    <row r="14" spans="2:10" x14ac:dyDescent="0.4">
      <c r="B14" s="45"/>
      <c r="C14" s="45"/>
      <c r="D14" s="45" t="s">
        <v>26</v>
      </c>
      <c r="E14" s="45"/>
      <c r="F14" s="48">
        <v>1</v>
      </c>
      <c r="G14" s="50" t="s">
        <v>23</v>
      </c>
      <c r="H14" s="47"/>
      <c r="I14" s="51"/>
      <c r="J14" s="56"/>
    </row>
    <row r="15" spans="2:10" x14ac:dyDescent="0.4">
      <c r="B15" s="44"/>
      <c r="C15" s="44"/>
      <c r="D15" s="44"/>
      <c r="E15" s="44"/>
      <c r="F15" s="49"/>
      <c r="G15" s="44"/>
      <c r="H15" s="44"/>
      <c r="I15" s="52"/>
      <c r="J15" s="3"/>
    </row>
    <row r="16" spans="2:10" x14ac:dyDescent="0.4">
      <c r="B16" s="45"/>
      <c r="C16" s="45"/>
      <c r="D16" s="45" t="s">
        <v>27</v>
      </c>
      <c r="E16" s="45"/>
      <c r="F16" s="48">
        <v>10</v>
      </c>
      <c r="G16" s="50" t="s">
        <v>28</v>
      </c>
      <c r="H16" s="51"/>
      <c r="I16" s="53"/>
      <c r="J16" s="56"/>
    </row>
    <row r="17" spans="2:10" x14ac:dyDescent="0.4">
      <c r="B17" s="44"/>
      <c r="C17" s="44"/>
      <c r="D17" s="44"/>
      <c r="E17" s="44"/>
      <c r="F17" s="49"/>
      <c r="G17" s="44"/>
      <c r="H17" s="52"/>
      <c r="I17" s="54"/>
      <c r="J17" s="3"/>
    </row>
    <row r="18" spans="2:10" x14ac:dyDescent="0.4">
      <c r="B18" s="45"/>
      <c r="C18" s="45"/>
      <c r="D18" s="45" t="s">
        <v>29</v>
      </c>
      <c r="E18" s="45"/>
      <c r="F18" s="48">
        <v>1</v>
      </c>
      <c r="G18" s="50" t="s">
        <v>23</v>
      </c>
      <c r="H18" s="47"/>
      <c r="I18" s="51"/>
      <c r="J18" s="56"/>
    </row>
    <row r="19" spans="2:10" x14ac:dyDescent="0.4">
      <c r="B19" s="44"/>
      <c r="C19" s="44"/>
      <c r="D19" s="44"/>
      <c r="E19" s="44"/>
      <c r="F19" s="49"/>
      <c r="G19" s="44"/>
      <c r="H19" s="44"/>
      <c r="I19" s="52"/>
      <c r="J19" s="3"/>
    </row>
    <row r="20" spans="2:10" x14ac:dyDescent="0.4">
      <c r="B20" s="46"/>
      <c r="C20" s="46"/>
      <c r="D20" s="46"/>
      <c r="E20" s="46"/>
      <c r="F20" s="46"/>
      <c r="G20" s="46"/>
      <c r="H20" s="46"/>
      <c r="I20" s="46"/>
      <c r="J20" s="57"/>
    </row>
    <row r="21" spans="2:10" x14ac:dyDescent="0.4">
      <c r="B21" s="45"/>
      <c r="C21" s="45"/>
      <c r="D21" s="45" t="s">
        <v>30</v>
      </c>
      <c r="E21" s="45"/>
      <c r="F21" s="47"/>
      <c r="G21" s="47"/>
      <c r="H21" s="47"/>
      <c r="I21" s="51"/>
      <c r="J21" s="56"/>
    </row>
    <row r="22" spans="2:10" x14ac:dyDescent="0.4">
      <c r="B22" s="44"/>
      <c r="C22" s="44"/>
      <c r="D22" s="44"/>
      <c r="E22" s="44"/>
      <c r="F22" s="44"/>
      <c r="G22" s="44"/>
      <c r="H22" s="44"/>
      <c r="I22" s="52"/>
      <c r="J22" s="3"/>
    </row>
    <row r="23" spans="2:10" x14ac:dyDescent="0.4">
      <c r="B23" s="45"/>
      <c r="C23" s="45"/>
      <c r="D23" s="45" t="s">
        <v>27</v>
      </c>
      <c r="E23" s="45"/>
      <c r="F23" s="48">
        <v>10</v>
      </c>
      <c r="G23" s="50" t="s">
        <v>28</v>
      </c>
      <c r="H23" s="47"/>
      <c r="I23" s="53">
        <f>+IF(I21&gt;0,I21*F23%,0)</f>
        <v>0</v>
      </c>
      <c r="J23" s="56"/>
    </row>
    <row r="24" spans="2:10" x14ac:dyDescent="0.4">
      <c r="B24" s="44"/>
      <c r="C24" s="44"/>
      <c r="D24" s="44"/>
      <c r="E24" s="44"/>
      <c r="F24" s="49"/>
      <c r="G24" s="44"/>
      <c r="H24" s="44"/>
      <c r="I24" s="54">
        <f>+IF(I22&gt;0,I22*F24%,0)</f>
        <v>0</v>
      </c>
      <c r="J24" s="3"/>
    </row>
    <row r="25" spans="2:10" x14ac:dyDescent="0.4">
      <c r="B25" s="45"/>
      <c r="C25" s="45"/>
      <c r="D25" s="45" t="s">
        <v>31</v>
      </c>
      <c r="E25" s="45"/>
      <c r="F25" s="47"/>
      <c r="G25" s="47"/>
      <c r="H25" s="47"/>
      <c r="I25" s="51">
        <f>+I21+I23</f>
        <v>0</v>
      </c>
      <c r="J25" s="56"/>
    </row>
    <row r="26" spans="2:10" x14ac:dyDescent="0.4">
      <c r="B26" s="44"/>
      <c r="C26" s="44"/>
      <c r="D26" s="44"/>
      <c r="E26" s="44"/>
      <c r="F26" s="44"/>
      <c r="G26" s="44"/>
      <c r="H26" s="44"/>
      <c r="I26" s="52">
        <f>+I22+I24</f>
        <v>0</v>
      </c>
      <c r="J26" s="3"/>
    </row>
    <row r="27" spans="2:10" x14ac:dyDescent="0.4">
      <c r="B27" s="42"/>
      <c r="C27" s="42"/>
      <c r="D27" s="42"/>
      <c r="E27" s="42"/>
      <c r="F27" s="42"/>
      <c r="G27" s="42"/>
      <c r="H27" s="42"/>
      <c r="I27" s="42"/>
      <c r="J27" s="42"/>
    </row>
    <row r="28" spans="2:10" x14ac:dyDescent="0.4">
      <c r="B28" s="42"/>
      <c r="C28" s="42"/>
      <c r="D28" s="42"/>
      <c r="E28" s="42"/>
      <c r="F28" s="42"/>
      <c r="G28" s="42"/>
      <c r="H28" s="42"/>
      <c r="I28" s="42"/>
      <c r="J28" s="42"/>
    </row>
    <row r="29" spans="2:10" x14ac:dyDescent="0.4">
      <c r="B29" s="42"/>
      <c r="C29" s="42"/>
      <c r="D29" s="42"/>
      <c r="E29" s="42"/>
      <c r="F29" s="42"/>
      <c r="G29" s="42"/>
      <c r="H29" s="42"/>
      <c r="I29" s="42"/>
      <c r="J29" s="42"/>
    </row>
    <row r="30" spans="2:10" x14ac:dyDescent="0.4">
      <c r="B30" s="42"/>
      <c r="C30" s="42"/>
      <c r="D30" s="42"/>
      <c r="E30" s="42"/>
      <c r="F30" s="42"/>
      <c r="G30" s="42"/>
      <c r="H30" s="42"/>
      <c r="I30" s="42"/>
      <c r="J30" s="42"/>
    </row>
  </sheetData>
  <mergeCells count="10">
    <mergeCell ref="H4:H5"/>
    <mergeCell ref="I4:I5"/>
    <mergeCell ref="J4:J5"/>
    <mergeCell ref="C2:I3"/>
    <mergeCell ref="B4:B5"/>
    <mergeCell ref="C4:C5"/>
    <mergeCell ref="D4:D5"/>
    <mergeCell ref="E4:E5"/>
    <mergeCell ref="F4:F5"/>
    <mergeCell ref="G4:G5"/>
  </mergeCells>
  <phoneticPr fontId="2"/>
  <pageMargins left="0.78740157480314965" right="0.39370078740157483" top="0.74803149606299213" bottom="0.74803149606299213" header="0.31496062992125984" footer="0.31496062992125984"/>
  <pageSetup paperSize="9" scale="7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I38"/>
  <sheetViews>
    <sheetView showGridLines="0" view="pageBreakPreview" zoomScale="70" zoomScaleNormal="100" zoomScaleSheetLayoutView="70" workbookViewId="0">
      <selection activeCell="U24" sqref="U24"/>
    </sheetView>
  </sheetViews>
  <sheetFormatPr defaultRowHeight="18.75" x14ac:dyDescent="0.4"/>
  <sheetData>
    <row r="7" spans="2:9" ht="18.95" customHeight="1" x14ac:dyDescent="0.4">
      <c r="B7" s="338" t="str">
        <f>表紙!B7</f>
        <v>令和7年度</v>
      </c>
      <c r="C7" s="338"/>
      <c r="D7" s="338"/>
    </row>
    <row r="8" spans="2:9" ht="18.95" customHeight="1" x14ac:dyDescent="0.4">
      <c r="B8" s="338"/>
      <c r="C8" s="338"/>
      <c r="D8" s="338"/>
    </row>
    <row r="9" spans="2:9" x14ac:dyDescent="0.4">
      <c r="B9" s="338" t="str">
        <f>表紙!B9</f>
        <v>鶴岡市集落排水事業</v>
      </c>
      <c r="C9" s="338"/>
      <c r="D9" s="338"/>
      <c r="E9" s="338"/>
      <c r="F9" s="338"/>
      <c r="G9" s="338"/>
      <c r="H9" s="338"/>
      <c r="I9" s="338"/>
    </row>
    <row r="10" spans="2:9" x14ac:dyDescent="0.4">
      <c r="B10" s="338"/>
      <c r="C10" s="338"/>
      <c r="D10" s="338"/>
      <c r="E10" s="338"/>
      <c r="F10" s="338"/>
      <c r="G10" s="338"/>
      <c r="H10" s="338"/>
      <c r="I10" s="338"/>
    </row>
    <row r="11" spans="2:9" x14ac:dyDescent="0.4">
      <c r="B11" s="350" t="str">
        <f>表紙!B11</f>
        <v>東栄地区第1マンホールポンプ改良工事</v>
      </c>
      <c r="C11" s="350"/>
      <c r="D11" s="350"/>
      <c r="E11" s="350"/>
      <c r="F11" s="350"/>
      <c r="G11" s="350"/>
      <c r="H11" s="350"/>
      <c r="I11" s="350"/>
    </row>
    <row r="12" spans="2:9" x14ac:dyDescent="0.4">
      <c r="B12" s="350"/>
      <c r="C12" s="350"/>
      <c r="D12" s="350"/>
      <c r="E12" s="350"/>
      <c r="F12" s="350"/>
      <c r="G12" s="350"/>
      <c r="H12" s="350"/>
      <c r="I12" s="350"/>
    </row>
    <row r="14" spans="2:9" x14ac:dyDescent="0.4">
      <c r="B14" s="338" t="s">
        <v>32</v>
      </c>
      <c r="C14" s="338"/>
      <c r="D14" s="338"/>
      <c r="E14" s="338"/>
      <c r="F14" s="338"/>
      <c r="G14" s="338"/>
      <c r="H14" s="338"/>
      <c r="I14" s="338"/>
    </row>
    <row r="15" spans="2:9" x14ac:dyDescent="0.4">
      <c r="B15" s="338"/>
      <c r="C15" s="338"/>
      <c r="D15" s="338"/>
      <c r="E15" s="338"/>
      <c r="F15" s="338"/>
      <c r="G15" s="338"/>
      <c r="H15" s="338"/>
      <c r="I15" s="338"/>
    </row>
    <row r="35" spans="2:9" x14ac:dyDescent="0.4">
      <c r="B35" s="339" t="str">
        <f>表紙!B35</f>
        <v>鶴岡市無音地内</v>
      </c>
      <c r="C35" s="339"/>
      <c r="D35" s="339"/>
      <c r="E35" s="339"/>
      <c r="F35" s="339"/>
      <c r="G35" s="339"/>
      <c r="H35" s="339"/>
      <c r="I35" s="339"/>
    </row>
    <row r="36" spans="2:9" x14ac:dyDescent="0.4">
      <c r="B36" s="339"/>
      <c r="C36" s="339"/>
      <c r="D36" s="339"/>
      <c r="E36" s="339"/>
      <c r="F36" s="339"/>
      <c r="G36" s="339"/>
      <c r="H36" s="339"/>
      <c r="I36" s="339"/>
    </row>
    <row r="37" spans="2:9" x14ac:dyDescent="0.4">
      <c r="B37" s="339" t="s">
        <v>0</v>
      </c>
      <c r="C37" s="339"/>
      <c r="D37" s="339"/>
      <c r="E37" s="339"/>
      <c r="F37" s="339"/>
      <c r="G37" s="339"/>
      <c r="H37" s="339"/>
      <c r="I37" s="339"/>
    </row>
    <row r="38" spans="2:9" x14ac:dyDescent="0.4">
      <c r="B38" s="339"/>
      <c r="C38" s="339"/>
      <c r="D38" s="339"/>
      <c r="E38" s="339"/>
      <c r="F38" s="339"/>
      <c r="G38" s="339"/>
      <c r="H38" s="339"/>
      <c r="I38" s="339"/>
    </row>
  </sheetData>
  <mergeCells count="6">
    <mergeCell ref="B37:I38"/>
    <mergeCell ref="B7:D8"/>
    <mergeCell ref="B9:I10"/>
    <mergeCell ref="B11:I12"/>
    <mergeCell ref="B14:I15"/>
    <mergeCell ref="B35:I3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249E-7C68-4B30-B233-F92F905FE472}">
  <sheetPr>
    <tabColor rgb="FFFF0000"/>
  </sheetPr>
  <dimension ref="A1:S99"/>
  <sheetViews>
    <sheetView showZeros="0" view="pageBreakPreview" topLeftCell="A61" zoomScale="70" zoomScaleNormal="100" zoomScaleSheetLayoutView="70" workbookViewId="0">
      <selection activeCell="H52" sqref="H52"/>
    </sheetView>
  </sheetViews>
  <sheetFormatPr defaultRowHeight="18.75" x14ac:dyDescent="0.4"/>
  <cols>
    <col min="2" max="4" width="12.625" customWidth="1"/>
    <col min="5" max="5" width="23.625" customWidth="1"/>
    <col min="6" max="6" width="9.375" bestFit="1" customWidth="1"/>
    <col min="7" max="7" width="5.625" customWidth="1"/>
    <col min="8" max="9" width="12.625" customWidth="1"/>
    <col min="10" max="10" width="20.625" customWidth="1"/>
    <col min="11" max="11" width="9.375" bestFit="1" customWidth="1"/>
    <col min="12" max="12" width="12.375" customWidth="1"/>
    <col min="13" max="17" width="9" customWidth="1"/>
  </cols>
  <sheetData>
    <row r="1" spans="1:13" x14ac:dyDescent="0.4">
      <c r="A1" s="62" t="s">
        <v>71</v>
      </c>
    </row>
    <row r="2" spans="1:13" x14ac:dyDescent="0.4">
      <c r="B2" s="8"/>
      <c r="C2" s="9"/>
      <c r="D2" s="353" t="s">
        <v>33</v>
      </c>
      <c r="E2" s="354"/>
      <c r="F2" s="354"/>
      <c r="G2" s="354"/>
      <c r="H2" s="354"/>
      <c r="I2" s="354"/>
      <c r="J2" s="10"/>
    </row>
    <row r="3" spans="1:13" x14ac:dyDescent="0.4">
      <c r="B3" s="11"/>
      <c r="C3" s="12"/>
      <c r="D3" s="355"/>
      <c r="E3" s="355"/>
      <c r="F3" s="355"/>
      <c r="G3" s="355"/>
      <c r="H3" s="355"/>
      <c r="I3" s="355"/>
      <c r="J3" s="13" t="s">
        <v>10</v>
      </c>
    </row>
    <row r="4" spans="1:13" x14ac:dyDescent="0.4">
      <c r="B4" s="351" t="s">
        <v>34</v>
      </c>
      <c r="C4" s="351" t="s">
        <v>35</v>
      </c>
      <c r="D4" s="351" t="s">
        <v>36</v>
      </c>
      <c r="E4" s="351"/>
      <c r="F4" s="351" t="s">
        <v>15</v>
      </c>
      <c r="G4" s="351" t="s">
        <v>16</v>
      </c>
      <c r="H4" s="351" t="s">
        <v>37</v>
      </c>
      <c r="I4" s="351" t="s">
        <v>38</v>
      </c>
      <c r="J4" s="351" t="s">
        <v>19</v>
      </c>
    </row>
    <row r="5" spans="1:13" ht="19.5" thickBot="1" x14ac:dyDescent="0.45">
      <c r="B5" s="352"/>
      <c r="C5" s="352"/>
      <c r="D5" s="352"/>
      <c r="E5" s="352"/>
      <c r="F5" s="352"/>
      <c r="G5" s="352"/>
      <c r="H5" s="352"/>
      <c r="I5" s="352"/>
      <c r="J5" s="352"/>
    </row>
    <row r="6" spans="1:13" ht="19.5" thickTop="1" x14ac:dyDescent="0.4">
      <c r="B6" s="63" t="s">
        <v>72</v>
      </c>
      <c r="C6" s="63"/>
      <c r="D6" s="63"/>
      <c r="E6" s="63"/>
      <c r="F6" s="64"/>
      <c r="G6" s="64"/>
      <c r="H6" s="64"/>
      <c r="I6" s="64"/>
      <c r="J6" s="65"/>
    </row>
    <row r="7" spans="1:13" x14ac:dyDescent="0.4">
      <c r="B7" s="1"/>
      <c r="C7" s="1"/>
      <c r="D7" s="1"/>
      <c r="E7" s="1"/>
      <c r="F7" s="1"/>
      <c r="G7" s="1"/>
      <c r="H7" s="1"/>
      <c r="I7" s="1"/>
      <c r="J7" s="39"/>
    </row>
    <row r="8" spans="1:13" x14ac:dyDescent="0.4">
      <c r="B8" s="2"/>
      <c r="C8" s="2" t="s">
        <v>39</v>
      </c>
      <c r="D8" s="2"/>
      <c r="E8" s="2"/>
      <c r="F8" s="7"/>
      <c r="G8" s="7"/>
      <c r="H8" s="7"/>
      <c r="I8" s="7"/>
      <c r="J8" s="16"/>
    </row>
    <row r="9" spans="1:13" x14ac:dyDescent="0.4">
      <c r="B9" s="1"/>
      <c r="C9" s="1"/>
      <c r="D9" s="1"/>
      <c r="E9" s="1"/>
      <c r="F9" s="1"/>
      <c r="G9" s="1"/>
      <c r="H9" s="1"/>
      <c r="I9" s="1"/>
      <c r="J9" s="39"/>
    </row>
    <row r="10" spans="1:13" x14ac:dyDescent="0.4">
      <c r="B10" s="2"/>
      <c r="C10" s="2"/>
      <c r="D10" s="2" t="s">
        <v>40</v>
      </c>
      <c r="E10" s="2"/>
      <c r="F10" s="7"/>
      <c r="G10" s="7"/>
      <c r="H10" s="7"/>
      <c r="I10" s="7"/>
      <c r="J10" s="16"/>
    </row>
    <row r="11" spans="1:13" x14ac:dyDescent="0.4">
      <c r="B11" s="1"/>
      <c r="C11" s="1"/>
      <c r="D11" s="1"/>
      <c r="E11" s="1"/>
      <c r="F11" s="1"/>
      <c r="G11" s="1"/>
      <c r="H11" s="1"/>
      <c r="I11" s="1"/>
      <c r="J11" s="39"/>
    </row>
    <row r="12" spans="1:13" x14ac:dyDescent="0.4">
      <c r="B12" s="2"/>
      <c r="C12" s="2"/>
      <c r="D12" s="2"/>
      <c r="E12" s="2" t="s">
        <v>40</v>
      </c>
      <c r="F12" s="5">
        <v>1</v>
      </c>
      <c r="G12" s="6" t="s">
        <v>23</v>
      </c>
      <c r="H12" s="66"/>
      <c r="I12" s="20"/>
      <c r="J12" s="16" t="s">
        <v>73</v>
      </c>
      <c r="L12" s="32"/>
      <c r="M12" s="32">
        <f>+I13</f>
        <v>0</v>
      </c>
    </row>
    <row r="13" spans="1:13" x14ac:dyDescent="0.4">
      <c r="B13" s="1"/>
      <c r="C13" s="1"/>
      <c r="D13" s="1"/>
      <c r="E13" s="3"/>
      <c r="F13" s="318">
        <f>+IF(H13&gt;0,1,0)</f>
        <v>0</v>
      </c>
      <c r="G13" s="319"/>
      <c r="H13" s="320"/>
      <c r="I13" s="321"/>
      <c r="J13" s="39"/>
      <c r="L13" s="33"/>
      <c r="M13" s="33"/>
    </row>
    <row r="14" spans="1:13" x14ac:dyDescent="0.4">
      <c r="B14" s="2"/>
      <c r="C14" s="2"/>
      <c r="D14" s="2"/>
      <c r="E14" s="2" t="s">
        <v>41</v>
      </c>
      <c r="F14" s="5">
        <v>1</v>
      </c>
      <c r="G14" s="6" t="s">
        <v>23</v>
      </c>
      <c r="H14" s="5"/>
      <c r="I14" s="20"/>
      <c r="J14" s="16" t="s">
        <v>42</v>
      </c>
      <c r="L14" s="34"/>
      <c r="M14" s="34">
        <f>+SUM(M12:M13)</f>
        <v>0</v>
      </c>
    </row>
    <row r="15" spans="1:13" x14ac:dyDescent="0.4">
      <c r="B15" s="1"/>
      <c r="C15" s="1"/>
      <c r="D15" s="1"/>
      <c r="E15" s="3"/>
      <c r="F15" s="318">
        <f>+IF(I15&gt;0,1,0)</f>
        <v>0</v>
      </c>
      <c r="G15" s="319"/>
      <c r="H15" s="322"/>
      <c r="I15" s="321"/>
      <c r="J15" s="39"/>
      <c r="L15" s="22"/>
    </row>
    <row r="16" spans="1:13" x14ac:dyDescent="0.4">
      <c r="B16" s="2"/>
      <c r="C16" s="2"/>
      <c r="D16" s="2" t="s">
        <v>43</v>
      </c>
      <c r="E16" s="2"/>
      <c r="F16" s="7"/>
      <c r="G16" s="7"/>
      <c r="H16" s="7"/>
      <c r="I16" s="7"/>
      <c r="J16" s="16"/>
    </row>
    <row r="17" spans="2:19" x14ac:dyDescent="0.4">
      <c r="B17" s="1"/>
      <c r="C17" s="1"/>
      <c r="D17" s="1"/>
      <c r="E17" s="1"/>
      <c r="F17" s="1"/>
      <c r="G17" s="1"/>
      <c r="H17" s="1"/>
      <c r="I17" s="1"/>
      <c r="J17" s="39"/>
    </row>
    <row r="18" spans="2:19" x14ac:dyDescent="0.4">
      <c r="B18" s="2"/>
      <c r="C18" s="2"/>
      <c r="D18" s="2"/>
      <c r="E18" s="2" t="s">
        <v>74</v>
      </c>
      <c r="F18" s="5">
        <f>+IF(H18&gt;0,1,0)</f>
        <v>0</v>
      </c>
      <c r="G18" s="6" t="s">
        <v>23</v>
      </c>
      <c r="H18" s="66"/>
      <c r="I18" s="20"/>
      <c r="J18" s="16"/>
      <c r="L18" s="32"/>
      <c r="M18" s="32">
        <f>+I19</f>
        <v>0</v>
      </c>
      <c r="N18" s="30"/>
      <c r="O18" s="30"/>
    </row>
    <row r="19" spans="2:19" x14ac:dyDescent="0.4">
      <c r="B19" s="1"/>
      <c r="C19" s="1"/>
      <c r="D19" s="1"/>
      <c r="E19" s="3" t="s">
        <v>75</v>
      </c>
      <c r="F19" s="318">
        <f>+IF(H19&gt;0,1,0)</f>
        <v>0</v>
      </c>
      <c r="G19" s="319"/>
      <c r="H19" s="320"/>
      <c r="I19" s="321"/>
      <c r="J19" s="39"/>
      <c r="L19" s="33"/>
      <c r="M19" s="33"/>
    </row>
    <row r="20" spans="2:19" x14ac:dyDescent="0.4">
      <c r="B20" s="2"/>
      <c r="C20" s="2"/>
      <c r="D20" s="2"/>
      <c r="E20" s="2" t="s">
        <v>74</v>
      </c>
      <c r="F20" s="5">
        <f>+IF(H20&gt;0,1,0)</f>
        <v>0</v>
      </c>
      <c r="G20" s="6" t="s">
        <v>23</v>
      </c>
      <c r="H20" s="66"/>
      <c r="I20" s="20"/>
      <c r="J20" s="16"/>
      <c r="L20" s="32"/>
      <c r="M20" s="32">
        <f t="shared" ref="M20" si="0">+I21</f>
        <v>0</v>
      </c>
      <c r="N20" s="22"/>
      <c r="P20" s="30"/>
      <c r="Q20" s="30"/>
    </row>
    <row r="21" spans="2:19" x14ac:dyDescent="0.4">
      <c r="B21" s="1"/>
      <c r="C21" s="1"/>
      <c r="D21" s="1"/>
      <c r="E21" s="3" t="s">
        <v>76</v>
      </c>
      <c r="F21" s="318">
        <f>+IF(H21&gt;0,1,0)</f>
        <v>0</v>
      </c>
      <c r="G21" s="319"/>
      <c r="H21" s="320"/>
      <c r="I21" s="321"/>
      <c r="J21" s="39"/>
      <c r="L21" s="33"/>
      <c r="M21" s="33"/>
      <c r="N21" s="22"/>
    </row>
    <row r="22" spans="2:19" x14ac:dyDescent="0.4">
      <c r="B22" s="2"/>
      <c r="C22" s="2"/>
      <c r="D22" s="2"/>
      <c r="E22" s="2" t="s">
        <v>77</v>
      </c>
      <c r="F22" s="37">
        <f>+IF(H22&gt;0,4,0)</f>
        <v>0</v>
      </c>
      <c r="G22" s="6" t="s">
        <v>28</v>
      </c>
      <c r="H22" s="66"/>
      <c r="I22" s="20"/>
      <c r="J22" s="16"/>
      <c r="L22" s="32"/>
      <c r="M22" s="32">
        <f t="shared" ref="M22" si="1">+I23</f>
        <v>0</v>
      </c>
      <c r="O22" s="22"/>
      <c r="R22" s="30"/>
      <c r="S22" s="30"/>
    </row>
    <row r="23" spans="2:19" x14ac:dyDescent="0.4">
      <c r="B23" s="1"/>
      <c r="C23" s="1"/>
      <c r="D23" s="1"/>
      <c r="E23" s="3"/>
      <c r="F23" s="323">
        <f>+IF(H23&gt;0,4,0)</f>
        <v>0</v>
      </c>
      <c r="G23" s="319"/>
      <c r="H23" s="320"/>
      <c r="I23" s="321"/>
      <c r="J23" s="40"/>
      <c r="L23" s="33"/>
      <c r="M23" s="33"/>
      <c r="O23" s="22"/>
    </row>
    <row r="24" spans="2:19" x14ac:dyDescent="0.4">
      <c r="B24" s="2"/>
      <c r="C24" s="2"/>
      <c r="D24" s="2"/>
      <c r="E24" s="67" t="s">
        <v>78</v>
      </c>
      <c r="F24" s="5">
        <f>+IF(I24&gt;0,1,0)</f>
        <v>0</v>
      </c>
      <c r="G24" s="6" t="s">
        <v>23</v>
      </c>
      <c r="H24" s="5"/>
      <c r="I24" s="20"/>
      <c r="J24" s="16"/>
      <c r="L24" s="34"/>
      <c r="M24" s="34">
        <f>+SUM(M18:M23)</f>
        <v>0</v>
      </c>
      <c r="N24" s="30"/>
      <c r="O24" s="30"/>
    </row>
    <row r="25" spans="2:19" x14ac:dyDescent="0.4">
      <c r="B25" s="1"/>
      <c r="C25" s="1"/>
      <c r="D25" s="1"/>
      <c r="E25" s="3"/>
      <c r="F25" s="322">
        <f>+IF(I25&gt;0,1,0)</f>
        <v>0</v>
      </c>
      <c r="G25" s="319"/>
      <c r="H25" s="322"/>
      <c r="I25" s="321"/>
      <c r="J25" s="39"/>
      <c r="L25" s="22"/>
    </row>
    <row r="26" spans="2:19" x14ac:dyDescent="0.4">
      <c r="B26" s="2"/>
      <c r="C26" s="2"/>
      <c r="D26" s="2"/>
      <c r="E26" s="2" t="s">
        <v>79</v>
      </c>
      <c r="F26" s="5">
        <v>1</v>
      </c>
      <c r="G26" s="6" t="s">
        <v>23</v>
      </c>
      <c r="H26" s="66"/>
      <c r="I26" s="20"/>
      <c r="J26" s="16" t="s">
        <v>80</v>
      </c>
      <c r="L26" s="22"/>
    </row>
    <row r="27" spans="2:19" x14ac:dyDescent="0.4">
      <c r="B27" s="1"/>
      <c r="C27" s="1"/>
      <c r="D27" s="1"/>
      <c r="E27" s="3" t="s">
        <v>81</v>
      </c>
      <c r="F27" s="318">
        <f>+IF(H27&gt;0,1,0)</f>
        <v>0</v>
      </c>
      <c r="G27" s="319"/>
      <c r="H27" s="320"/>
      <c r="I27" s="321"/>
      <c r="J27" s="39"/>
      <c r="L27" s="22"/>
    </row>
    <row r="28" spans="2:19" x14ac:dyDescent="0.4">
      <c r="B28" s="2"/>
      <c r="C28" s="2"/>
      <c r="D28" s="2"/>
      <c r="E28" s="2" t="s">
        <v>79</v>
      </c>
      <c r="F28" s="5">
        <v>1</v>
      </c>
      <c r="G28" s="6" t="s">
        <v>23</v>
      </c>
      <c r="H28" s="66"/>
      <c r="I28" s="20"/>
      <c r="J28" s="16" t="s">
        <v>82</v>
      </c>
      <c r="L28" s="22"/>
    </row>
    <row r="29" spans="2:19" x14ac:dyDescent="0.4">
      <c r="B29" s="1"/>
      <c r="C29" s="1"/>
      <c r="D29" s="1"/>
      <c r="E29" s="3" t="s">
        <v>83</v>
      </c>
      <c r="F29" s="321">
        <f>+IF(H29&gt;0,1,0)</f>
        <v>0</v>
      </c>
      <c r="G29" s="319"/>
      <c r="H29" s="320"/>
      <c r="I29" s="321"/>
      <c r="J29" s="39"/>
      <c r="L29" s="22"/>
    </row>
    <row r="30" spans="2:19" x14ac:dyDescent="0.4">
      <c r="B30" s="2"/>
      <c r="C30" s="2"/>
      <c r="D30" s="2"/>
      <c r="E30" s="67" t="s">
        <v>84</v>
      </c>
      <c r="F30" s="5">
        <v>1</v>
      </c>
      <c r="G30" s="6" t="s">
        <v>23</v>
      </c>
      <c r="H30" s="5"/>
      <c r="I30" s="20"/>
      <c r="J30" s="176"/>
      <c r="L30" s="22"/>
    </row>
    <row r="31" spans="2:19" x14ac:dyDescent="0.4">
      <c r="B31" s="1"/>
      <c r="C31" s="1"/>
      <c r="D31" s="1"/>
      <c r="E31" s="3"/>
      <c r="F31" s="322">
        <f>+IF(I31&gt;0,1,0)</f>
        <v>0</v>
      </c>
      <c r="G31" s="319"/>
      <c r="H31" s="322"/>
      <c r="I31" s="321"/>
      <c r="J31" s="19"/>
      <c r="K31" s="14"/>
      <c r="L31" s="22"/>
    </row>
    <row r="32" spans="2:19" x14ac:dyDescent="0.4">
      <c r="B32" s="2"/>
      <c r="C32" s="2"/>
      <c r="D32" s="2"/>
      <c r="E32" s="2" t="s">
        <v>85</v>
      </c>
      <c r="F32" s="5">
        <v>1</v>
      </c>
      <c r="G32" s="6" t="s">
        <v>23</v>
      </c>
      <c r="H32" s="5"/>
      <c r="I32" s="20"/>
      <c r="J32" s="16" t="s">
        <v>86</v>
      </c>
      <c r="L32" s="22"/>
    </row>
    <row r="33" spans="2:12" x14ac:dyDescent="0.4">
      <c r="B33" s="1"/>
      <c r="C33" s="1"/>
      <c r="D33" s="1"/>
      <c r="E33" s="3"/>
      <c r="F33" s="318">
        <f>+IF(H33&gt;0,1,0)</f>
        <v>0</v>
      </c>
      <c r="G33" s="319"/>
      <c r="H33" s="322"/>
      <c r="I33" s="321"/>
      <c r="J33" s="39"/>
      <c r="L33" s="22"/>
    </row>
    <row r="34" spans="2:12" x14ac:dyDescent="0.4">
      <c r="B34" s="2"/>
      <c r="C34" s="2"/>
      <c r="D34" s="2"/>
      <c r="E34" s="2" t="s">
        <v>87</v>
      </c>
      <c r="F34" s="5">
        <v>1</v>
      </c>
      <c r="G34" s="6" t="s">
        <v>23</v>
      </c>
      <c r="H34" s="5"/>
      <c r="I34" s="20"/>
      <c r="J34" s="16" t="s">
        <v>88</v>
      </c>
      <c r="L34" s="22"/>
    </row>
    <row r="35" spans="2:12" x14ac:dyDescent="0.4">
      <c r="B35" s="1"/>
      <c r="C35" s="1"/>
      <c r="D35" s="1"/>
      <c r="E35" s="3"/>
      <c r="F35" s="318">
        <f>+IF(H35&gt;0,1,0)</f>
        <v>0</v>
      </c>
      <c r="G35" s="319"/>
      <c r="H35" s="322"/>
      <c r="I35" s="321"/>
      <c r="J35" s="39"/>
      <c r="L35" s="22"/>
    </row>
    <row r="36" spans="2:12" x14ac:dyDescent="0.4">
      <c r="B36" s="2"/>
      <c r="C36" s="2"/>
      <c r="D36" s="2"/>
      <c r="E36" s="67" t="s">
        <v>89</v>
      </c>
      <c r="F36" s="5">
        <v>1</v>
      </c>
      <c r="G36" s="6" t="s">
        <v>23</v>
      </c>
      <c r="H36" s="5"/>
      <c r="I36" s="20"/>
      <c r="J36" s="16"/>
      <c r="L36" s="22"/>
    </row>
    <row r="37" spans="2:12" x14ac:dyDescent="0.4">
      <c r="B37" s="1"/>
      <c r="C37" s="1"/>
      <c r="D37" s="1"/>
      <c r="E37" s="3"/>
      <c r="F37" s="322">
        <f>+IF(I37&gt;0,1,0)</f>
        <v>0</v>
      </c>
      <c r="G37" s="319"/>
      <c r="H37" s="322"/>
      <c r="I37" s="321"/>
      <c r="J37" s="39"/>
      <c r="L37" s="22"/>
    </row>
    <row r="38" spans="2:12" x14ac:dyDescent="0.4">
      <c r="B38" s="2"/>
      <c r="C38" s="2"/>
      <c r="D38" s="2"/>
      <c r="E38" s="2" t="s">
        <v>41</v>
      </c>
      <c r="F38" s="5">
        <v>1</v>
      </c>
      <c r="G38" s="6" t="s">
        <v>23</v>
      </c>
      <c r="H38" s="5"/>
      <c r="I38" s="20"/>
      <c r="J38" s="16" t="s">
        <v>90</v>
      </c>
      <c r="L38" s="22"/>
    </row>
    <row r="39" spans="2:12" x14ac:dyDescent="0.4">
      <c r="B39" s="1"/>
      <c r="C39" s="1"/>
      <c r="D39" s="1"/>
      <c r="E39" s="3"/>
      <c r="F39" s="322">
        <f>+IF(I39&gt;0,1,0)</f>
        <v>0</v>
      </c>
      <c r="G39" s="319"/>
      <c r="H39" s="322"/>
      <c r="I39" s="321"/>
      <c r="J39" s="39"/>
      <c r="L39" s="22"/>
    </row>
    <row r="40" spans="2:12" x14ac:dyDescent="0.4">
      <c r="B40" s="2"/>
      <c r="C40" s="2"/>
      <c r="D40" s="2" t="s">
        <v>44</v>
      </c>
      <c r="E40" s="2"/>
      <c r="F40" s="5"/>
      <c r="G40" s="6"/>
      <c r="H40" s="5"/>
      <c r="I40" s="5"/>
      <c r="J40" s="17"/>
    </row>
    <row r="41" spans="2:12" x14ac:dyDescent="0.4">
      <c r="B41" s="1"/>
      <c r="C41" s="1"/>
      <c r="D41" s="1"/>
      <c r="E41" s="3"/>
      <c r="F41" s="4"/>
      <c r="G41" s="38"/>
      <c r="H41" s="4"/>
      <c r="I41" s="4"/>
      <c r="J41" s="39"/>
    </row>
    <row r="42" spans="2:12" x14ac:dyDescent="0.4">
      <c r="B42" s="2"/>
      <c r="C42" s="2"/>
      <c r="D42" s="2"/>
      <c r="E42" s="2" t="s">
        <v>45</v>
      </c>
      <c r="F42" s="37"/>
      <c r="G42" s="6" t="s">
        <v>28</v>
      </c>
      <c r="H42" s="5"/>
      <c r="I42" s="5"/>
      <c r="J42" s="17"/>
      <c r="L42" s="20">
        <f>+IF(K42&gt;0,INT(K42*I42%/1000)*1000,3)</f>
        <v>3</v>
      </c>
    </row>
    <row r="43" spans="2:12" x14ac:dyDescent="0.4">
      <c r="B43" s="1"/>
      <c r="C43" s="1"/>
      <c r="D43" s="1"/>
      <c r="E43" s="3"/>
      <c r="F43" s="323"/>
      <c r="G43" s="319"/>
      <c r="H43" s="322"/>
      <c r="I43" s="322"/>
      <c r="J43" s="39"/>
    </row>
    <row r="44" spans="2:12" x14ac:dyDescent="0.4">
      <c r="B44" s="2"/>
      <c r="C44" s="2"/>
      <c r="D44" s="2"/>
      <c r="E44" s="2" t="s">
        <v>46</v>
      </c>
      <c r="F44" s="35">
        <v>1</v>
      </c>
      <c r="G44" s="6" t="s">
        <v>23</v>
      </c>
      <c r="H44" s="35"/>
      <c r="I44" s="20"/>
      <c r="J44" s="16" t="s">
        <v>378</v>
      </c>
    </row>
    <row r="45" spans="2:12" x14ac:dyDescent="0.4">
      <c r="B45" s="1"/>
      <c r="C45" s="1"/>
      <c r="D45" s="1"/>
      <c r="E45" s="3"/>
      <c r="F45" s="324"/>
      <c r="G45" s="319"/>
      <c r="H45" s="324"/>
      <c r="I45" s="321"/>
      <c r="J45" s="39"/>
    </row>
    <row r="46" spans="2:12" x14ac:dyDescent="0.4">
      <c r="B46" s="2"/>
      <c r="C46" s="2"/>
      <c r="D46" s="2"/>
      <c r="E46" s="2" t="s">
        <v>47</v>
      </c>
      <c r="F46" s="35"/>
      <c r="G46" s="6" t="s">
        <v>23</v>
      </c>
      <c r="H46" s="35"/>
      <c r="I46" s="20"/>
      <c r="J46" s="17"/>
    </row>
    <row r="47" spans="2:12" x14ac:dyDescent="0.4">
      <c r="B47" s="1"/>
      <c r="C47" s="1"/>
      <c r="D47" s="1"/>
      <c r="E47" s="3"/>
      <c r="F47" s="36"/>
      <c r="G47" s="38"/>
      <c r="H47" s="36"/>
      <c r="I47" s="21"/>
      <c r="J47" s="39"/>
    </row>
    <row r="48" spans="2:12" x14ac:dyDescent="0.4">
      <c r="B48" s="2"/>
      <c r="C48" s="2"/>
      <c r="D48" s="2"/>
      <c r="E48" s="2" t="s">
        <v>48</v>
      </c>
      <c r="F48" s="5"/>
      <c r="G48" s="6"/>
      <c r="H48" s="5"/>
      <c r="I48" s="5"/>
      <c r="J48" s="17"/>
    </row>
    <row r="49" spans="2:12" x14ac:dyDescent="0.4">
      <c r="B49" s="1"/>
      <c r="C49" s="1"/>
      <c r="D49" s="1"/>
      <c r="E49" s="3"/>
      <c r="F49" s="322"/>
      <c r="G49" s="319"/>
      <c r="H49" s="322"/>
      <c r="I49" s="322"/>
      <c r="J49" s="39"/>
    </row>
    <row r="50" spans="2:12" x14ac:dyDescent="0.4">
      <c r="B50" s="2"/>
      <c r="C50" s="2"/>
      <c r="D50" s="2"/>
      <c r="E50" s="2" t="s">
        <v>49</v>
      </c>
      <c r="F50" s="37"/>
      <c r="G50" s="6" t="s">
        <v>28</v>
      </c>
      <c r="H50" s="5"/>
      <c r="I50" s="325"/>
      <c r="J50" s="17"/>
      <c r="L50" s="20">
        <f>+IF(K50&gt;0,INT(K50*I50%/1000)*1000,3)</f>
        <v>3</v>
      </c>
    </row>
    <row r="51" spans="2:12" x14ac:dyDescent="0.4">
      <c r="B51" s="1"/>
      <c r="C51" s="1"/>
      <c r="D51" s="1"/>
      <c r="E51" s="3"/>
      <c r="F51" s="323"/>
      <c r="G51" s="319"/>
      <c r="H51" s="322"/>
      <c r="I51" s="321"/>
      <c r="J51" s="39"/>
    </row>
    <row r="52" spans="2:12" x14ac:dyDescent="0.4">
      <c r="B52" s="2"/>
      <c r="C52" s="2"/>
      <c r="D52" s="2"/>
      <c r="E52" s="2" t="s">
        <v>50</v>
      </c>
      <c r="F52" s="5"/>
      <c r="G52" s="6"/>
      <c r="H52" s="5"/>
      <c r="I52" s="5"/>
      <c r="J52" s="17"/>
    </row>
    <row r="53" spans="2:12" x14ac:dyDescent="0.4">
      <c r="B53" s="1"/>
      <c r="C53" s="1"/>
      <c r="D53" s="1"/>
      <c r="E53" s="3"/>
      <c r="F53" s="4"/>
      <c r="G53" s="38"/>
      <c r="H53" s="4"/>
      <c r="I53" s="322"/>
      <c r="J53" s="39"/>
    </row>
    <row r="54" spans="2:12" x14ac:dyDescent="0.4">
      <c r="B54" s="2"/>
      <c r="C54" s="2"/>
      <c r="D54" s="2"/>
      <c r="E54" s="2" t="s">
        <v>51</v>
      </c>
      <c r="F54" s="5">
        <f>+IF(H54&gt;0,90,0)</f>
        <v>0</v>
      </c>
      <c r="G54" s="6" t="s">
        <v>28</v>
      </c>
      <c r="H54" s="35"/>
      <c r="I54" s="20"/>
      <c r="J54" s="17"/>
    </row>
    <row r="55" spans="2:12" x14ac:dyDescent="0.4">
      <c r="B55" s="1"/>
      <c r="C55" s="1"/>
      <c r="D55" s="1"/>
      <c r="E55" s="3"/>
      <c r="F55" s="322">
        <f>+IF(H55&gt;0,90,0)</f>
        <v>0</v>
      </c>
      <c r="G55" s="319"/>
      <c r="H55" s="324"/>
      <c r="I55" s="321"/>
      <c r="J55" s="40"/>
    </row>
    <row r="56" spans="2:12" x14ac:dyDescent="0.4">
      <c r="B56" s="2"/>
      <c r="C56" s="2"/>
      <c r="D56" s="2"/>
      <c r="E56" s="2" t="s">
        <v>52</v>
      </c>
      <c r="F56" s="5"/>
      <c r="G56" s="6"/>
      <c r="H56" s="5"/>
      <c r="I56" s="5"/>
      <c r="J56" s="17"/>
    </row>
    <row r="57" spans="2:12" x14ac:dyDescent="0.4">
      <c r="B57" s="1"/>
      <c r="C57" s="1"/>
      <c r="D57" s="1"/>
      <c r="E57" s="3"/>
      <c r="F57" s="4"/>
      <c r="G57" s="38"/>
      <c r="H57" s="4"/>
      <c r="I57" s="322"/>
      <c r="J57" s="39"/>
    </row>
    <row r="58" spans="2:12" x14ac:dyDescent="0.4">
      <c r="B58" s="2"/>
      <c r="C58" s="2"/>
      <c r="D58" s="2"/>
      <c r="E58" s="2" t="s">
        <v>41</v>
      </c>
      <c r="F58" s="5"/>
      <c r="G58" s="6"/>
      <c r="H58" s="5"/>
      <c r="I58" s="5"/>
      <c r="J58" s="17" t="s">
        <v>53</v>
      </c>
    </row>
    <row r="59" spans="2:12" x14ac:dyDescent="0.4">
      <c r="B59" s="1"/>
      <c r="C59" s="1"/>
      <c r="D59" s="1"/>
      <c r="E59" s="3"/>
      <c r="F59" s="4"/>
      <c r="G59" s="38"/>
      <c r="H59" s="4"/>
      <c r="I59" s="322"/>
      <c r="J59" s="39"/>
    </row>
    <row r="60" spans="2:12" x14ac:dyDescent="0.4">
      <c r="B60" s="2"/>
      <c r="C60" s="2"/>
      <c r="D60" s="2" t="s">
        <v>54</v>
      </c>
      <c r="E60" s="2"/>
      <c r="F60" s="5"/>
      <c r="G60" s="6"/>
      <c r="H60" s="5"/>
      <c r="I60" s="20"/>
      <c r="J60" s="17" t="s">
        <v>55</v>
      </c>
    </row>
    <row r="61" spans="2:12" x14ac:dyDescent="0.4">
      <c r="B61" s="1"/>
      <c r="C61" s="1"/>
      <c r="D61" s="1"/>
      <c r="E61" s="3"/>
      <c r="F61" s="4"/>
      <c r="G61" s="38"/>
      <c r="H61" s="4"/>
      <c r="I61" s="321"/>
      <c r="J61" s="40"/>
    </row>
    <row r="62" spans="2:12" x14ac:dyDescent="0.4">
      <c r="B62" s="2"/>
      <c r="C62" s="2"/>
      <c r="D62" s="2" t="s">
        <v>56</v>
      </c>
      <c r="E62" s="2"/>
      <c r="F62" s="337"/>
      <c r="G62" s="6" t="s">
        <v>28</v>
      </c>
      <c r="H62" s="5"/>
      <c r="I62" s="325"/>
      <c r="J62" s="17"/>
    </row>
    <row r="63" spans="2:12" x14ac:dyDescent="0.4">
      <c r="B63" s="1"/>
      <c r="C63" s="1"/>
      <c r="D63" s="1"/>
      <c r="E63" s="3"/>
      <c r="F63" s="323"/>
      <c r="G63" s="319"/>
      <c r="H63" s="322"/>
      <c r="I63" s="321"/>
      <c r="J63" s="39"/>
    </row>
    <row r="64" spans="2:12" x14ac:dyDescent="0.4">
      <c r="B64" s="2"/>
      <c r="C64" s="2"/>
      <c r="D64" s="2"/>
      <c r="E64" s="2" t="s">
        <v>56</v>
      </c>
      <c r="F64" s="5"/>
      <c r="G64" s="6"/>
      <c r="H64" s="5"/>
      <c r="I64" s="5"/>
      <c r="J64" s="17"/>
    </row>
    <row r="65" spans="2:12" x14ac:dyDescent="0.4">
      <c r="B65" s="1"/>
      <c r="C65" s="1"/>
      <c r="D65" s="1"/>
      <c r="E65" s="3"/>
      <c r="F65" s="4"/>
      <c r="G65" s="38"/>
      <c r="H65" s="4"/>
      <c r="I65" s="322"/>
      <c r="J65" s="39"/>
    </row>
    <row r="66" spans="2:12" x14ac:dyDescent="0.4">
      <c r="B66" s="2"/>
      <c r="C66" s="2"/>
      <c r="D66" s="2"/>
      <c r="E66" s="2" t="s">
        <v>41</v>
      </c>
      <c r="F66" s="5"/>
      <c r="G66" s="6"/>
      <c r="H66" s="5"/>
      <c r="I66" s="5"/>
      <c r="J66" s="17" t="s">
        <v>57</v>
      </c>
    </row>
    <row r="67" spans="2:12" x14ac:dyDescent="0.4">
      <c r="B67" s="1"/>
      <c r="C67" s="1"/>
      <c r="D67" s="1"/>
      <c r="E67" s="3"/>
      <c r="F67" s="4"/>
      <c r="G67" s="38"/>
      <c r="H67" s="4"/>
      <c r="I67" s="322"/>
      <c r="J67" s="39"/>
    </row>
    <row r="68" spans="2:12" x14ac:dyDescent="0.4">
      <c r="B68" s="2"/>
      <c r="C68" s="2"/>
      <c r="D68" s="2" t="s">
        <v>58</v>
      </c>
      <c r="E68" s="2"/>
      <c r="F68" s="5"/>
      <c r="G68" s="6"/>
      <c r="H68" s="5"/>
      <c r="I68" s="20"/>
      <c r="J68" s="17" t="s">
        <v>59</v>
      </c>
    </row>
    <row r="69" spans="2:12" x14ac:dyDescent="0.4">
      <c r="B69" s="1"/>
      <c r="C69" s="1"/>
      <c r="D69" s="1"/>
      <c r="E69" s="3"/>
      <c r="F69" s="4"/>
      <c r="G69" s="38"/>
      <c r="H69" s="4"/>
      <c r="I69" s="321"/>
      <c r="J69" s="39"/>
    </row>
    <row r="70" spans="2:12" x14ac:dyDescent="0.4">
      <c r="B70" s="2"/>
      <c r="C70" s="2"/>
      <c r="D70" s="2" t="s">
        <v>60</v>
      </c>
      <c r="E70" s="2"/>
      <c r="F70" s="5"/>
      <c r="G70" s="6"/>
      <c r="H70" s="5"/>
      <c r="I70" s="5"/>
      <c r="J70" s="16"/>
    </row>
    <row r="71" spans="2:12" x14ac:dyDescent="0.4">
      <c r="B71" s="1"/>
      <c r="C71" s="1"/>
      <c r="D71" s="1"/>
      <c r="E71" s="3"/>
      <c r="F71" s="4"/>
      <c r="G71" s="38"/>
      <c r="H71" s="4"/>
      <c r="I71" s="4"/>
      <c r="J71" s="39"/>
    </row>
    <row r="72" spans="2:12" x14ac:dyDescent="0.4">
      <c r="B72" s="2"/>
      <c r="C72" s="2"/>
      <c r="D72" s="2"/>
      <c r="E72" s="2" t="s">
        <v>61</v>
      </c>
      <c r="F72" s="37"/>
      <c r="G72" s="6" t="s">
        <v>28</v>
      </c>
      <c r="H72" s="5"/>
      <c r="I72" s="5"/>
      <c r="J72" s="18"/>
      <c r="L72" s="31">
        <f>+ROUND(H72*F72%,0)</f>
        <v>0</v>
      </c>
    </row>
    <row r="73" spans="2:12" x14ac:dyDescent="0.4">
      <c r="B73" s="1"/>
      <c r="C73" s="1"/>
      <c r="D73" s="1"/>
      <c r="E73" s="3"/>
      <c r="F73" s="323"/>
      <c r="G73" s="319"/>
      <c r="H73" s="322"/>
      <c r="I73" s="322"/>
      <c r="J73" s="19" t="str">
        <f>+IF(H73&gt;0,"（"&amp;FIXED(L73,0)&amp;"）","")</f>
        <v/>
      </c>
      <c r="L73" s="31">
        <f>+ROUND(H73*F73%,0)</f>
        <v>0</v>
      </c>
    </row>
    <row r="74" spans="2:12" x14ac:dyDescent="0.4">
      <c r="B74" s="2"/>
      <c r="C74" s="2"/>
      <c r="D74" s="2"/>
      <c r="E74" s="2" t="s">
        <v>62</v>
      </c>
      <c r="F74" s="37"/>
      <c r="G74" s="6" t="s">
        <v>28</v>
      </c>
      <c r="H74" s="5"/>
      <c r="I74" s="5"/>
      <c r="J74" s="16"/>
    </row>
    <row r="75" spans="2:12" x14ac:dyDescent="0.4">
      <c r="B75" s="1"/>
      <c r="C75" s="1"/>
      <c r="D75" s="1"/>
      <c r="E75" s="3"/>
      <c r="F75" s="323">
        <f>+IF(H75&gt;0,0.04,0)</f>
        <v>0</v>
      </c>
      <c r="G75" s="319"/>
      <c r="H75" s="322"/>
      <c r="I75" s="322"/>
      <c r="J75" s="39"/>
    </row>
    <row r="76" spans="2:12" x14ac:dyDescent="0.4">
      <c r="B76" s="2"/>
      <c r="C76" s="2"/>
      <c r="D76" s="2"/>
      <c r="E76" s="2" t="s">
        <v>63</v>
      </c>
      <c r="F76" s="5">
        <v>1</v>
      </c>
      <c r="G76" s="6" t="s">
        <v>23</v>
      </c>
      <c r="H76" s="5"/>
      <c r="I76" s="5"/>
      <c r="J76" s="16" t="s">
        <v>64</v>
      </c>
      <c r="L76" s="326">
        <f>+I68+L72+I74</f>
        <v>0</v>
      </c>
    </row>
    <row r="77" spans="2:12" x14ac:dyDescent="0.4">
      <c r="B77" s="1"/>
      <c r="C77" s="1"/>
      <c r="D77" s="1"/>
      <c r="E77" s="3"/>
      <c r="F77" s="322"/>
      <c r="G77" s="319"/>
      <c r="H77" s="322"/>
      <c r="I77" s="322"/>
      <c r="J77" s="39"/>
      <c r="L77" s="31">
        <f>+I69+L73+I75</f>
        <v>0</v>
      </c>
    </row>
    <row r="78" spans="2:12" x14ac:dyDescent="0.4">
      <c r="B78" s="2"/>
      <c r="C78" s="2" t="s">
        <v>22</v>
      </c>
      <c r="D78" s="2"/>
      <c r="E78" s="2"/>
      <c r="F78" s="5"/>
      <c r="G78" s="6"/>
      <c r="H78" s="5"/>
      <c r="I78" s="325"/>
      <c r="J78" s="17" t="s">
        <v>65</v>
      </c>
      <c r="L78" s="327">
        <f>+L76-I78</f>
        <v>0</v>
      </c>
    </row>
    <row r="79" spans="2:12" x14ac:dyDescent="0.4">
      <c r="B79" s="1"/>
      <c r="C79" s="1"/>
      <c r="D79" s="1"/>
      <c r="E79" s="3"/>
      <c r="F79" s="4"/>
      <c r="G79" s="38"/>
      <c r="H79" s="4"/>
      <c r="I79" s="321"/>
      <c r="J79" s="39"/>
      <c r="L79" s="31">
        <f>+L77-I79</f>
        <v>0</v>
      </c>
    </row>
    <row r="80" spans="2:12" x14ac:dyDescent="0.4">
      <c r="B80" s="2"/>
      <c r="C80" s="2"/>
      <c r="D80" s="2"/>
      <c r="E80" s="2"/>
      <c r="F80" s="5"/>
      <c r="G80" s="6"/>
      <c r="H80" s="5"/>
      <c r="I80" s="5"/>
      <c r="J80" s="17"/>
    </row>
    <row r="81" spans="2:11" x14ac:dyDescent="0.4">
      <c r="B81" s="1"/>
      <c r="C81" s="1"/>
      <c r="D81" s="1"/>
      <c r="E81" s="3"/>
      <c r="F81" s="4"/>
      <c r="G81" s="38"/>
      <c r="H81" s="4"/>
      <c r="I81" s="4"/>
      <c r="J81" s="39"/>
    </row>
    <row r="82" spans="2:11" x14ac:dyDescent="0.4">
      <c r="B82" s="2"/>
      <c r="C82" s="2"/>
      <c r="D82" s="2"/>
      <c r="E82" s="2"/>
      <c r="F82" s="5"/>
      <c r="G82" s="6"/>
      <c r="H82" s="5"/>
      <c r="I82" s="5"/>
      <c r="J82" s="17"/>
    </row>
    <row r="83" spans="2:11" x14ac:dyDescent="0.4">
      <c r="B83" s="1"/>
      <c r="C83" s="1"/>
      <c r="D83" s="1"/>
      <c r="E83" s="3"/>
      <c r="F83" s="4"/>
      <c r="G83" s="38"/>
      <c r="H83" s="4"/>
      <c r="I83" s="4"/>
      <c r="J83" s="39"/>
    </row>
    <row r="84" spans="2:11" x14ac:dyDescent="0.4">
      <c r="B84" s="2"/>
      <c r="C84" s="2"/>
      <c r="D84" s="2"/>
      <c r="E84" s="2"/>
      <c r="F84" s="5"/>
      <c r="G84" s="6"/>
      <c r="H84" s="5"/>
      <c r="I84" s="5"/>
      <c r="J84" s="17"/>
    </row>
    <row r="85" spans="2:11" x14ac:dyDescent="0.4">
      <c r="B85" s="1"/>
      <c r="C85" s="1"/>
      <c r="D85" s="1"/>
      <c r="E85" s="3"/>
      <c r="F85" s="4"/>
      <c r="G85" s="38"/>
      <c r="H85" s="4"/>
      <c r="I85" s="4"/>
      <c r="J85" s="39"/>
      <c r="K85" s="127"/>
    </row>
    <row r="86" spans="2:11" x14ac:dyDescent="0.4">
      <c r="B86" s="2"/>
      <c r="C86" s="2"/>
      <c r="D86" s="2"/>
      <c r="E86" s="2"/>
      <c r="F86" s="5"/>
      <c r="G86" s="6"/>
      <c r="H86" s="5"/>
      <c r="I86" s="5"/>
      <c r="J86" s="17"/>
    </row>
    <row r="87" spans="2:11" x14ac:dyDescent="0.4">
      <c r="B87" s="1"/>
      <c r="C87" s="1"/>
      <c r="D87" s="1"/>
      <c r="E87" s="3"/>
      <c r="F87" s="4"/>
      <c r="G87" s="38"/>
      <c r="H87" s="4"/>
      <c r="I87" s="4"/>
      <c r="J87" s="39"/>
    </row>
    <row r="88" spans="2:11" x14ac:dyDescent="0.4">
      <c r="B88" s="2"/>
      <c r="C88" s="2"/>
      <c r="D88" s="2"/>
      <c r="E88" s="2"/>
      <c r="F88" s="5"/>
      <c r="G88" s="6"/>
      <c r="H88" s="5"/>
      <c r="I88" s="5"/>
      <c r="J88" s="17"/>
    </row>
    <row r="89" spans="2:11" x14ac:dyDescent="0.4">
      <c r="B89" s="1"/>
      <c r="C89" s="1"/>
      <c r="D89" s="1"/>
      <c r="E89" s="3"/>
      <c r="F89" s="4"/>
      <c r="G89" s="38"/>
      <c r="H89" s="4"/>
      <c r="I89" s="4"/>
      <c r="J89" s="39"/>
    </row>
    <row r="90" spans="2:11" x14ac:dyDescent="0.4">
      <c r="B90" s="2"/>
      <c r="C90" s="2"/>
      <c r="D90" s="2"/>
      <c r="E90" s="2"/>
      <c r="F90" s="5"/>
      <c r="G90" s="6"/>
      <c r="H90" s="5"/>
      <c r="I90" s="5"/>
      <c r="J90" s="17"/>
    </row>
    <row r="91" spans="2:11" x14ac:dyDescent="0.4">
      <c r="B91" s="1"/>
      <c r="C91" s="1"/>
      <c r="D91" s="1"/>
      <c r="E91" s="3"/>
      <c r="F91" s="4"/>
      <c r="G91" s="38"/>
      <c r="H91" s="4"/>
      <c r="I91" s="4"/>
      <c r="J91" s="39"/>
    </row>
    <row r="92" spans="2:11" x14ac:dyDescent="0.4">
      <c r="B92" s="2"/>
      <c r="C92" s="2"/>
      <c r="D92" s="2"/>
      <c r="E92" s="2"/>
      <c r="F92" s="5"/>
      <c r="G92" s="6"/>
      <c r="H92" s="5"/>
      <c r="I92" s="5"/>
      <c r="J92" s="17"/>
    </row>
    <row r="93" spans="2:11" x14ac:dyDescent="0.4">
      <c r="B93" s="1"/>
      <c r="C93" s="1"/>
      <c r="D93" s="1"/>
      <c r="E93" s="3"/>
      <c r="F93" s="4"/>
      <c r="G93" s="38"/>
      <c r="H93" s="4"/>
      <c r="I93" s="4"/>
      <c r="J93" s="39"/>
    </row>
    <row r="94" spans="2:11" x14ac:dyDescent="0.4">
      <c r="B94" s="2"/>
      <c r="C94" s="2"/>
      <c r="D94" s="2"/>
      <c r="E94" s="2"/>
      <c r="F94" s="5"/>
      <c r="G94" s="6"/>
      <c r="H94" s="5"/>
      <c r="I94" s="5"/>
      <c r="J94" s="17"/>
    </row>
    <row r="95" spans="2:11" x14ac:dyDescent="0.4">
      <c r="B95" s="1"/>
      <c r="C95" s="1"/>
      <c r="D95" s="1"/>
      <c r="E95" s="3"/>
      <c r="F95" s="4"/>
      <c r="G95" s="38"/>
      <c r="H95" s="4"/>
      <c r="I95" s="4"/>
      <c r="J95" s="39"/>
    </row>
    <row r="96" spans="2:11" x14ac:dyDescent="0.4">
      <c r="B96" s="2"/>
      <c r="C96" s="2"/>
      <c r="D96" s="2"/>
      <c r="E96" s="2"/>
      <c r="F96" s="5"/>
      <c r="G96" s="6"/>
      <c r="H96" s="5"/>
      <c r="I96" s="5"/>
      <c r="J96" s="17"/>
    </row>
    <row r="97" spans="2:10" x14ac:dyDescent="0.4">
      <c r="B97" s="1"/>
      <c r="C97" s="1"/>
      <c r="D97" s="1"/>
      <c r="E97" s="3"/>
      <c r="F97" s="4"/>
      <c r="G97" s="38"/>
      <c r="H97" s="4"/>
      <c r="I97" s="4"/>
      <c r="J97" s="39"/>
    </row>
    <row r="98" spans="2:10" x14ac:dyDescent="0.4">
      <c r="B98" s="2"/>
      <c r="C98" s="2"/>
      <c r="D98" s="2"/>
      <c r="E98" s="2"/>
      <c r="F98" s="5"/>
      <c r="G98" s="6"/>
      <c r="H98" s="5"/>
      <c r="I98" s="5"/>
      <c r="J98" s="17"/>
    </row>
    <row r="99" spans="2:10" x14ac:dyDescent="0.4">
      <c r="B99" s="1"/>
      <c r="C99" s="1"/>
      <c r="D99" s="1"/>
      <c r="E99" s="3"/>
      <c r="F99" s="4"/>
      <c r="G99" s="38"/>
      <c r="H99" s="4"/>
      <c r="I99" s="4"/>
      <c r="J99" s="39"/>
    </row>
  </sheetData>
  <mergeCells count="9">
    <mergeCell ref="J4:J5"/>
    <mergeCell ref="D2:I3"/>
    <mergeCell ref="B4:B5"/>
    <mergeCell ref="C4:C5"/>
    <mergeCell ref="D4:E5"/>
    <mergeCell ref="F4:F5"/>
    <mergeCell ref="G4:G5"/>
    <mergeCell ref="H4:H5"/>
    <mergeCell ref="I4:I5"/>
  </mergeCells>
  <phoneticPr fontId="2"/>
  <hyperlinks>
    <hyperlink ref="A1" location="menu!A1" display="menu" xr:uid="{DB122234-4964-450F-BC4B-CB55882E5214}"/>
  </hyperlinks>
  <printOptions horizontalCentered="1"/>
  <pageMargins left="0.78740157480314965" right="0.39370078740157483" top="0.39370078740157483" bottom="0.39370078740157483" header="0.31496062992125984" footer="0.11811023622047245"/>
  <pageSetup paperSize="9" scale="66" orientation="portrait" blackAndWhite="1" errors="blank" r:id="rId1"/>
  <headerFooter>
    <oddFooter>&amp;C&amp;P</oddFooter>
  </headerFooter>
  <rowBreaks count="1" manualBreakCount="1">
    <brk id="39" min="1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FF"/>
  </sheetPr>
  <dimension ref="A1:AV49"/>
  <sheetViews>
    <sheetView showGridLines="0" showZeros="0" view="pageBreakPreview" topLeftCell="U1" zoomScale="55" zoomScaleNormal="100" zoomScaleSheetLayoutView="55" workbookViewId="0">
      <selection activeCell="BC23" sqref="BC23"/>
    </sheetView>
  </sheetViews>
  <sheetFormatPr defaultRowHeight="18.75" x14ac:dyDescent="0.4"/>
  <cols>
    <col min="2" max="2" width="20.625" customWidth="1"/>
    <col min="3" max="3" width="23.625" customWidth="1"/>
    <col min="4" max="4" width="8.625" customWidth="1"/>
    <col min="5" max="5" width="5.625" customWidth="1"/>
    <col min="6" max="7" width="12.625" customWidth="1"/>
    <col min="8" max="8" width="17.625" customWidth="1"/>
    <col min="9" max="9" width="2.625" customWidth="1"/>
    <col min="10" max="10" width="20.625" customWidth="1"/>
    <col min="11" max="11" width="23.625" customWidth="1"/>
    <col min="12" max="12" width="8.625" customWidth="1"/>
    <col min="13" max="13" width="5.625" customWidth="1"/>
    <col min="14" max="15" width="12.625" customWidth="1"/>
    <col min="16" max="16" width="17.625" customWidth="1"/>
    <col min="17" max="17" width="2.625" customWidth="1"/>
    <col min="18" max="18" width="20.625" customWidth="1"/>
    <col min="19" max="19" width="23.625" customWidth="1"/>
    <col min="20" max="20" width="8.625" customWidth="1"/>
    <col min="21" max="21" width="5.625" customWidth="1"/>
    <col min="22" max="23" width="12.625" customWidth="1"/>
    <col min="24" max="24" width="17.625" customWidth="1"/>
    <col min="25" max="25" width="2.625" customWidth="1"/>
    <col min="26" max="26" width="20.625" customWidth="1"/>
    <col min="27" max="27" width="23.625" customWidth="1"/>
    <col min="28" max="28" width="8.625" customWidth="1"/>
    <col min="29" max="29" width="5.625" customWidth="1"/>
    <col min="30" max="31" width="12.625" customWidth="1"/>
    <col min="32" max="32" width="17.625" customWidth="1"/>
    <col min="33" max="33" width="2.625" customWidth="1"/>
    <col min="34" max="34" width="20.625" customWidth="1"/>
    <col min="35" max="35" width="23.625" customWidth="1"/>
    <col min="36" max="36" width="8.625" customWidth="1"/>
    <col min="37" max="37" width="5.625" customWidth="1"/>
    <col min="38" max="39" width="12.625" customWidth="1"/>
    <col min="40" max="40" width="17.625" customWidth="1"/>
    <col min="41" max="41" width="2.625" customWidth="1"/>
    <col min="42" max="42" width="20.625" customWidth="1"/>
    <col min="43" max="43" width="23.625" customWidth="1"/>
    <col min="44" max="44" width="8.625" customWidth="1"/>
    <col min="45" max="45" width="5.625" customWidth="1"/>
    <col min="46" max="47" width="12.625" customWidth="1"/>
    <col min="48" max="48" width="17.625" customWidth="1"/>
  </cols>
  <sheetData>
    <row r="1" spans="1:48" x14ac:dyDescent="0.4">
      <c r="A1" s="62" t="s">
        <v>71</v>
      </c>
    </row>
    <row r="2" spans="1:48" ht="18.95" customHeight="1" x14ac:dyDescent="0.4">
      <c r="B2" s="369" t="s">
        <v>91</v>
      </c>
      <c r="C2" s="370"/>
      <c r="D2" s="373">
        <v>1</v>
      </c>
      <c r="E2" s="373"/>
      <c r="F2" s="370" t="s">
        <v>40</v>
      </c>
      <c r="G2" s="370"/>
      <c r="H2" s="375" t="s">
        <v>92</v>
      </c>
      <c r="J2" s="369" t="s">
        <v>91</v>
      </c>
      <c r="K2" s="370"/>
      <c r="L2" s="373">
        <v>4</v>
      </c>
      <c r="M2" s="373"/>
      <c r="N2" s="370" t="s">
        <v>81</v>
      </c>
      <c r="O2" s="370"/>
      <c r="P2" s="375" t="s">
        <v>92</v>
      </c>
      <c r="R2" s="369" t="s">
        <v>91</v>
      </c>
      <c r="S2" s="370"/>
      <c r="T2" s="373">
        <v>5</v>
      </c>
      <c r="U2" s="373"/>
      <c r="V2" s="370" t="s">
        <v>83</v>
      </c>
      <c r="W2" s="370"/>
      <c r="X2" s="375" t="s">
        <v>92</v>
      </c>
      <c r="Z2" s="369" t="s">
        <v>91</v>
      </c>
      <c r="AA2" s="370"/>
      <c r="AB2" s="373">
        <v>6</v>
      </c>
      <c r="AC2" s="373"/>
      <c r="AD2" s="370" t="s">
        <v>85</v>
      </c>
      <c r="AE2" s="370"/>
      <c r="AF2" s="375" t="s">
        <v>92</v>
      </c>
      <c r="AH2" s="369" t="s">
        <v>91</v>
      </c>
      <c r="AI2" s="370"/>
      <c r="AJ2" s="373">
        <v>7</v>
      </c>
      <c r="AK2" s="373"/>
      <c r="AL2" s="370" t="s">
        <v>87</v>
      </c>
      <c r="AM2" s="370"/>
      <c r="AN2" s="375" t="s">
        <v>92</v>
      </c>
      <c r="AP2" s="369" t="s">
        <v>91</v>
      </c>
      <c r="AQ2" s="370"/>
      <c r="AR2" s="373">
        <v>8</v>
      </c>
      <c r="AS2" s="373"/>
      <c r="AT2" s="370" t="s">
        <v>46</v>
      </c>
      <c r="AU2" s="370"/>
      <c r="AV2" s="375" t="s">
        <v>92</v>
      </c>
    </row>
    <row r="3" spans="1:48" ht="18.95" customHeight="1" x14ac:dyDescent="0.4">
      <c r="B3" s="371"/>
      <c r="C3" s="372"/>
      <c r="D3" s="374"/>
      <c r="E3" s="374"/>
      <c r="F3" s="372"/>
      <c r="G3" s="372"/>
      <c r="H3" s="376"/>
      <c r="J3" s="371"/>
      <c r="K3" s="372"/>
      <c r="L3" s="374"/>
      <c r="M3" s="374"/>
      <c r="N3" s="372"/>
      <c r="O3" s="372"/>
      <c r="P3" s="376"/>
      <c r="R3" s="371"/>
      <c r="S3" s="372"/>
      <c r="T3" s="374"/>
      <c r="U3" s="374"/>
      <c r="V3" s="372"/>
      <c r="W3" s="372"/>
      <c r="X3" s="376"/>
      <c r="Z3" s="371"/>
      <c r="AA3" s="372"/>
      <c r="AB3" s="374"/>
      <c r="AC3" s="374"/>
      <c r="AD3" s="372"/>
      <c r="AE3" s="372"/>
      <c r="AF3" s="376"/>
      <c r="AH3" s="371"/>
      <c r="AI3" s="372"/>
      <c r="AJ3" s="374"/>
      <c r="AK3" s="374"/>
      <c r="AL3" s="372"/>
      <c r="AM3" s="372"/>
      <c r="AN3" s="376"/>
      <c r="AP3" s="371"/>
      <c r="AQ3" s="372"/>
      <c r="AR3" s="374"/>
      <c r="AS3" s="374"/>
      <c r="AT3" s="372"/>
      <c r="AU3" s="372"/>
      <c r="AV3" s="376"/>
    </row>
    <row r="4" spans="1:48" ht="19.5" thickBot="1" x14ac:dyDescent="0.45">
      <c r="B4" s="68" t="s">
        <v>93</v>
      </c>
      <c r="C4" s="69" t="s">
        <v>94</v>
      </c>
      <c r="D4" s="69" t="s">
        <v>95</v>
      </c>
      <c r="E4" s="69" t="s">
        <v>16</v>
      </c>
      <c r="F4" s="69" t="s">
        <v>37</v>
      </c>
      <c r="G4" s="69" t="s">
        <v>38</v>
      </c>
      <c r="H4" s="69" t="s">
        <v>19</v>
      </c>
      <c r="J4" s="68" t="s">
        <v>93</v>
      </c>
      <c r="K4" s="69" t="s">
        <v>94</v>
      </c>
      <c r="L4" s="69" t="s">
        <v>95</v>
      </c>
      <c r="M4" s="69" t="s">
        <v>16</v>
      </c>
      <c r="N4" s="69" t="s">
        <v>37</v>
      </c>
      <c r="O4" s="69" t="s">
        <v>38</v>
      </c>
      <c r="P4" s="69" t="s">
        <v>19</v>
      </c>
      <c r="R4" s="68" t="s">
        <v>93</v>
      </c>
      <c r="S4" s="69" t="s">
        <v>94</v>
      </c>
      <c r="T4" s="69" t="s">
        <v>95</v>
      </c>
      <c r="U4" s="69" t="s">
        <v>16</v>
      </c>
      <c r="V4" s="69" t="s">
        <v>37</v>
      </c>
      <c r="W4" s="69" t="s">
        <v>38</v>
      </c>
      <c r="X4" s="69" t="s">
        <v>19</v>
      </c>
      <c r="Z4" s="68" t="s">
        <v>93</v>
      </c>
      <c r="AA4" s="69" t="s">
        <v>94</v>
      </c>
      <c r="AB4" s="69" t="s">
        <v>95</v>
      </c>
      <c r="AC4" s="69" t="s">
        <v>16</v>
      </c>
      <c r="AD4" s="69" t="s">
        <v>37</v>
      </c>
      <c r="AE4" s="69" t="s">
        <v>38</v>
      </c>
      <c r="AF4" s="69" t="s">
        <v>19</v>
      </c>
      <c r="AH4" s="68" t="s">
        <v>93</v>
      </c>
      <c r="AI4" s="69" t="s">
        <v>94</v>
      </c>
      <c r="AJ4" s="69" t="s">
        <v>95</v>
      </c>
      <c r="AK4" s="69" t="s">
        <v>16</v>
      </c>
      <c r="AL4" s="69" t="s">
        <v>37</v>
      </c>
      <c r="AM4" s="69" t="s">
        <v>38</v>
      </c>
      <c r="AN4" s="69" t="s">
        <v>19</v>
      </c>
      <c r="AP4" s="68" t="s">
        <v>93</v>
      </c>
      <c r="AQ4" s="69" t="s">
        <v>94</v>
      </c>
      <c r="AR4" s="69" t="s">
        <v>95</v>
      </c>
      <c r="AS4" s="69" t="s">
        <v>16</v>
      </c>
      <c r="AT4" s="69" t="s">
        <v>37</v>
      </c>
      <c r="AU4" s="69" t="s">
        <v>38</v>
      </c>
      <c r="AV4" s="69" t="s">
        <v>19</v>
      </c>
    </row>
    <row r="5" spans="1:48" ht="19.5" customHeight="1" thickTop="1" x14ac:dyDescent="0.4">
      <c r="B5" s="367" t="s">
        <v>96</v>
      </c>
      <c r="C5" s="377" t="s">
        <v>309</v>
      </c>
      <c r="D5" s="70">
        <v>2</v>
      </c>
      <c r="E5" s="71" t="s">
        <v>97</v>
      </c>
      <c r="F5" s="72"/>
      <c r="G5" s="72">
        <f>+IF(F5&gt;0,INT(D5*F5),0)</f>
        <v>0</v>
      </c>
      <c r="H5" s="73"/>
      <c r="J5" s="367" t="s">
        <v>100</v>
      </c>
      <c r="K5" s="368"/>
      <c r="L5" s="74"/>
      <c r="M5" s="71" t="s">
        <v>101</v>
      </c>
      <c r="N5" s="72"/>
      <c r="O5" s="72">
        <f>+IF(N5&gt;0,INT(L5*N5),0)</f>
        <v>0</v>
      </c>
      <c r="P5" s="73" t="s">
        <v>102</v>
      </c>
      <c r="R5" s="367" t="s">
        <v>103</v>
      </c>
      <c r="S5" s="368"/>
      <c r="T5" s="74"/>
      <c r="U5" s="71" t="s">
        <v>101</v>
      </c>
      <c r="V5" s="72"/>
      <c r="W5" s="72">
        <f>+IF(V5&gt;0,INT(T5*V5),0)</f>
        <v>0</v>
      </c>
      <c r="X5" s="73" t="s">
        <v>102</v>
      </c>
      <c r="Z5" s="366" t="s">
        <v>130</v>
      </c>
      <c r="AA5" s="365" t="s">
        <v>391</v>
      </c>
      <c r="AB5" s="75">
        <v>1</v>
      </c>
      <c r="AC5" s="76" t="s">
        <v>108</v>
      </c>
      <c r="AD5" s="77"/>
      <c r="AE5" s="72">
        <f>+IF(AD5&gt;0,INT(AB5*AD5),0)</f>
        <v>0</v>
      </c>
      <c r="AF5" s="73"/>
      <c r="AH5" s="367" t="s">
        <v>104</v>
      </c>
      <c r="AI5" s="368"/>
      <c r="AJ5" s="70">
        <v>1</v>
      </c>
      <c r="AK5" s="71" t="s">
        <v>101</v>
      </c>
      <c r="AL5" s="72"/>
      <c r="AM5" s="72">
        <f>+IF(AL5&gt;0,INT(AJ5*AL5),0)</f>
        <v>0</v>
      </c>
      <c r="AN5" s="78"/>
      <c r="AP5" s="367" t="s">
        <v>379</v>
      </c>
      <c r="AQ5" s="368" t="s">
        <v>380</v>
      </c>
      <c r="AR5" s="70"/>
      <c r="AS5" s="71" t="s">
        <v>381</v>
      </c>
      <c r="AT5" s="72"/>
      <c r="AU5" s="72">
        <f>+IF(AT5&gt;0,INT(AR5*AT5),0)</f>
        <v>0</v>
      </c>
      <c r="AV5" s="78"/>
    </row>
    <row r="6" spans="1:48" x14ac:dyDescent="0.4">
      <c r="B6" s="357"/>
      <c r="C6" s="378"/>
      <c r="D6" s="79"/>
      <c r="E6" s="174"/>
      <c r="F6" s="80"/>
      <c r="G6" s="81">
        <f>+IF(F6&gt;0,INT(D6*F6),0)</f>
        <v>0</v>
      </c>
      <c r="H6" s="82"/>
      <c r="J6" s="357"/>
      <c r="K6" s="364"/>
      <c r="L6" s="83">
        <f>+'集計(機械)'!D48</f>
        <v>0</v>
      </c>
      <c r="M6" s="174"/>
      <c r="N6" s="80"/>
      <c r="O6" s="81">
        <f>+IF(N6&gt;0,INT(L6*N6),0)</f>
        <v>0</v>
      </c>
      <c r="P6" s="82"/>
      <c r="R6" s="357"/>
      <c r="S6" s="364"/>
      <c r="T6" s="83">
        <f>+'集計(機械)'!F48</f>
        <v>0</v>
      </c>
      <c r="U6" s="174"/>
      <c r="V6" s="80"/>
      <c r="W6" s="81">
        <f>+IF(V6&gt;0,INT(T6*V6),0)</f>
        <v>0</v>
      </c>
      <c r="X6" s="82"/>
      <c r="Z6" s="357"/>
      <c r="AA6" s="364"/>
      <c r="AB6" s="79"/>
      <c r="AC6" s="174"/>
      <c r="AD6" s="80"/>
      <c r="AE6" s="81">
        <f>+IF(AD6&gt;0,INT(AB6*AD6),0)</f>
        <v>0</v>
      </c>
      <c r="AF6" s="82"/>
      <c r="AH6" s="357"/>
      <c r="AI6" s="364"/>
      <c r="AJ6" s="79"/>
      <c r="AK6" s="174"/>
      <c r="AL6" s="80"/>
      <c r="AM6" s="81">
        <f>+IF(AL6&gt;0,INT(AJ6*AL6),0)</f>
        <v>0</v>
      </c>
      <c r="AN6" s="84"/>
      <c r="AP6" s="357"/>
      <c r="AQ6" s="364"/>
      <c r="AR6" s="328"/>
      <c r="AS6" s="329"/>
      <c r="AT6" s="330"/>
      <c r="AU6" s="331">
        <f>+IF(AT6&gt;0,INT(AR6*AT6),0)</f>
        <v>0</v>
      </c>
      <c r="AV6" s="84"/>
    </row>
    <row r="7" spans="1:48" ht="18.95" customHeight="1" x14ac:dyDescent="0.4">
      <c r="B7" s="360" t="s">
        <v>286</v>
      </c>
      <c r="C7" s="365" t="s">
        <v>308</v>
      </c>
      <c r="D7" s="75">
        <v>1</v>
      </c>
      <c r="E7" s="76" t="s">
        <v>23</v>
      </c>
      <c r="F7" s="77"/>
      <c r="G7" s="72">
        <f>+IF(F7&gt;0,INT(D7*F7),0)</f>
        <v>0</v>
      </c>
      <c r="H7" s="85"/>
      <c r="J7" s="360" t="s">
        <v>105</v>
      </c>
      <c r="K7" s="365"/>
      <c r="L7" s="86">
        <f>+'集計(機械)'!C47</f>
        <v>0</v>
      </c>
      <c r="M7" s="76" t="s">
        <v>101</v>
      </c>
      <c r="N7" s="77"/>
      <c r="O7" s="72">
        <f>+IF(N7&gt;0,INT(L7*N7),0)</f>
        <v>0</v>
      </c>
      <c r="P7" s="73" t="s">
        <v>102</v>
      </c>
      <c r="R7" s="360"/>
      <c r="S7" s="365"/>
      <c r="T7" s="86"/>
      <c r="U7" s="76"/>
      <c r="V7" s="77"/>
      <c r="W7" s="72">
        <f>+IF(V7&gt;0,INT(T7*V7),0)</f>
        <v>0</v>
      </c>
      <c r="X7" s="73"/>
      <c r="Z7" s="360"/>
      <c r="AA7" s="365"/>
      <c r="AB7" s="75"/>
      <c r="AC7" s="76"/>
      <c r="AD7" s="77"/>
      <c r="AE7" s="72">
        <f>+IF(AD7&gt;0,INT(AB7*AD7),0)</f>
        <v>0</v>
      </c>
      <c r="AF7" s="73"/>
      <c r="AH7" s="360"/>
      <c r="AI7" s="365"/>
      <c r="AJ7" s="75"/>
      <c r="AK7" s="76"/>
      <c r="AL7" s="77"/>
      <c r="AM7" s="72">
        <f>+IF(AL7&gt;0,INT(AJ7*AL7),0)</f>
        <v>0</v>
      </c>
      <c r="AN7" s="78"/>
      <c r="AP7" s="360"/>
      <c r="AQ7" s="365"/>
      <c r="AR7" s="75"/>
      <c r="AS7" s="76"/>
      <c r="AT7" s="77"/>
      <c r="AU7" s="72">
        <f>+IF(AT7&gt;0,INT(AR7*AT7),0)</f>
        <v>0</v>
      </c>
      <c r="AV7" s="78"/>
    </row>
    <row r="8" spans="1:48" ht="18.95" customHeight="1" x14ac:dyDescent="0.4">
      <c r="B8" s="357"/>
      <c r="C8" s="364"/>
      <c r="D8" s="79"/>
      <c r="E8" s="174"/>
      <c r="F8" s="80"/>
      <c r="G8" s="81"/>
      <c r="H8" s="82"/>
      <c r="J8" s="357"/>
      <c r="K8" s="364"/>
      <c r="L8" s="83">
        <f>+'集計(機械)'!C48</f>
        <v>0</v>
      </c>
      <c r="M8" s="174"/>
      <c r="N8" s="80"/>
      <c r="O8" s="81">
        <f>+IF(N8&gt;0,INT(L8*N8),0)</f>
        <v>0</v>
      </c>
      <c r="P8" s="82"/>
      <c r="R8" s="357"/>
      <c r="S8" s="364"/>
      <c r="T8" s="83"/>
      <c r="U8" s="174"/>
      <c r="V8" s="80"/>
      <c r="W8" s="81">
        <f>+IF(V8&gt;0,INT(T8*V8),0)</f>
        <v>0</v>
      </c>
      <c r="X8" s="82"/>
      <c r="Z8" s="357"/>
      <c r="AA8" s="364"/>
      <c r="AB8" s="79"/>
      <c r="AC8" s="174"/>
      <c r="AD8" s="80"/>
      <c r="AE8" s="81">
        <f>+IF(AD8&gt;0,INT(AB8*AD8),0)</f>
        <v>0</v>
      </c>
      <c r="AF8" s="82"/>
      <c r="AH8" s="357"/>
      <c r="AI8" s="364"/>
      <c r="AJ8" s="79"/>
      <c r="AK8" s="174"/>
      <c r="AL8" s="80"/>
      <c r="AM8" s="81">
        <f>+IF(AL8&gt;0,INT(AJ8*AL8),0)</f>
        <v>0</v>
      </c>
      <c r="AN8" s="84"/>
      <c r="AP8" s="357"/>
      <c r="AQ8" s="364"/>
      <c r="AR8" s="79"/>
      <c r="AS8" s="174"/>
      <c r="AT8" s="80"/>
      <c r="AU8" s="81">
        <f>+IF(AT8&gt;0,INT(AR8*AT8),0)</f>
        <v>0</v>
      </c>
      <c r="AV8" s="84"/>
    </row>
    <row r="9" spans="1:48" ht="18.95" customHeight="1" x14ac:dyDescent="0.4">
      <c r="B9" s="360"/>
      <c r="C9" s="365"/>
      <c r="D9" s="75"/>
      <c r="E9" s="76"/>
      <c r="F9" s="77"/>
      <c r="G9" s="72"/>
      <c r="H9" s="85"/>
      <c r="J9" s="360" t="s">
        <v>107</v>
      </c>
      <c r="K9" s="365"/>
      <c r="L9" s="86"/>
      <c r="M9" s="76" t="s">
        <v>101</v>
      </c>
      <c r="N9" s="77"/>
      <c r="O9" s="72">
        <f t="shared" ref="O9:O46" si="0">+IF(N9&gt;0,INT(L9*N9),0)</f>
        <v>0</v>
      </c>
      <c r="P9" s="73" t="s">
        <v>102</v>
      </c>
      <c r="R9" s="360"/>
      <c r="S9" s="365"/>
      <c r="T9" s="86"/>
      <c r="U9" s="76"/>
      <c r="V9" s="77"/>
      <c r="W9" s="72">
        <f t="shared" ref="W9:W46" si="1">+IF(V9&gt;0,INT(T9*V9),0)</f>
        <v>0</v>
      </c>
      <c r="X9" s="73"/>
      <c r="Z9" s="360"/>
      <c r="AA9" s="365"/>
      <c r="AB9" s="75"/>
      <c r="AC9" s="76"/>
      <c r="AD9" s="77"/>
      <c r="AE9" s="72">
        <f t="shared" ref="AE9:AE46" si="2">+IF(AD9&gt;0,INT(AB9*AD9),0)</f>
        <v>0</v>
      </c>
      <c r="AF9" s="73"/>
      <c r="AH9" s="360"/>
      <c r="AI9" s="365"/>
      <c r="AJ9" s="75"/>
      <c r="AK9" s="76"/>
      <c r="AL9" s="77"/>
      <c r="AM9" s="72">
        <f t="shared" ref="AM9:AM46" si="3">+IF(AL9&gt;0,INT(AJ9*AL9),0)</f>
        <v>0</v>
      </c>
      <c r="AN9" s="78"/>
      <c r="AP9" s="360"/>
      <c r="AQ9" s="365"/>
      <c r="AR9" s="75"/>
      <c r="AS9" s="76"/>
      <c r="AT9" s="77"/>
      <c r="AU9" s="72">
        <f t="shared" ref="AU9:AU46" si="4">+IF(AT9&gt;0,INT(AR9*AT9),0)</f>
        <v>0</v>
      </c>
      <c r="AV9" s="78"/>
    </row>
    <row r="10" spans="1:48" ht="18.95" customHeight="1" x14ac:dyDescent="0.4">
      <c r="B10" s="357"/>
      <c r="C10" s="364"/>
      <c r="D10" s="79"/>
      <c r="E10" s="174"/>
      <c r="F10" s="80"/>
      <c r="G10" s="81"/>
      <c r="H10" s="82"/>
      <c r="J10" s="357"/>
      <c r="K10" s="364"/>
      <c r="L10" s="83">
        <f>+'集計(機械)'!E48</f>
        <v>0</v>
      </c>
      <c r="M10" s="174"/>
      <c r="N10" s="80"/>
      <c r="O10" s="81">
        <f t="shared" si="0"/>
        <v>0</v>
      </c>
      <c r="P10" s="82"/>
      <c r="R10" s="357"/>
      <c r="S10" s="364"/>
      <c r="T10" s="83"/>
      <c r="U10" s="174"/>
      <c r="V10" s="80"/>
      <c r="W10" s="81">
        <f t="shared" si="1"/>
        <v>0</v>
      </c>
      <c r="X10" s="82"/>
      <c r="Z10" s="357"/>
      <c r="AA10" s="364"/>
      <c r="AB10" s="79"/>
      <c r="AC10" s="174"/>
      <c r="AD10" s="80"/>
      <c r="AE10" s="81">
        <f t="shared" si="2"/>
        <v>0</v>
      </c>
      <c r="AF10" s="82"/>
      <c r="AH10" s="357"/>
      <c r="AI10" s="364"/>
      <c r="AJ10" s="79"/>
      <c r="AK10" s="174"/>
      <c r="AL10" s="80"/>
      <c r="AM10" s="81">
        <f t="shared" si="3"/>
        <v>0</v>
      </c>
      <c r="AN10" s="84"/>
      <c r="AP10" s="357"/>
      <c r="AQ10" s="364"/>
      <c r="AR10" s="79"/>
      <c r="AS10" s="174"/>
      <c r="AT10" s="80"/>
      <c r="AU10" s="81">
        <f t="shared" si="4"/>
        <v>0</v>
      </c>
      <c r="AV10" s="84"/>
    </row>
    <row r="11" spans="1:48" ht="18.95" customHeight="1" x14ac:dyDescent="0.4">
      <c r="B11" s="360"/>
      <c r="C11" s="365"/>
      <c r="D11" s="75"/>
      <c r="E11" s="76"/>
      <c r="F11" s="77"/>
      <c r="G11" s="72"/>
      <c r="H11" s="85"/>
      <c r="J11" s="366"/>
      <c r="K11" s="365"/>
      <c r="L11" s="87"/>
      <c r="M11" s="76"/>
      <c r="N11" s="77"/>
      <c r="O11" s="72">
        <f t="shared" si="0"/>
        <v>0</v>
      </c>
      <c r="P11" s="85"/>
      <c r="R11" s="366"/>
      <c r="S11" s="365"/>
      <c r="T11" s="87"/>
      <c r="U11" s="76"/>
      <c r="V11" s="77"/>
      <c r="W11" s="72">
        <f t="shared" si="1"/>
        <v>0</v>
      </c>
      <c r="X11" s="85"/>
      <c r="Z11" s="360"/>
      <c r="AA11" s="365"/>
      <c r="AB11" s="75"/>
      <c r="AC11" s="76"/>
      <c r="AD11" s="77"/>
      <c r="AE11" s="72">
        <f t="shared" si="2"/>
        <v>0</v>
      </c>
      <c r="AF11" s="85"/>
      <c r="AH11" s="366"/>
      <c r="AI11" s="365"/>
      <c r="AJ11" s="75"/>
      <c r="AK11" s="76"/>
      <c r="AL11" s="77"/>
      <c r="AM11" s="72">
        <f t="shared" si="3"/>
        <v>0</v>
      </c>
      <c r="AN11" s="17"/>
      <c r="AP11" s="366"/>
      <c r="AQ11" s="365"/>
      <c r="AR11" s="75"/>
      <c r="AS11" s="76"/>
      <c r="AT11" s="77"/>
      <c r="AU11" s="72">
        <f t="shared" si="4"/>
        <v>0</v>
      </c>
      <c r="AV11" s="17"/>
    </row>
    <row r="12" spans="1:48" ht="18.95" customHeight="1" x14ac:dyDescent="0.4">
      <c r="B12" s="357"/>
      <c r="C12" s="364"/>
      <c r="D12" s="79"/>
      <c r="E12" s="174"/>
      <c r="F12" s="80"/>
      <c r="G12" s="81"/>
      <c r="H12" s="82"/>
      <c r="J12" s="357"/>
      <c r="K12" s="364"/>
      <c r="L12" s="88"/>
      <c r="M12" s="174"/>
      <c r="N12" s="80"/>
      <c r="O12" s="81">
        <f t="shared" si="0"/>
        <v>0</v>
      </c>
      <c r="P12" s="82"/>
      <c r="R12" s="357"/>
      <c r="S12" s="364"/>
      <c r="T12" s="88"/>
      <c r="U12" s="174"/>
      <c r="V12" s="80"/>
      <c r="W12" s="81">
        <f t="shared" si="1"/>
        <v>0</v>
      </c>
      <c r="X12" s="82"/>
      <c r="Z12" s="357"/>
      <c r="AA12" s="364"/>
      <c r="AB12" s="79"/>
      <c r="AC12" s="174"/>
      <c r="AD12" s="80"/>
      <c r="AE12" s="81">
        <f t="shared" si="2"/>
        <v>0</v>
      </c>
      <c r="AF12" s="82"/>
      <c r="AH12" s="357"/>
      <c r="AI12" s="364"/>
      <c r="AJ12" s="79"/>
      <c r="AK12" s="174"/>
      <c r="AL12" s="80"/>
      <c r="AM12" s="81">
        <f t="shared" si="3"/>
        <v>0</v>
      </c>
      <c r="AN12" s="84"/>
      <c r="AP12" s="357"/>
      <c r="AQ12" s="364"/>
      <c r="AR12" s="79"/>
      <c r="AS12" s="174"/>
      <c r="AT12" s="80"/>
      <c r="AU12" s="81">
        <f t="shared" si="4"/>
        <v>0</v>
      </c>
      <c r="AV12" s="84"/>
    </row>
    <row r="13" spans="1:48" ht="18.95" customHeight="1" x14ac:dyDescent="0.4">
      <c r="B13" s="195"/>
      <c r="C13" s="288"/>
      <c r="D13" s="75"/>
      <c r="E13" s="76"/>
      <c r="F13" s="77"/>
      <c r="G13" s="72"/>
      <c r="H13" s="85"/>
      <c r="J13" s="366"/>
      <c r="K13" s="365"/>
      <c r="L13" s="87"/>
      <c r="M13" s="76"/>
      <c r="N13" s="77"/>
      <c r="O13" s="72">
        <f t="shared" si="0"/>
        <v>0</v>
      </c>
      <c r="P13" s="85"/>
      <c r="R13" s="366"/>
      <c r="S13" s="365"/>
      <c r="T13" s="87"/>
      <c r="U13" s="76"/>
      <c r="V13" s="77"/>
      <c r="W13" s="72">
        <f t="shared" si="1"/>
        <v>0</v>
      </c>
      <c r="X13" s="85"/>
      <c r="Z13" s="360"/>
      <c r="AA13" s="365"/>
      <c r="AB13" s="75"/>
      <c r="AC13" s="76"/>
      <c r="AD13" s="77"/>
      <c r="AE13" s="72">
        <f t="shared" si="2"/>
        <v>0</v>
      </c>
      <c r="AF13" s="85"/>
      <c r="AH13" s="366"/>
      <c r="AI13" s="365"/>
      <c r="AJ13" s="75"/>
      <c r="AK13" s="76"/>
      <c r="AL13" s="77"/>
      <c r="AM13" s="72">
        <f t="shared" si="3"/>
        <v>0</v>
      </c>
      <c r="AN13" s="17"/>
      <c r="AP13" s="366"/>
      <c r="AQ13" s="365"/>
      <c r="AR13" s="75"/>
      <c r="AS13" s="76"/>
      <c r="AT13" s="77"/>
      <c r="AU13" s="72">
        <f t="shared" si="4"/>
        <v>0</v>
      </c>
      <c r="AV13" s="17"/>
    </row>
    <row r="14" spans="1:48" ht="18.95" customHeight="1" x14ac:dyDescent="0.4">
      <c r="B14" s="171"/>
      <c r="C14" s="172"/>
      <c r="D14" s="79"/>
      <c r="E14" s="174"/>
      <c r="F14" s="80"/>
      <c r="G14" s="81"/>
      <c r="H14" s="82"/>
      <c r="J14" s="357"/>
      <c r="K14" s="364"/>
      <c r="L14" s="88"/>
      <c r="M14" s="174"/>
      <c r="N14" s="80"/>
      <c r="O14" s="81">
        <f t="shared" si="0"/>
        <v>0</v>
      </c>
      <c r="P14" s="82"/>
      <c r="R14" s="357"/>
      <c r="S14" s="364"/>
      <c r="T14" s="88"/>
      <c r="U14" s="174"/>
      <c r="V14" s="80"/>
      <c r="W14" s="81">
        <f t="shared" si="1"/>
        <v>0</v>
      </c>
      <c r="X14" s="82"/>
      <c r="Z14" s="357"/>
      <c r="AA14" s="364"/>
      <c r="AB14" s="79"/>
      <c r="AC14" s="174"/>
      <c r="AD14" s="80"/>
      <c r="AE14" s="81">
        <f t="shared" si="2"/>
        <v>0</v>
      </c>
      <c r="AF14" s="82"/>
      <c r="AH14" s="357"/>
      <c r="AI14" s="364"/>
      <c r="AJ14" s="79"/>
      <c r="AK14" s="174"/>
      <c r="AL14" s="80"/>
      <c r="AM14" s="81">
        <f t="shared" si="3"/>
        <v>0</v>
      </c>
      <c r="AN14" s="84"/>
      <c r="AP14" s="357"/>
      <c r="AQ14" s="364"/>
      <c r="AR14" s="79"/>
      <c r="AS14" s="174"/>
      <c r="AT14" s="80"/>
      <c r="AU14" s="81">
        <f t="shared" si="4"/>
        <v>0</v>
      </c>
      <c r="AV14" s="84"/>
    </row>
    <row r="15" spans="1:48" ht="18.95" customHeight="1" x14ac:dyDescent="0.4">
      <c r="B15" s="360"/>
      <c r="C15" s="365"/>
      <c r="D15" s="75"/>
      <c r="E15" s="76"/>
      <c r="F15" s="77"/>
      <c r="G15" s="72">
        <f t="shared" ref="G15:G46" si="5">+IF(F15&gt;0,INT(D15*F15),0)</f>
        <v>0</v>
      </c>
      <c r="H15" s="85"/>
      <c r="J15" s="366"/>
      <c r="K15" s="365"/>
      <c r="L15" s="87"/>
      <c r="M15" s="76"/>
      <c r="N15" s="77"/>
      <c r="O15" s="72">
        <f t="shared" si="0"/>
        <v>0</v>
      </c>
      <c r="P15" s="85"/>
      <c r="R15" s="366"/>
      <c r="S15" s="365"/>
      <c r="T15" s="87"/>
      <c r="U15" s="76"/>
      <c r="V15" s="77"/>
      <c r="W15" s="72">
        <f t="shared" si="1"/>
        <v>0</v>
      </c>
      <c r="X15" s="85"/>
      <c r="Z15" s="360"/>
      <c r="AA15" s="365"/>
      <c r="AB15" s="75"/>
      <c r="AC15" s="76"/>
      <c r="AD15" s="77"/>
      <c r="AE15" s="72">
        <f t="shared" si="2"/>
        <v>0</v>
      </c>
      <c r="AF15" s="73"/>
      <c r="AH15" s="366"/>
      <c r="AI15" s="365"/>
      <c r="AJ15" s="75"/>
      <c r="AK15" s="76"/>
      <c r="AL15" s="77"/>
      <c r="AM15" s="72">
        <f t="shared" si="3"/>
        <v>0</v>
      </c>
      <c r="AN15" s="17"/>
      <c r="AP15" s="366"/>
      <c r="AQ15" s="365"/>
      <c r="AR15" s="75"/>
      <c r="AS15" s="76"/>
      <c r="AT15" s="77"/>
      <c r="AU15" s="72">
        <f t="shared" si="4"/>
        <v>0</v>
      </c>
      <c r="AV15" s="17"/>
    </row>
    <row r="16" spans="1:48" ht="18.95" customHeight="1" x14ac:dyDescent="0.4">
      <c r="B16" s="357"/>
      <c r="C16" s="364"/>
      <c r="D16" s="79"/>
      <c r="E16" s="174"/>
      <c r="F16" s="80"/>
      <c r="G16" s="81">
        <f t="shared" si="5"/>
        <v>0</v>
      </c>
      <c r="H16" s="82"/>
      <c r="J16" s="357"/>
      <c r="K16" s="364"/>
      <c r="L16" s="88"/>
      <c r="M16" s="174"/>
      <c r="N16" s="80"/>
      <c r="O16" s="81">
        <f t="shared" si="0"/>
        <v>0</v>
      </c>
      <c r="P16" s="82"/>
      <c r="R16" s="357"/>
      <c r="S16" s="364"/>
      <c r="T16" s="88"/>
      <c r="U16" s="174"/>
      <c r="V16" s="80"/>
      <c r="W16" s="81">
        <f t="shared" si="1"/>
        <v>0</v>
      </c>
      <c r="X16" s="82"/>
      <c r="Z16" s="357"/>
      <c r="AA16" s="364"/>
      <c r="AB16" s="79"/>
      <c r="AC16" s="174"/>
      <c r="AD16" s="80"/>
      <c r="AE16" s="81">
        <f t="shared" si="2"/>
        <v>0</v>
      </c>
      <c r="AF16" s="82"/>
      <c r="AH16" s="357"/>
      <c r="AI16" s="364"/>
      <c r="AJ16" s="79"/>
      <c r="AK16" s="174"/>
      <c r="AL16" s="80"/>
      <c r="AM16" s="81">
        <f t="shared" si="3"/>
        <v>0</v>
      </c>
      <c r="AN16" s="84"/>
      <c r="AP16" s="357"/>
      <c r="AQ16" s="364"/>
      <c r="AR16" s="79"/>
      <c r="AS16" s="174"/>
      <c r="AT16" s="80"/>
      <c r="AU16" s="81">
        <f t="shared" si="4"/>
        <v>0</v>
      </c>
      <c r="AV16" s="84"/>
    </row>
    <row r="17" spans="2:48" ht="18.95" customHeight="1" x14ac:dyDescent="0.4">
      <c r="B17" s="360"/>
      <c r="C17" s="365"/>
      <c r="D17" s="75"/>
      <c r="E17" s="76"/>
      <c r="F17" s="77"/>
      <c r="G17" s="72">
        <f t="shared" si="5"/>
        <v>0</v>
      </c>
      <c r="H17" s="85"/>
      <c r="J17" s="360"/>
      <c r="K17" s="362"/>
      <c r="L17" s="89"/>
      <c r="M17" s="76"/>
      <c r="N17" s="77"/>
      <c r="O17" s="72">
        <f t="shared" si="0"/>
        <v>0</v>
      </c>
      <c r="P17" s="85"/>
      <c r="R17" s="360"/>
      <c r="S17" s="362"/>
      <c r="T17" s="89"/>
      <c r="U17" s="76"/>
      <c r="V17" s="77"/>
      <c r="W17" s="72">
        <f t="shared" si="1"/>
        <v>0</v>
      </c>
      <c r="X17" s="85"/>
      <c r="Z17" s="360"/>
      <c r="AA17" s="365"/>
      <c r="AB17" s="75"/>
      <c r="AC17" s="76"/>
      <c r="AD17" s="77"/>
      <c r="AE17" s="72">
        <f t="shared" si="2"/>
        <v>0</v>
      </c>
      <c r="AF17" s="85"/>
      <c r="AH17" s="360"/>
      <c r="AI17" s="362"/>
      <c r="AJ17" s="75"/>
      <c r="AK17" s="76"/>
      <c r="AL17" s="77"/>
      <c r="AM17" s="72">
        <f t="shared" si="3"/>
        <v>0</v>
      </c>
      <c r="AN17" s="17"/>
      <c r="AP17" s="360"/>
      <c r="AQ17" s="362"/>
      <c r="AR17" s="75"/>
      <c r="AS17" s="76"/>
      <c r="AT17" s="77"/>
      <c r="AU17" s="72">
        <f t="shared" si="4"/>
        <v>0</v>
      </c>
      <c r="AV17" s="17"/>
    </row>
    <row r="18" spans="2:48" ht="18.95" customHeight="1" x14ac:dyDescent="0.4">
      <c r="B18" s="357"/>
      <c r="C18" s="364"/>
      <c r="D18" s="79"/>
      <c r="E18" s="174"/>
      <c r="F18" s="80"/>
      <c r="G18" s="81">
        <f t="shared" si="5"/>
        <v>0</v>
      </c>
      <c r="H18" s="82"/>
      <c r="J18" s="357"/>
      <c r="K18" s="364"/>
      <c r="L18" s="171"/>
      <c r="M18" s="174"/>
      <c r="N18" s="80"/>
      <c r="O18" s="81">
        <f t="shared" si="0"/>
        <v>0</v>
      </c>
      <c r="P18" s="82"/>
      <c r="R18" s="357"/>
      <c r="S18" s="364"/>
      <c r="T18" s="171"/>
      <c r="U18" s="174"/>
      <c r="V18" s="80"/>
      <c r="W18" s="81">
        <f t="shared" si="1"/>
        <v>0</v>
      </c>
      <c r="X18" s="82"/>
      <c r="Z18" s="357"/>
      <c r="AA18" s="364"/>
      <c r="AB18" s="79"/>
      <c r="AC18" s="174"/>
      <c r="AD18" s="80"/>
      <c r="AE18" s="81">
        <f t="shared" si="2"/>
        <v>0</v>
      </c>
      <c r="AF18" s="82"/>
      <c r="AH18" s="357"/>
      <c r="AI18" s="364"/>
      <c r="AJ18" s="79"/>
      <c r="AK18" s="174"/>
      <c r="AL18" s="80"/>
      <c r="AM18" s="81">
        <f t="shared" si="3"/>
        <v>0</v>
      </c>
      <c r="AN18" s="84"/>
      <c r="AP18" s="357"/>
      <c r="AQ18" s="364"/>
      <c r="AR18" s="79"/>
      <c r="AS18" s="174"/>
      <c r="AT18" s="80"/>
      <c r="AU18" s="81">
        <f t="shared" si="4"/>
        <v>0</v>
      </c>
      <c r="AV18" s="84"/>
    </row>
    <row r="19" spans="2:48" x14ac:dyDescent="0.4">
      <c r="B19" s="360"/>
      <c r="C19" s="362"/>
      <c r="D19" s="75"/>
      <c r="E19" s="76"/>
      <c r="F19" s="77"/>
      <c r="G19" s="72">
        <f t="shared" si="5"/>
        <v>0</v>
      </c>
      <c r="H19" s="85"/>
      <c r="J19" s="360"/>
      <c r="K19" s="362"/>
      <c r="L19" s="89"/>
      <c r="M19" s="76"/>
      <c r="N19" s="77"/>
      <c r="O19" s="72">
        <f t="shared" si="0"/>
        <v>0</v>
      </c>
      <c r="P19" s="85"/>
      <c r="R19" s="360"/>
      <c r="S19" s="362"/>
      <c r="T19" s="89"/>
      <c r="U19" s="76"/>
      <c r="V19" s="77"/>
      <c r="W19" s="72">
        <f t="shared" si="1"/>
        <v>0</v>
      </c>
      <c r="X19" s="85"/>
      <c r="Z19" s="360"/>
      <c r="AA19" s="365"/>
      <c r="AB19" s="75"/>
      <c r="AC19" s="76"/>
      <c r="AD19" s="77"/>
      <c r="AE19" s="72">
        <f t="shared" si="2"/>
        <v>0</v>
      </c>
      <c r="AF19" s="85"/>
      <c r="AH19" s="366"/>
      <c r="AI19" s="365"/>
      <c r="AJ19" s="75"/>
      <c r="AK19" s="76"/>
      <c r="AL19" s="77"/>
      <c r="AM19" s="72">
        <f t="shared" si="3"/>
        <v>0</v>
      </c>
      <c r="AN19" s="17"/>
      <c r="AP19" s="366"/>
      <c r="AQ19" s="365"/>
      <c r="AR19" s="75"/>
      <c r="AS19" s="76"/>
      <c r="AT19" s="77"/>
      <c r="AU19" s="72">
        <f t="shared" si="4"/>
        <v>0</v>
      </c>
      <c r="AV19" s="17"/>
    </row>
    <row r="20" spans="2:48" x14ac:dyDescent="0.4">
      <c r="B20" s="357"/>
      <c r="C20" s="364"/>
      <c r="D20" s="79"/>
      <c r="E20" s="174"/>
      <c r="F20" s="80"/>
      <c r="G20" s="81">
        <f t="shared" si="5"/>
        <v>0</v>
      </c>
      <c r="H20" s="82"/>
      <c r="J20" s="357"/>
      <c r="K20" s="364"/>
      <c r="L20" s="171"/>
      <c r="M20" s="174"/>
      <c r="N20" s="80"/>
      <c r="O20" s="81">
        <f t="shared" si="0"/>
        <v>0</v>
      </c>
      <c r="P20" s="82"/>
      <c r="R20" s="357"/>
      <c r="S20" s="364"/>
      <c r="T20" s="171"/>
      <c r="U20" s="174"/>
      <c r="V20" s="80"/>
      <c r="W20" s="81">
        <f t="shared" si="1"/>
        <v>0</v>
      </c>
      <c r="X20" s="82"/>
      <c r="Z20" s="357"/>
      <c r="AA20" s="364"/>
      <c r="AB20" s="79"/>
      <c r="AC20" s="174"/>
      <c r="AD20" s="80"/>
      <c r="AE20" s="81">
        <f t="shared" si="2"/>
        <v>0</v>
      </c>
      <c r="AF20" s="82"/>
      <c r="AH20" s="357"/>
      <c r="AI20" s="364"/>
      <c r="AJ20" s="79"/>
      <c r="AK20" s="174"/>
      <c r="AL20" s="80"/>
      <c r="AM20" s="81">
        <f t="shared" si="3"/>
        <v>0</v>
      </c>
      <c r="AN20" s="84"/>
      <c r="AP20" s="357"/>
      <c r="AQ20" s="364"/>
      <c r="AR20" s="79"/>
      <c r="AS20" s="174"/>
      <c r="AT20" s="80"/>
      <c r="AU20" s="81">
        <f t="shared" si="4"/>
        <v>0</v>
      </c>
      <c r="AV20" s="84"/>
    </row>
    <row r="21" spans="2:48" x14ac:dyDescent="0.4">
      <c r="B21" s="360"/>
      <c r="C21" s="362"/>
      <c r="D21" s="75"/>
      <c r="E21" s="76"/>
      <c r="F21" s="77"/>
      <c r="G21" s="72">
        <f t="shared" si="5"/>
        <v>0</v>
      </c>
      <c r="H21" s="85"/>
      <c r="J21" s="360"/>
      <c r="K21" s="362"/>
      <c r="L21" s="89"/>
      <c r="M21" s="76"/>
      <c r="N21" s="77"/>
      <c r="O21" s="72">
        <f t="shared" si="0"/>
        <v>0</v>
      </c>
      <c r="P21" s="85"/>
      <c r="R21" s="360"/>
      <c r="S21" s="362"/>
      <c r="T21" s="89"/>
      <c r="U21" s="76"/>
      <c r="V21" s="77"/>
      <c r="W21" s="72">
        <f t="shared" si="1"/>
        <v>0</v>
      </c>
      <c r="X21" s="85"/>
      <c r="Z21" s="360"/>
      <c r="AA21" s="365"/>
      <c r="AB21" s="75"/>
      <c r="AC21" s="76"/>
      <c r="AD21" s="77"/>
      <c r="AE21" s="72">
        <f t="shared" si="2"/>
        <v>0</v>
      </c>
      <c r="AF21" s="73"/>
      <c r="AH21" s="360"/>
      <c r="AI21" s="362"/>
      <c r="AJ21" s="75"/>
      <c r="AK21" s="76"/>
      <c r="AL21" s="77"/>
      <c r="AM21" s="72">
        <f t="shared" si="3"/>
        <v>0</v>
      </c>
      <c r="AN21" s="17"/>
      <c r="AP21" s="360"/>
      <c r="AQ21" s="362"/>
      <c r="AR21" s="75"/>
      <c r="AS21" s="76"/>
      <c r="AT21" s="77"/>
      <c r="AU21" s="72">
        <f t="shared" si="4"/>
        <v>0</v>
      </c>
      <c r="AV21" s="17"/>
    </row>
    <row r="22" spans="2:48" x14ac:dyDescent="0.4">
      <c r="B22" s="357"/>
      <c r="C22" s="364"/>
      <c r="D22" s="79"/>
      <c r="E22" s="174"/>
      <c r="F22" s="80"/>
      <c r="G22" s="81">
        <f t="shared" si="5"/>
        <v>0</v>
      </c>
      <c r="H22" s="82"/>
      <c r="J22" s="357"/>
      <c r="K22" s="364"/>
      <c r="L22" s="171"/>
      <c r="M22" s="174"/>
      <c r="N22" s="80"/>
      <c r="O22" s="81">
        <f t="shared" si="0"/>
        <v>0</v>
      </c>
      <c r="P22" s="82"/>
      <c r="R22" s="357"/>
      <c r="S22" s="364"/>
      <c r="T22" s="171"/>
      <c r="U22" s="174"/>
      <c r="V22" s="80"/>
      <c r="W22" s="81">
        <f t="shared" si="1"/>
        <v>0</v>
      </c>
      <c r="X22" s="82"/>
      <c r="Z22" s="357"/>
      <c r="AA22" s="364"/>
      <c r="AB22" s="79"/>
      <c r="AC22" s="174"/>
      <c r="AD22" s="80"/>
      <c r="AE22" s="81">
        <f t="shared" si="2"/>
        <v>0</v>
      </c>
      <c r="AF22" s="82"/>
      <c r="AH22" s="357"/>
      <c r="AI22" s="364"/>
      <c r="AJ22" s="79"/>
      <c r="AK22" s="174"/>
      <c r="AL22" s="80"/>
      <c r="AM22" s="81">
        <f t="shared" si="3"/>
        <v>0</v>
      </c>
      <c r="AN22" s="84"/>
      <c r="AP22" s="357"/>
      <c r="AQ22" s="364"/>
      <c r="AR22" s="79"/>
      <c r="AS22" s="174"/>
      <c r="AT22" s="80"/>
      <c r="AU22" s="81">
        <f t="shared" si="4"/>
        <v>0</v>
      </c>
      <c r="AV22" s="84"/>
    </row>
    <row r="23" spans="2:48" x14ac:dyDescent="0.4">
      <c r="B23" s="360"/>
      <c r="C23" s="362"/>
      <c r="D23" s="75"/>
      <c r="E23" s="76"/>
      <c r="F23" s="77"/>
      <c r="G23" s="72">
        <f t="shared" si="5"/>
        <v>0</v>
      </c>
      <c r="H23" s="85"/>
      <c r="J23" s="360"/>
      <c r="K23" s="362"/>
      <c r="L23" s="89"/>
      <c r="M23" s="76"/>
      <c r="N23" s="77"/>
      <c r="O23" s="72">
        <f t="shared" si="0"/>
        <v>0</v>
      </c>
      <c r="P23" s="85"/>
      <c r="R23" s="360"/>
      <c r="S23" s="362"/>
      <c r="T23" s="89"/>
      <c r="U23" s="76"/>
      <c r="V23" s="77"/>
      <c r="W23" s="72">
        <f t="shared" si="1"/>
        <v>0</v>
      </c>
      <c r="X23" s="85"/>
      <c r="Z23" s="360"/>
      <c r="AA23" s="365"/>
      <c r="AB23" s="75"/>
      <c r="AC23" s="76"/>
      <c r="AD23" s="77"/>
      <c r="AE23" s="72">
        <f t="shared" si="2"/>
        <v>0</v>
      </c>
      <c r="AF23" s="73"/>
      <c r="AH23" s="360"/>
      <c r="AI23" s="362"/>
      <c r="AJ23" s="75"/>
      <c r="AK23" s="76"/>
      <c r="AL23" s="77"/>
      <c r="AM23" s="72">
        <f t="shared" si="3"/>
        <v>0</v>
      </c>
      <c r="AN23" s="17"/>
      <c r="AP23" s="360"/>
      <c r="AQ23" s="362"/>
      <c r="AR23" s="75"/>
      <c r="AS23" s="76"/>
      <c r="AT23" s="77"/>
      <c r="AU23" s="72">
        <f t="shared" si="4"/>
        <v>0</v>
      </c>
      <c r="AV23" s="17"/>
    </row>
    <row r="24" spans="2:48" x14ac:dyDescent="0.4">
      <c r="B24" s="357"/>
      <c r="C24" s="364"/>
      <c r="D24" s="79"/>
      <c r="E24" s="174"/>
      <c r="F24" s="80"/>
      <c r="G24" s="81">
        <f t="shared" si="5"/>
        <v>0</v>
      </c>
      <c r="H24" s="82"/>
      <c r="J24" s="357"/>
      <c r="K24" s="364"/>
      <c r="L24" s="171"/>
      <c r="M24" s="174"/>
      <c r="N24" s="80"/>
      <c r="O24" s="81">
        <f t="shared" si="0"/>
        <v>0</v>
      </c>
      <c r="P24" s="82"/>
      <c r="R24" s="357"/>
      <c r="S24" s="364"/>
      <c r="T24" s="171"/>
      <c r="U24" s="174"/>
      <c r="V24" s="80"/>
      <c r="W24" s="81">
        <f t="shared" si="1"/>
        <v>0</v>
      </c>
      <c r="X24" s="82"/>
      <c r="Z24" s="357"/>
      <c r="AA24" s="364"/>
      <c r="AB24" s="79"/>
      <c r="AC24" s="174"/>
      <c r="AD24" s="80"/>
      <c r="AE24" s="81">
        <f t="shared" si="2"/>
        <v>0</v>
      </c>
      <c r="AF24" s="82"/>
      <c r="AH24" s="357"/>
      <c r="AI24" s="364"/>
      <c r="AJ24" s="79"/>
      <c r="AK24" s="174"/>
      <c r="AL24" s="80"/>
      <c r="AM24" s="81">
        <f t="shared" si="3"/>
        <v>0</v>
      </c>
      <c r="AN24" s="84"/>
      <c r="AP24" s="357"/>
      <c r="AQ24" s="364"/>
      <c r="AR24" s="79"/>
      <c r="AS24" s="174"/>
      <c r="AT24" s="80"/>
      <c r="AU24" s="81">
        <f t="shared" si="4"/>
        <v>0</v>
      </c>
      <c r="AV24" s="84"/>
    </row>
    <row r="25" spans="2:48" x14ac:dyDescent="0.4">
      <c r="B25" s="360"/>
      <c r="C25" s="362"/>
      <c r="D25" s="75"/>
      <c r="E25" s="76"/>
      <c r="F25" s="77"/>
      <c r="G25" s="72">
        <f t="shared" si="5"/>
        <v>0</v>
      </c>
      <c r="H25" s="85"/>
      <c r="J25" s="360"/>
      <c r="K25" s="362"/>
      <c r="L25" s="89"/>
      <c r="M25" s="76"/>
      <c r="N25" s="77"/>
      <c r="O25" s="72">
        <f t="shared" si="0"/>
        <v>0</v>
      </c>
      <c r="P25" s="85"/>
      <c r="R25" s="360"/>
      <c r="S25" s="362"/>
      <c r="T25" s="89"/>
      <c r="U25" s="76"/>
      <c r="V25" s="77"/>
      <c r="W25" s="72">
        <f t="shared" si="1"/>
        <v>0</v>
      </c>
      <c r="X25" s="85"/>
      <c r="Z25" s="360"/>
      <c r="AA25" s="362"/>
      <c r="AB25" s="75"/>
      <c r="AC25" s="76"/>
      <c r="AD25" s="77"/>
      <c r="AE25" s="72">
        <f t="shared" si="2"/>
        <v>0</v>
      </c>
      <c r="AF25" s="85"/>
      <c r="AH25" s="360"/>
      <c r="AI25" s="362"/>
      <c r="AJ25" s="75"/>
      <c r="AK25" s="76"/>
      <c r="AL25" s="77"/>
      <c r="AM25" s="72">
        <f t="shared" si="3"/>
        <v>0</v>
      </c>
      <c r="AN25" s="17"/>
      <c r="AP25" s="360"/>
      <c r="AQ25" s="362"/>
      <c r="AR25" s="75"/>
      <c r="AS25" s="76"/>
      <c r="AT25" s="77"/>
      <c r="AU25" s="72">
        <f t="shared" si="4"/>
        <v>0</v>
      </c>
      <c r="AV25" s="17"/>
    </row>
    <row r="26" spans="2:48" x14ac:dyDescent="0.4">
      <c r="B26" s="357"/>
      <c r="C26" s="364"/>
      <c r="D26" s="79"/>
      <c r="E26" s="174"/>
      <c r="F26" s="80"/>
      <c r="G26" s="81">
        <f t="shared" si="5"/>
        <v>0</v>
      </c>
      <c r="H26" s="82"/>
      <c r="J26" s="357"/>
      <c r="K26" s="364"/>
      <c r="L26" s="171"/>
      <c r="M26" s="174"/>
      <c r="N26" s="80"/>
      <c r="O26" s="81">
        <f t="shared" si="0"/>
        <v>0</v>
      </c>
      <c r="P26" s="82"/>
      <c r="R26" s="357"/>
      <c r="S26" s="364"/>
      <c r="T26" s="171"/>
      <c r="U26" s="174"/>
      <c r="V26" s="80"/>
      <c r="W26" s="81">
        <f t="shared" si="1"/>
        <v>0</v>
      </c>
      <c r="X26" s="82"/>
      <c r="Z26" s="357"/>
      <c r="AA26" s="364"/>
      <c r="AB26" s="79"/>
      <c r="AC26" s="174"/>
      <c r="AD26" s="80"/>
      <c r="AE26" s="81">
        <f t="shared" si="2"/>
        <v>0</v>
      </c>
      <c r="AF26" s="82"/>
      <c r="AH26" s="357"/>
      <c r="AI26" s="364"/>
      <c r="AJ26" s="79"/>
      <c r="AK26" s="174"/>
      <c r="AL26" s="80"/>
      <c r="AM26" s="81">
        <f t="shared" si="3"/>
        <v>0</v>
      </c>
      <c r="AN26" s="84"/>
      <c r="AP26" s="357"/>
      <c r="AQ26" s="364"/>
      <c r="AR26" s="79"/>
      <c r="AS26" s="174"/>
      <c r="AT26" s="80"/>
      <c r="AU26" s="81">
        <f t="shared" si="4"/>
        <v>0</v>
      </c>
      <c r="AV26" s="84"/>
    </row>
    <row r="27" spans="2:48" x14ac:dyDescent="0.4">
      <c r="B27" s="360"/>
      <c r="C27" s="362"/>
      <c r="D27" s="75"/>
      <c r="E27" s="76"/>
      <c r="F27" s="77"/>
      <c r="G27" s="72">
        <f t="shared" si="5"/>
        <v>0</v>
      </c>
      <c r="H27" s="85"/>
      <c r="J27" s="360"/>
      <c r="K27" s="362"/>
      <c r="L27" s="89"/>
      <c r="M27" s="76"/>
      <c r="N27" s="77"/>
      <c r="O27" s="72">
        <f t="shared" si="0"/>
        <v>0</v>
      </c>
      <c r="P27" s="85"/>
      <c r="R27" s="360"/>
      <c r="S27" s="362"/>
      <c r="T27" s="89"/>
      <c r="U27" s="76"/>
      <c r="V27" s="77"/>
      <c r="W27" s="72">
        <f t="shared" si="1"/>
        <v>0</v>
      </c>
      <c r="X27" s="85"/>
      <c r="Z27" s="360"/>
      <c r="AA27" s="362"/>
      <c r="AB27" s="75"/>
      <c r="AC27" s="76"/>
      <c r="AD27" s="77"/>
      <c r="AE27" s="72">
        <f t="shared" si="2"/>
        <v>0</v>
      </c>
      <c r="AF27" s="85"/>
      <c r="AH27" s="360"/>
      <c r="AI27" s="362"/>
      <c r="AJ27" s="75"/>
      <c r="AK27" s="76"/>
      <c r="AL27" s="77"/>
      <c r="AM27" s="72">
        <f t="shared" si="3"/>
        <v>0</v>
      </c>
      <c r="AN27" s="17"/>
      <c r="AP27" s="360"/>
      <c r="AQ27" s="362"/>
      <c r="AR27" s="75"/>
      <c r="AS27" s="76"/>
      <c r="AT27" s="77"/>
      <c r="AU27" s="72">
        <f t="shared" si="4"/>
        <v>0</v>
      </c>
      <c r="AV27" s="17"/>
    </row>
    <row r="28" spans="2:48" x14ac:dyDescent="0.4">
      <c r="B28" s="357"/>
      <c r="C28" s="364"/>
      <c r="D28" s="79"/>
      <c r="E28" s="174"/>
      <c r="F28" s="80"/>
      <c r="G28" s="81">
        <f t="shared" si="5"/>
        <v>0</v>
      </c>
      <c r="H28" s="82"/>
      <c r="J28" s="357"/>
      <c r="K28" s="364"/>
      <c r="L28" s="171"/>
      <c r="M28" s="174"/>
      <c r="N28" s="80"/>
      <c r="O28" s="81">
        <f t="shared" si="0"/>
        <v>0</v>
      </c>
      <c r="P28" s="82"/>
      <c r="R28" s="357"/>
      <c r="S28" s="364"/>
      <c r="T28" s="171"/>
      <c r="U28" s="174"/>
      <c r="V28" s="80"/>
      <c r="W28" s="81">
        <f t="shared" si="1"/>
        <v>0</v>
      </c>
      <c r="X28" s="82"/>
      <c r="Z28" s="357"/>
      <c r="AA28" s="364"/>
      <c r="AB28" s="79"/>
      <c r="AC28" s="174"/>
      <c r="AD28" s="80"/>
      <c r="AE28" s="81">
        <f t="shared" si="2"/>
        <v>0</v>
      </c>
      <c r="AF28" s="82"/>
      <c r="AH28" s="357"/>
      <c r="AI28" s="364"/>
      <c r="AJ28" s="79"/>
      <c r="AK28" s="174"/>
      <c r="AL28" s="80"/>
      <c r="AM28" s="81">
        <f t="shared" si="3"/>
        <v>0</v>
      </c>
      <c r="AN28" s="84"/>
      <c r="AP28" s="357"/>
      <c r="AQ28" s="364"/>
      <c r="AR28" s="79"/>
      <c r="AS28" s="174"/>
      <c r="AT28" s="80"/>
      <c r="AU28" s="81">
        <f t="shared" si="4"/>
        <v>0</v>
      </c>
      <c r="AV28" s="84"/>
    </row>
    <row r="29" spans="2:48" x14ac:dyDescent="0.4">
      <c r="B29" s="360"/>
      <c r="C29" s="362"/>
      <c r="D29" s="75"/>
      <c r="E29" s="76"/>
      <c r="F29" s="77"/>
      <c r="G29" s="72">
        <f t="shared" si="5"/>
        <v>0</v>
      </c>
      <c r="H29" s="85"/>
      <c r="J29" s="360"/>
      <c r="K29" s="362"/>
      <c r="L29" s="89"/>
      <c r="M29" s="76"/>
      <c r="N29" s="77"/>
      <c r="O29" s="72">
        <f t="shared" si="0"/>
        <v>0</v>
      </c>
      <c r="P29" s="85"/>
      <c r="R29" s="360"/>
      <c r="S29" s="362"/>
      <c r="T29" s="89"/>
      <c r="U29" s="76"/>
      <c r="V29" s="77"/>
      <c r="W29" s="72">
        <f t="shared" si="1"/>
        <v>0</v>
      </c>
      <c r="X29" s="85"/>
      <c r="Z29" s="360"/>
      <c r="AA29" s="362"/>
      <c r="AB29" s="75"/>
      <c r="AC29" s="76"/>
      <c r="AD29" s="77"/>
      <c r="AE29" s="72">
        <f t="shared" si="2"/>
        <v>0</v>
      </c>
      <c r="AF29" s="85"/>
      <c r="AH29" s="360"/>
      <c r="AI29" s="362"/>
      <c r="AJ29" s="75"/>
      <c r="AK29" s="76"/>
      <c r="AL29" s="77"/>
      <c r="AM29" s="72">
        <f t="shared" si="3"/>
        <v>0</v>
      </c>
      <c r="AN29" s="17"/>
      <c r="AP29" s="360"/>
      <c r="AQ29" s="362"/>
      <c r="AR29" s="75"/>
      <c r="AS29" s="76"/>
      <c r="AT29" s="77"/>
      <c r="AU29" s="72">
        <f t="shared" si="4"/>
        <v>0</v>
      </c>
      <c r="AV29" s="17"/>
    </row>
    <row r="30" spans="2:48" x14ac:dyDescent="0.4">
      <c r="B30" s="357"/>
      <c r="C30" s="364"/>
      <c r="D30" s="79"/>
      <c r="E30" s="174"/>
      <c r="F30" s="80"/>
      <c r="G30" s="81">
        <f t="shared" si="5"/>
        <v>0</v>
      </c>
      <c r="H30" s="82"/>
      <c r="J30" s="357"/>
      <c r="K30" s="364"/>
      <c r="L30" s="171"/>
      <c r="M30" s="174"/>
      <c r="N30" s="80"/>
      <c r="O30" s="81">
        <f t="shared" si="0"/>
        <v>0</v>
      </c>
      <c r="P30" s="82"/>
      <c r="R30" s="357"/>
      <c r="S30" s="364"/>
      <c r="T30" s="171"/>
      <c r="U30" s="174"/>
      <c r="V30" s="80"/>
      <c r="W30" s="81">
        <f t="shared" si="1"/>
        <v>0</v>
      </c>
      <c r="X30" s="82"/>
      <c r="Z30" s="357"/>
      <c r="AA30" s="364"/>
      <c r="AB30" s="79"/>
      <c r="AC30" s="174"/>
      <c r="AD30" s="80"/>
      <c r="AE30" s="81">
        <f t="shared" si="2"/>
        <v>0</v>
      </c>
      <c r="AF30" s="82"/>
      <c r="AH30" s="357"/>
      <c r="AI30" s="364"/>
      <c r="AJ30" s="79"/>
      <c r="AK30" s="174"/>
      <c r="AL30" s="80"/>
      <c r="AM30" s="81">
        <f t="shared" si="3"/>
        <v>0</v>
      </c>
      <c r="AN30" s="84"/>
      <c r="AP30" s="357"/>
      <c r="AQ30" s="364"/>
      <c r="AR30" s="79"/>
      <c r="AS30" s="174"/>
      <c r="AT30" s="80"/>
      <c r="AU30" s="81">
        <f t="shared" si="4"/>
        <v>0</v>
      </c>
      <c r="AV30" s="84"/>
    </row>
    <row r="31" spans="2:48" x14ac:dyDescent="0.4">
      <c r="B31" s="360"/>
      <c r="C31" s="362"/>
      <c r="D31" s="75"/>
      <c r="E31" s="76"/>
      <c r="F31" s="77"/>
      <c r="G31" s="72">
        <f t="shared" si="5"/>
        <v>0</v>
      </c>
      <c r="H31" s="85"/>
      <c r="J31" s="360"/>
      <c r="K31" s="362"/>
      <c r="L31" s="89"/>
      <c r="M31" s="76"/>
      <c r="N31" s="77"/>
      <c r="O31" s="72">
        <f t="shared" si="0"/>
        <v>0</v>
      </c>
      <c r="P31" s="85"/>
      <c r="R31" s="360"/>
      <c r="S31" s="362"/>
      <c r="T31" s="89"/>
      <c r="U31" s="76"/>
      <c r="V31" s="77"/>
      <c r="W31" s="72">
        <f t="shared" si="1"/>
        <v>0</v>
      </c>
      <c r="X31" s="85"/>
      <c r="Z31" s="360"/>
      <c r="AA31" s="362"/>
      <c r="AB31" s="75"/>
      <c r="AC31" s="76"/>
      <c r="AD31" s="77"/>
      <c r="AE31" s="72">
        <f t="shared" si="2"/>
        <v>0</v>
      </c>
      <c r="AF31" s="85"/>
      <c r="AH31" s="360"/>
      <c r="AI31" s="362"/>
      <c r="AJ31" s="75"/>
      <c r="AK31" s="76"/>
      <c r="AL31" s="77"/>
      <c r="AM31" s="72">
        <f t="shared" si="3"/>
        <v>0</v>
      </c>
      <c r="AN31" s="17"/>
      <c r="AP31" s="360"/>
      <c r="AQ31" s="362"/>
      <c r="AR31" s="75"/>
      <c r="AS31" s="76"/>
      <c r="AT31" s="77"/>
      <c r="AU31" s="72">
        <f t="shared" si="4"/>
        <v>0</v>
      </c>
      <c r="AV31" s="17"/>
    </row>
    <row r="32" spans="2:48" x14ac:dyDescent="0.4">
      <c r="B32" s="357"/>
      <c r="C32" s="364"/>
      <c r="D32" s="79"/>
      <c r="E32" s="174"/>
      <c r="F32" s="80"/>
      <c r="G32" s="81">
        <f t="shared" si="5"/>
        <v>0</v>
      </c>
      <c r="H32" s="82"/>
      <c r="J32" s="357"/>
      <c r="K32" s="364"/>
      <c r="L32" s="171"/>
      <c r="M32" s="174"/>
      <c r="N32" s="80"/>
      <c r="O32" s="81">
        <f t="shared" si="0"/>
        <v>0</v>
      </c>
      <c r="P32" s="82"/>
      <c r="R32" s="357"/>
      <c r="S32" s="364"/>
      <c r="T32" s="171"/>
      <c r="U32" s="174"/>
      <c r="V32" s="80"/>
      <c r="W32" s="81">
        <f t="shared" si="1"/>
        <v>0</v>
      </c>
      <c r="X32" s="82"/>
      <c r="Z32" s="357"/>
      <c r="AA32" s="364"/>
      <c r="AB32" s="79"/>
      <c r="AC32" s="174"/>
      <c r="AD32" s="80"/>
      <c r="AE32" s="81">
        <f t="shared" si="2"/>
        <v>0</v>
      </c>
      <c r="AF32" s="82"/>
      <c r="AH32" s="357"/>
      <c r="AI32" s="364"/>
      <c r="AJ32" s="79"/>
      <c r="AK32" s="174"/>
      <c r="AL32" s="80"/>
      <c r="AM32" s="81">
        <f t="shared" si="3"/>
        <v>0</v>
      </c>
      <c r="AN32" s="84"/>
      <c r="AP32" s="357"/>
      <c r="AQ32" s="364"/>
      <c r="AR32" s="79"/>
      <c r="AS32" s="174"/>
      <c r="AT32" s="80"/>
      <c r="AU32" s="81">
        <f t="shared" si="4"/>
        <v>0</v>
      </c>
      <c r="AV32" s="84"/>
    </row>
    <row r="33" spans="2:48" x14ac:dyDescent="0.4">
      <c r="B33" s="360"/>
      <c r="C33" s="362"/>
      <c r="D33" s="75"/>
      <c r="E33" s="76"/>
      <c r="F33" s="77"/>
      <c r="G33" s="72">
        <f t="shared" si="5"/>
        <v>0</v>
      </c>
      <c r="H33" s="85"/>
      <c r="J33" s="360"/>
      <c r="K33" s="362"/>
      <c r="L33" s="89"/>
      <c r="M33" s="76"/>
      <c r="N33" s="77"/>
      <c r="O33" s="72">
        <f t="shared" si="0"/>
        <v>0</v>
      </c>
      <c r="P33" s="85"/>
      <c r="R33" s="360"/>
      <c r="S33" s="362"/>
      <c r="T33" s="89"/>
      <c r="U33" s="76"/>
      <c r="V33" s="77"/>
      <c r="W33" s="72">
        <f t="shared" si="1"/>
        <v>0</v>
      </c>
      <c r="X33" s="85"/>
      <c r="Z33" s="360"/>
      <c r="AA33" s="362"/>
      <c r="AB33" s="75"/>
      <c r="AC33" s="76"/>
      <c r="AD33" s="77"/>
      <c r="AE33" s="72">
        <f t="shared" si="2"/>
        <v>0</v>
      </c>
      <c r="AF33" s="85"/>
      <c r="AH33" s="360"/>
      <c r="AI33" s="362"/>
      <c r="AJ33" s="75"/>
      <c r="AK33" s="76"/>
      <c r="AL33" s="77"/>
      <c r="AM33" s="72">
        <f t="shared" si="3"/>
        <v>0</v>
      </c>
      <c r="AN33" s="17"/>
      <c r="AP33" s="360"/>
      <c r="AQ33" s="362"/>
      <c r="AR33" s="75"/>
      <c r="AS33" s="76"/>
      <c r="AT33" s="77"/>
      <c r="AU33" s="72">
        <f t="shared" si="4"/>
        <v>0</v>
      </c>
      <c r="AV33" s="17"/>
    </row>
    <row r="34" spans="2:48" x14ac:dyDescent="0.4">
      <c r="B34" s="357"/>
      <c r="C34" s="364"/>
      <c r="D34" s="79"/>
      <c r="E34" s="174"/>
      <c r="F34" s="80"/>
      <c r="G34" s="81">
        <f t="shared" si="5"/>
        <v>0</v>
      </c>
      <c r="H34" s="82"/>
      <c r="J34" s="357"/>
      <c r="K34" s="364"/>
      <c r="L34" s="171"/>
      <c r="M34" s="174"/>
      <c r="N34" s="80"/>
      <c r="O34" s="81">
        <f t="shared" si="0"/>
        <v>0</v>
      </c>
      <c r="P34" s="82"/>
      <c r="R34" s="357"/>
      <c r="S34" s="364"/>
      <c r="T34" s="171"/>
      <c r="U34" s="174"/>
      <c r="V34" s="80"/>
      <c r="W34" s="81">
        <f t="shared" si="1"/>
        <v>0</v>
      </c>
      <c r="X34" s="82"/>
      <c r="Z34" s="357"/>
      <c r="AA34" s="364"/>
      <c r="AB34" s="79"/>
      <c r="AC34" s="174"/>
      <c r="AD34" s="80"/>
      <c r="AE34" s="81">
        <f t="shared" si="2"/>
        <v>0</v>
      </c>
      <c r="AF34" s="82"/>
      <c r="AH34" s="357"/>
      <c r="AI34" s="364"/>
      <c r="AJ34" s="79"/>
      <c r="AK34" s="174"/>
      <c r="AL34" s="80"/>
      <c r="AM34" s="81">
        <f t="shared" si="3"/>
        <v>0</v>
      </c>
      <c r="AN34" s="84"/>
      <c r="AP34" s="357"/>
      <c r="AQ34" s="364"/>
      <c r="AR34" s="79"/>
      <c r="AS34" s="174"/>
      <c r="AT34" s="80"/>
      <c r="AU34" s="81">
        <f t="shared" si="4"/>
        <v>0</v>
      </c>
      <c r="AV34" s="84"/>
    </row>
    <row r="35" spans="2:48" x14ac:dyDescent="0.4">
      <c r="B35" s="360"/>
      <c r="C35" s="362"/>
      <c r="D35" s="75"/>
      <c r="E35" s="76"/>
      <c r="F35" s="77"/>
      <c r="G35" s="72">
        <f t="shared" si="5"/>
        <v>0</v>
      </c>
      <c r="H35" s="85"/>
      <c r="J35" s="360"/>
      <c r="K35" s="362"/>
      <c r="L35" s="89"/>
      <c r="M35" s="76"/>
      <c r="N35" s="77"/>
      <c r="O35" s="72">
        <f t="shared" si="0"/>
        <v>0</v>
      </c>
      <c r="P35" s="85"/>
      <c r="R35" s="360"/>
      <c r="S35" s="362"/>
      <c r="T35" s="89"/>
      <c r="U35" s="76"/>
      <c r="V35" s="77"/>
      <c r="W35" s="72">
        <f t="shared" si="1"/>
        <v>0</v>
      </c>
      <c r="X35" s="85"/>
      <c r="Z35" s="360"/>
      <c r="AA35" s="362"/>
      <c r="AB35" s="75"/>
      <c r="AC35" s="76"/>
      <c r="AD35" s="77"/>
      <c r="AE35" s="72">
        <f t="shared" si="2"/>
        <v>0</v>
      </c>
      <c r="AF35" s="85"/>
      <c r="AH35" s="360"/>
      <c r="AI35" s="362"/>
      <c r="AJ35" s="75"/>
      <c r="AK35" s="76"/>
      <c r="AL35" s="77"/>
      <c r="AM35" s="72">
        <f t="shared" si="3"/>
        <v>0</v>
      </c>
      <c r="AN35" s="17"/>
      <c r="AP35" s="360"/>
      <c r="AQ35" s="362"/>
      <c r="AR35" s="75"/>
      <c r="AS35" s="76"/>
      <c r="AT35" s="77"/>
      <c r="AU35" s="72">
        <f t="shared" si="4"/>
        <v>0</v>
      </c>
      <c r="AV35" s="17"/>
    </row>
    <row r="36" spans="2:48" x14ac:dyDescent="0.4">
      <c r="B36" s="357"/>
      <c r="C36" s="364"/>
      <c r="D36" s="79"/>
      <c r="E36" s="174"/>
      <c r="F36" s="80"/>
      <c r="G36" s="81">
        <f t="shared" si="5"/>
        <v>0</v>
      </c>
      <c r="H36" s="82"/>
      <c r="J36" s="357"/>
      <c r="K36" s="364"/>
      <c r="L36" s="171"/>
      <c r="M36" s="174"/>
      <c r="N36" s="80"/>
      <c r="O36" s="81">
        <f t="shared" si="0"/>
        <v>0</v>
      </c>
      <c r="P36" s="82"/>
      <c r="R36" s="357"/>
      <c r="S36" s="364"/>
      <c r="T36" s="171"/>
      <c r="U36" s="174"/>
      <c r="V36" s="80"/>
      <c r="W36" s="81">
        <f t="shared" si="1"/>
        <v>0</v>
      </c>
      <c r="X36" s="82"/>
      <c r="Z36" s="357"/>
      <c r="AA36" s="364"/>
      <c r="AB36" s="79"/>
      <c r="AC36" s="174"/>
      <c r="AD36" s="80"/>
      <c r="AE36" s="81">
        <f t="shared" si="2"/>
        <v>0</v>
      </c>
      <c r="AF36" s="82"/>
      <c r="AH36" s="357"/>
      <c r="AI36" s="364"/>
      <c r="AJ36" s="79"/>
      <c r="AK36" s="174"/>
      <c r="AL36" s="80"/>
      <c r="AM36" s="81">
        <f t="shared" si="3"/>
        <v>0</v>
      </c>
      <c r="AN36" s="84"/>
      <c r="AP36" s="357"/>
      <c r="AQ36" s="364"/>
      <c r="AR36" s="79"/>
      <c r="AS36" s="174"/>
      <c r="AT36" s="80"/>
      <c r="AU36" s="81">
        <f t="shared" si="4"/>
        <v>0</v>
      </c>
      <c r="AV36" s="84"/>
    </row>
    <row r="37" spans="2:48" x14ac:dyDescent="0.4">
      <c r="B37" s="360"/>
      <c r="C37" s="362"/>
      <c r="D37" s="75"/>
      <c r="E37" s="76"/>
      <c r="F37" s="77"/>
      <c r="G37" s="72">
        <f t="shared" si="5"/>
        <v>0</v>
      </c>
      <c r="H37" s="85"/>
      <c r="J37" s="360"/>
      <c r="K37" s="362"/>
      <c r="L37" s="89"/>
      <c r="M37" s="76"/>
      <c r="N37" s="77"/>
      <c r="O37" s="72">
        <f t="shared" si="0"/>
        <v>0</v>
      </c>
      <c r="P37" s="85"/>
      <c r="R37" s="360"/>
      <c r="S37" s="362"/>
      <c r="T37" s="89"/>
      <c r="U37" s="76"/>
      <c r="V37" s="77"/>
      <c r="W37" s="72">
        <f t="shared" si="1"/>
        <v>0</v>
      </c>
      <c r="X37" s="85"/>
      <c r="Z37" s="360"/>
      <c r="AA37" s="362"/>
      <c r="AB37" s="75"/>
      <c r="AC37" s="76"/>
      <c r="AD37" s="77"/>
      <c r="AE37" s="72">
        <f t="shared" si="2"/>
        <v>0</v>
      </c>
      <c r="AF37" s="85"/>
      <c r="AH37" s="360"/>
      <c r="AI37" s="362"/>
      <c r="AJ37" s="75"/>
      <c r="AK37" s="76"/>
      <c r="AL37" s="77"/>
      <c r="AM37" s="72">
        <f t="shared" si="3"/>
        <v>0</v>
      </c>
      <c r="AN37" s="17"/>
      <c r="AP37" s="360"/>
      <c r="AQ37" s="362"/>
      <c r="AR37" s="75"/>
      <c r="AS37" s="76"/>
      <c r="AT37" s="77"/>
      <c r="AU37" s="72">
        <f t="shared" si="4"/>
        <v>0</v>
      </c>
      <c r="AV37" s="17"/>
    </row>
    <row r="38" spans="2:48" x14ac:dyDescent="0.4">
      <c r="B38" s="357"/>
      <c r="C38" s="364"/>
      <c r="D38" s="79"/>
      <c r="E38" s="174"/>
      <c r="F38" s="80"/>
      <c r="G38" s="81">
        <f t="shared" si="5"/>
        <v>0</v>
      </c>
      <c r="H38" s="82"/>
      <c r="J38" s="357"/>
      <c r="K38" s="364"/>
      <c r="L38" s="171"/>
      <c r="M38" s="174"/>
      <c r="N38" s="80"/>
      <c r="O38" s="81">
        <f t="shared" si="0"/>
        <v>0</v>
      </c>
      <c r="P38" s="82"/>
      <c r="R38" s="357"/>
      <c r="S38" s="364"/>
      <c r="T38" s="171"/>
      <c r="U38" s="174"/>
      <c r="V38" s="80"/>
      <c r="W38" s="81">
        <f t="shared" si="1"/>
        <v>0</v>
      </c>
      <c r="X38" s="82"/>
      <c r="Z38" s="357"/>
      <c r="AA38" s="364"/>
      <c r="AB38" s="79"/>
      <c r="AC38" s="174"/>
      <c r="AD38" s="80"/>
      <c r="AE38" s="81">
        <f t="shared" si="2"/>
        <v>0</v>
      </c>
      <c r="AF38" s="82"/>
      <c r="AH38" s="357"/>
      <c r="AI38" s="364"/>
      <c r="AJ38" s="79"/>
      <c r="AK38" s="174"/>
      <c r="AL38" s="80"/>
      <c r="AM38" s="81">
        <f t="shared" si="3"/>
        <v>0</v>
      </c>
      <c r="AN38" s="84"/>
      <c r="AP38" s="357"/>
      <c r="AQ38" s="364"/>
      <c r="AR38" s="79"/>
      <c r="AS38" s="174"/>
      <c r="AT38" s="80"/>
      <c r="AU38" s="81">
        <f t="shared" si="4"/>
        <v>0</v>
      </c>
      <c r="AV38" s="84"/>
    </row>
    <row r="39" spans="2:48" x14ac:dyDescent="0.4">
      <c r="B39" s="360"/>
      <c r="C39" s="362"/>
      <c r="D39" s="75"/>
      <c r="E39" s="76"/>
      <c r="F39" s="77"/>
      <c r="G39" s="72">
        <f t="shared" si="5"/>
        <v>0</v>
      </c>
      <c r="H39" s="85"/>
      <c r="J39" s="360"/>
      <c r="K39" s="362"/>
      <c r="L39" s="89"/>
      <c r="M39" s="76"/>
      <c r="N39" s="77"/>
      <c r="O39" s="72">
        <f t="shared" si="0"/>
        <v>0</v>
      </c>
      <c r="P39" s="85"/>
      <c r="R39" s="360"/>
      <c r="S39" s="362"/>
      <c r="T39" s="89"/>
      <c r="U39" s="76"/>
      <c r="V39" s="77"/>
      <c r="W39" s="72">
        <f t="shared" si="1"/>
        <v>0</v>
      </c>
      <c r="X39" s="85"/>
      <c r="Z39" s="360"/>
      <c r="AA39" s="362"/>
      <c r="AB39" s="75"/>
      <c r="AC39" s="76"/>
      <c r="AD39" s="77"/>
      <c r="AE39" s="72">
        <f t="shared" si="2"/>
        <v>0</v>
      </c>
      <c r="AF39" s="85"/>
      <c r="AH39" s="360"/>
      <c r="AI39" s="362"/>
      <c r="AJ39" s="75"/>
      <c r="AK39" s="76"/>
      <c r="AL39" s="77"/>
      <c r="AM39" s="72">
        <f t="shared" si="3"/>
        <v>0</v>
      </c>
      <c r="AN39" s="17"/>
      <c r="AP39" s="360"/>
      <c r="AQ39" s="362"/>
      <c r="AR39" s="75"/>
      <c r="AS39" s="76"/>
      <c r="AT39" s="77"/>
      <c r="AU39" s="72">
        <f t="shared" si="4"/>
        <v>0</v>
      </c>
      <c r="AV39" s="17"/>
    </row>
    <row r="40" spans="2:48" x14ac:dyDescent="0.4">
      <c r="B40" s="357"/>
      <c r="C40" s="364"/>
      <c r="D40" s="79"/>
      <c r="E40" s="174"/>
      <c r="F40" s="80"/>
      <c r="G40" s="81">
        <f t="shared" si="5"/>
        <v>0</v>
      </c>
      <c r="H40" s="82"/>
      <c r="J40" s="357"/>
      <c r="K40" s="364"/>
      <c r="L40" s="171"/>
      <c r="M40" s="174"/>
      <c r="N40" s="80"/>
      <c r="O40" s="81">
        <f t="shared" si="0"/>
        <v>0</v>
      </c>
      <c r="P40" s="82"/>
      <c r="R40" s="357"/>
      <c r="S40" s="364"/>
      <c r="T40" s="171"/>
      <c r="U40" s="174"/>
      <c r="V40" s="80"/>
      <c r="W40" s="81">
        <f t="shared" si="1"/>
        <v>0</v>
      </c>
      <c r="X40" s="82"/>
      <c r="Z40" s="357"/>
      <c r="AA40" s="364"/>
      <c r="AB40" s="79"/>
      <c r="AC40" s="174"/>
      <c r="AD40" s="80"/>
      <c r="AE40" s="81">
        <f t="shared" si="2"/>
        <v>0</v>
      </c>
      <c r="AF40" s="82"/>
      <c r="AH40" s="357"/>
      <c r="AI40" s="364"/>
      <c r="AJ40" s="79"/>
      <c r="AK40" s="174"/>
      <c r="AL40" s="80"/>
      <c r="AM40" s="81">
        <f t="shared" si="3"/>
        <v>0</v>
      </c>
      <c r="AN40" s="84"/>
      <c r="AP40" s="357"/>
      <c r="AQ40" s="364"/>
      <c r="AR40" s="79"/>
      <c r="AS40" s="174"/>
      <c r="AT40" s="80"/>
      <c r="AU40" s="81">
        <f t="shared" si="4"/>
        <v>0</v>
      </c>
      <c r="AV40" s="84"/>
    </row>
    <row r="41" spans="2:48" x14ac:dyDescent="0.4">
      <c r="B41" s="360"/>
      <c r="C41" s="362"/>
      <c r="D41" s="75"/>
      <c r="E41" s="76"/>
      <c r="F41" s="77"/>
      <c r="G41" s="72">
        <f t="shared" si="5"/>
        <v>0</v>
      </c>
      <c r="H41" s="85"/>
      <c r="J41" s="360"/>
      <c r="K41" s="362"/>
      <c r="L41" s="89"/>
      <c r="M41" s="76"/>
      <c r="N41" s="77"/>
      <c r="O41" s="72">
        <f t="shared" si="0"/>
        <v>0</v>
      </c>
      <c r="P41" s="85"/>
      <c r="R41" s="360"/>
      <c r="S41" s="362"/>
      <c r="T41" s="89"/>
      <c r="U41" s="76"/>
      <c r="V41" s="77"/>
      <c r="W41" s="72">
        <f t="shared" si="1"/>
        <v>0</v>
      </c>
      <c r="X41" s="85"/>
      <c r="Z41" s="360"/>
      <c r="AA41" s="362"/>
      <c r="AB41" s="75"/>
      <c r="AC41" s="76"/>
      <c r="AD41" s="77"/>
      <c r="AE41" s="72">
        <f t="shared" si="2"/>
        <v>0</v>
      </c>
      <c r="AF41" s="85"/>
      <c r="AH41" s="360"/>
      <c r="AI41" s="362"/>
      <c r="AJ41" s="75"/>
      <c r="AK41" s="76"/>
      <c r="AL41" s="77"/>
      <c r="AM41" s="72">
        <f t="shared" si="3"/>
        <v>0</v>
      </c>
      <c r="AN41" s="17"/>
      <c r="AP41" s="360"/>
      <c r="AQ41" s="362"/>
      <c r="AR41" s="75"/>
      <c r="AS41" s="76"/>
      <c r="AT41" s="77"/>
      <c r="AU41" s="72">
        <f t="shared" si="4"/>
        <v>0</v>
      </c>
      <c r="AV41" s="17"/>
    </row>
    <row r="42" spans="2:48" x14ac:dyDescent="0.4">
      <c r="B42" s="357"/>
      <c r="C42" s="364"/>
      <c r="D42" s="79"/>
      <c r="E42" s="174"/>
      <c r="F42" s="80"/>
      <c r="G42" s="81">
        <f t="shared" si="5"/>
        <v>0</v>
      </c>
      <c r="H42" s="82"/>
      <c r="J42" s="357"/>
      <c r="K42" s="364"/>
      <c r="L42" s="171"/>
      <c r="M42" s="174"/>
      <c r="N42" s="80"/>
      <c r="O42" s="81">
        <f t="shared" si="0"/>
        <v>0</v>
      </c>
      <c r="P42" s="82"/>
      <c r="R42" s="357"/>
      <c r="S42" s="364"/>
      <c r="T42" s="171"/>
      <c r="U42" s="174"/>
      <c r="V42" s="80"/>
      <c r="W42" s="81">
        <f t="shared" si="1"/>
        <v>0</v>
      </c>
      <c r="X42" s="82"/>
      <c r="Z42" s="357"/>
      <c r="AA42" s="364"/>
      <c r="AB42" s="79"/>
      <c r="AC42" s="174"/>
      <c r="AD42" s="80"/>
      <c r="AE42" s="81">
        <f t="shared" si="2"/>
        <v>0</v>
      </c>
      <c r="AF42" s="82"/>
      <c r="AH42" s="357"/>
      <c r="AI42" s="364"/>
      <c r="AJ42" s="79"/>
      <c r="AK42" s="174"/>
      <c r="AL42" s="80"/>
      <c r="AM42" s="81">
        <f t="shared" si="3"/>
        <v>0</v>
      </c>
      <c r="AN42" s="84"/>
      <c r="AP42" s="357"/>
      <c r="AQ42" s="364"/>
      <c r="AR42" s="79"/>
      <c r="AS42" s="174"/>
      <c r="AT42" s="80"/>
      <c r="AU42" s="81">
        <f t="shared" si="4"/>
        <v>0</v>
      </c>
      <c r="AV42" s="84"/>
    </row>
    <row r="43" spans="2:48" x14ac:dyDescent="0.4">
      <c r="B43" s="360"/>
      <c r="C43" s="362"/>
      <c r="D43" s="75"/>
      <c r="E43" s="76"/>
      <c r="F43" s="77"/>
      <c r="G43" s="72">
        <f t="shared" si="5"/>
        <v>0</v>
      </c>
      <c r="H43" s="85"/>
      <c r="J43" s="360"/>
      <c r="K43" s="362"/>
      <c r="L43" s="89"/>
      <c r="M43" s="76"/>
      <c r="N43" s="77"/>
      <c r="O43" s="72">
        <f t="shared" si="0"/>
        <v>0</v>
      </c>
      <c r="P43" s="85"/>
      <c r="R43" s="360"/>
      <c r="S43" s="362"/>
      <c r="T43" s="89"/>
      <c r="U43" s="76"/>
      <c r="V43" s="77"/>
      <c r="W43" s="72">
        <f t="shared" si="1"/>
        <v>0</v>
      </c>
      <c r="X43" s="85"/>
      <c r="Z43" s="360"/>
      <c r="AA43" s="362"/>
      <c r="AB43" s="75"/>
      <c r="AC43" s="76"/>
      <c r="AD43" s="77"/>
      <c r="AE43" s="72">
        <f t="shared" si="2"/>
        <v>0</v>
      </c>
      <c r="AF43" s="85"/>
      <c r="AH43" s="360"/>
      <c r="AI43" s="362"/>
      <c r="AJ43" s="75"/>
      <c r="AK43" s="76"/>
      <c r="AL43" s="77"/>
      <c r="AM43" s="72">
        <f t="shared" si="3"/>
        <v>0</v>
      </c>
      <c r="AN43" s="17"/>
      <c r="AP43" s="360"/>
      <c r="AQ43" s="362"/>
      <c r="AR43" s="75"/>
      <c r="AS43" s="76"/>
      <c r="AT43" s="77"/>
      <c r="AU43" s="72">
        <f t="shared" si="4"/>
        <v>0</v>
      </c>
      <c r="AV43" s="17"/>
    </row>
    <row r="44" spans="2:48" x14ac:dyDescent="0.4">
      <c r="B44" s="357"/>
      <c r="C44" s="364"/>
      <c r="D44" s="79"/>
      <c r="E44" s="174"/>
      <c r="F44" s="80"/>
      <c r="G44" s="81">
        <f t="shared" si="5"/>
        <v>0</v>
      </c>
      <c r="H44" s="82"/>
      <c r="J44" s="357"/>
      <c r="K44" s="364"/>
      <c r="L44" s="171"/>
      <c r="M44" s="174"/>
      <c r="N44" s="80"/>
      <c r="O44" s="81">
        <f t="shared" si="0"/>
        <v>0</v>
      </c>
      <c r="P44" s="82"/>
      <c r="R44" s="357"/>
      <c r="S44" s="364"/>
      <c r="T44" s="171"/>
      <c r="U44" s="174"/>
      <c r="V44" s="80"/>
      <c r="W44" s="81">
        <f t="shared" si="1"/>
        <v>0</v>
      </c>
      <c r="X44" s="82"/>
      <c r="Z44" s="357"/>
      <c r="AA44" s="364"/>
      <c r="AB44" s="79"/>
      <c r="AC44" s="174"/>
      <c r="AD44" s="80"/>
      <c r="AE44" s="81">
        <f t="shared" si="2"/>
        <v>0</v>
      </c>
      <c r="AF44" s="82"/>
      <c r="AH44" s="357"/>
      <c r="AI44" s="364"/>
      <c r="AJ44" s="79"/>
      <c r="AK44" s="174"/>
      <c r="AL44" s="80"/>
      <c r="AM44" s="81">
        <f t="shared" si="3"/>
        <v>0</v>
      </c>
      <c r="AN44" s="84"/>
      <c r="AP44" s="357"/>
      <c r="AQ44" s="364"/>
      <c r="AR44" s="79"/>
      <c r="AS44" s="174"/>
      <c r="AT44" s="80"/>
      <c r="AU44" s="81">
        <f t="shared" si="4"/>
        <v>0</v>
      </c>
      <c r="AV44" s="84"/>
    </row>
    <row r="45" spans="2:48" x14ac:dyDescent="0.4">
      <c r="B45" s="360"/>
      <c r="C45" s="362"/>
      <c r="D45" s="75"/>
      <c r="E45" s="76"/>
      <c r="F45" s="77"/>
      <c r="G45" s="72">
        <f t="shared" si="5"/>
        <v>0</v>
      </c>
      <c r="H45" s="85"/>
      <c r="J45" s="360"/>
      <c r="K45" s="362"/>
      <c r="L45" s="89"/>
      <c r="M45" s="76"/>
      <c r="N45" s="77"/>
      <c r="O45" s="72">
        <f t="shared" si="0"/>
        <v>0</v>
      </c>
      <c r="P45" s="85"/>
      <c r="R45" s="360"/>
      <c r="S45" s="362"/>
      <c r="T45" s="89"/>
      <c r="U45" s="76"/>
      <c r="V45" s="77"/>
      <c r="W45" s="72">
        <f t="shared" si="1"/>
        <v>0</v>
      </c>
      <c r="X45" s="85"/>
      <c r="Z45" s="360"/>
      <c r="AA45" s="362"/>
      <c r="AB45" s="75"/>
      <c r="AC45" s="76"/>
      <c r="AD45" s="77"/>
      <c r="AE45" s="72">
        <f t="shared" si="2"/>
        <v>0</v>
      </c>
      <c r="AF45" s="85"/>
      <c r="AH45" s="360"/>
      <c r="AI45" s="362"/>
      <c r="AJ45" s="75"/>
      <c r="AK45" s="76"/>
      <c r="AL45" s="77"/>
      <c r="AM45" s="72">
        <f t="shared" si="3"/>
        <v>0</v>
      </c>
      <c r="AN45" s="17"/>
      <c r="AP45" s="360"/>
      <c r="AQ45" s="362"/>
      <c r="AR45" s="75"/>
      <c r="AS45" s="76"/>
      <c r="AT45" s="77"/>
      <c r="AU45" s="72">
        <f t="shared" si="4"/>
        <v>0</v>
      </c>
      <c r="AV45" s="17"/>
    </row>
    <row r="46" spans="2:48" ht="19.5" thickBot="1" x14ac:dyDescent="0.45">
      <c r="B46" s="361"/>
      <c r="C46" s="363"/>
      <c r="D46" s="90"/>
      <c r="E46" s="175"/>
      <c r="F46" s="91"/>
      <c r="G46" s="92">
        <f t="shared" si="5"/>
        <v>0</v>
      </c>
      <c r="H46" s="93"/>
      <c r="J46" s="361"/>
      <c r="K46" s="363"/>
      <c r="L46" s="173"/>
      <c r="M46" s="175"/>
      <c r="N46" s="91"/>
      <c r="O46" s="92">
        <f t="shared" si="0"/>
        <v>0</v>
      </c>
      <c r="P46" s="93"/>
      <c r="R46" s="361"/>
      <c r="S46" s="363"/>
      <c r="T46" s="173"/>
      <c r="U46" s="175"/>
      <c r="V46" s="91"/>
      <c r="W46" s="92">
        <f t="shared" si="1"/>
        <v>0</v>
      </c>
      <c r="X46" s="93"/>
      <c r="Z46" s="361"/>
      <c r="AA46" s="363"/>
      <c r="AB46" s="90"/>
      <c r="AC46" s="175"/>
      <c r="AD46" s="91"/>
      <c r="AE46" s="92">
        <f t="shared" si="2"/>
        <v>0</v>
      </c>
      <c r="AF46" s="93"/>
      <c r="AH46" s="361"/>
      <c r="AI46" s="363"/>
      <c r="AJ46" s="90"/>
      <c r="AK46" s="175"/>
      <c r="AL46" s="91"/>
      <c r="AM46" s="92">
        <f t="shared" si="3"/>
        <v>0</v>
      </c>
      <c r="AN46" s="94"/>
      <c r="AP46" s="361"/>
      <c r="AQ46" s="363"/>
      <c r="AR46" s="90"/>
      <c r="AS46" s="175"/>
      <c r="AT46" s="91"/>
      <c r="AU46" s="92">
        <f t="shared" si="4"/>
        <v>0</v>
      </c>
      <c r="AV46" s="94"/>
    </row>
    <row r="47" spans="2:48" ht="19.5" thickTop="1" x14ac:dyDescent="0.4">
      <c r="B47" s="356"/>
      <c r="C47" s="358" t="s">
        <v>63</v>
      </c>
      <c r="D47" s="95"/>
      <c r="E47" s="95"/>
      <c r="F47" s="72"/>
      <c r="G47" s="72">
        <f>+SUM(G5,G7,G9,G11,G13,G15,G17,G19,G21,G23,G25,G27,G29,G31,G33,G35,G37,G39,G41,G43,G45)</f>
        <v>0</v>
      </c>
      <c r="H47" s="95"/>
      <c r="J47" s="356"/>
      <c r="K47" s="358" t="s">
        <v>63</v>
      </c>
      <c r="L47" s="95"/>
      <c r="M47" s="95"/>
      <c r="N47" s="72"/>
      <c r="O47" s="72">
        <f>+SUM(O5,O7,O9,O11,O13,O15,O17,O19,O21,O23,O25,O27,O29,O31,O33,O35,O37,O39,O41,O43,O45)</f>
        <v>0</v>
      </c>
      <c r="P47" s="95"/>
      <c r="R47" s="356"/>
      <c r="S47" s="358" t="s">
        <v>63</v>
      </c>
      <c r="T47" s="95"/>
      <c r="U47" s="95"/>
      <c r="V47" s="72"/>
      <c r="W47" s="72">
        <f>+SUM(W5,W7,W9,W11,W13,W15,W17,W19,W21,W23,W25,W27,W29,W31,W33,W35,W37,W39,W41,W43,W45)</f>
        <v>0</v>
      </c>
      <c r="X47" s="95"/>
      <c r="Z47" s="356"/>
      <c r="AA47" s="358" t="s">
        <v>63</v>
      </c>
      <c r="AB47" s="95"/>
      <c r="AC47" s="95"/>
      <c r="AD47" s="72"/>
      <c r="AE47" s="72">
        <f>+SUM(AE5,AE7,AE9,AE11,AE13,AE15,AE17,AE19,AE21,AE23,AE25,AE27,AE29,AE31,AE33,AE35,AE37,AE39,AE41,AE43,AE45)</f>
        <v>0</v>
      </c>
      <c r="AF47" s="95"/>
      <c r="AH47" s="356"/>
      <c r="AI47" s="358" t="s">
        <v>63</v>
      </c>
      <c r="AJ47" s="95"/>
      <c r="AK47" s="95"/>
      <c r="AL47" s="72"/>
      <c r="AM47" s="72">
        <f>+SUM(AM5,AM7,AM9,AM11,AM13,AM15,AM17,AM19,AM21,AM23,AM25,AM27,AM29,AM31,AM33,AM35,AM37,AM39,AM41,AM43,AM45)</f>
        <v>0</v>
      </c>
      <c r="AN47" s="95"/>
      <c r="AP47" s="356"/>
      <c r="AQ47" s="358" t="s">
        <v>63</v>
      </c>
      <c r="AR47" s="95"/>
      <c r="AS47" s="95"/>
      <c r="AT47" s="72"/>
      <c r="AU47" s="72">
        <f>+SUM(AU5,AU7,AU9,AU11,AU13,AU15,AU17,AU19,AU21,AU23,AU25,AU27,AU29,AU31,AU33,AU35,AU37,AU39,AU41,AU43,AU45)</f>
        <v>0</v>
      </c>
      <c r="AV47" s="95"/>
    </row>
    <row r="48" spans="2:48" x14ac:dyDescent="0.4">
      <c r="B48" s="357"/>
      <c r="C48" s="359"/>
      <c r="D48" s="171"/>
      <c r="E48" s="171"/>
      <c r="F48" s="80"/>
      <c r="G48" s="81">
        <f>+SUM(G6,G8,G10,G12,G14,G16,G18,G20,G22,G24,G26,G28,G30,G32,G34,G36,G38,G40,G42,G44,G46)</f>
        <v>0</v>
      </c>
      <c r="H48" s="171"/>
      <c r="J48" s="357"/>
      <c r="K48" s="359"/>
      <c r="L48" s="171"/>
      <c r="M48" s="171"/>
      <c r="N48" s="80"/>
      <c r="O48" s="81">
        <f>+SUM(O6,O8,O10,O12,O14,O16,O18,O20,O22,O24,O26,O28,O30,O32,O34,O36,O38,O40,O42,O44,O46)</f>
        <v>0</v>
      </c>
      <c r="P48" s="171"/>
      <c r="R48" s="357"/>
      <c r="S48" s="359"/>
      <c r="T48" s="171"/>
      <c r="U48" s="171"/>
      <c r="V48" s="80"/>
      <c r="W48" s="81">
        <f>+SUM(W6,W8,W10,W12,W14,W16,W18,W20,W22,W24,W26,W28,W30,W32,W34,W36,W38,W40,W42,W44,W46)</f>
        <v>0</v>
      </c>
      <c r="X48" s="171"/>
      <c r="Z48" s="357"/>
      <c r="AA48" s="359"/>
      <c r="AB48" s="171"/>
      <c r="AC48" s="171"/>
      <c r="AD48" s="80"/>
      <c r="AE48" s="81">
        <f>+SUM(AE6,AE8,AE10,AE12,AE14,AE16,AE18,AE20,AE22,AE24,AE26,AE28,AE30,AE32,AE34,AE36,AE38,AE40,AE42,AE44,AE46)</f>
        <v>0</v>
      </c>
      <c r="AF48" s="171"/>
      <c r="AH48" s="357"/>
      <c r="AI48" s="359"/>
      <c r="AJ48" s="171"/>
      <c r="AK48" s="171"/>
      <c r="AL48" s="80"/>
      <c r="AM48" s="81">
        <f>+SUM(AM6,AM8,AM10,AM12,AM14,AM16,AM18,AM20,AM22,AM24,AM26,AM28,AM30,AM32,AM34,AM36,AM38,AM40,AM42,AM44,AM46)</f>
        <v>0</v>
      </c>
      <c r="AN48" s="171"/>
      <c r="AP48" s="357"/>
      <c r="AQ48" s="359"/>
      <c r="AR48" s="171"/>
      <c r="AS48" s="171"/>
      <c r="AT48" s="80"/>
      <c r="AU48" s="331">
        <f>+SUM(AU6,AU8,AU10,AU12,AU14,AU16,AU18,AU20,AU22,AU24,AU26,AU28,AU30,AU32,AU34,AU36,AU38,AU40,AU42,AU44,AU46)</f>
        <v>0</v>
      </c>
      <c r="AV48" s="171"/>
    </row>
    <row r="49" spans="2:8" x14ac:dyDescent="0.4">
      <c r="B49" s="96"/>
      <c r="C49" s="96"/>
      <c r="D49" s="96"/>
      <c r="E49" s="96"/>
      <c r="F49" s="97"/>
      <c r="G49" s="97"/>
      <c r="H49" s="96"/>
    </row>
  </sheetData>
  <mergeCells count="286">
    <mergeCell ref="AP41:AP42"/>
    <mergeCell ref="AQ41:AQ42"/>
    <mergeCell ref="AP43:AP44"/>
    <mergeCell ref="AQ43:AQ44"/>
    <mergeCell ref="AP45:AP46"/>
    <mergeCell ref="AQ45:AQ46"/>
    <mergeCell ref="AP47:AP48"/>
    <mergeCell ref="AQ47:AQ48"/>
    <mergeCell ref="AP31:AP32"/>
    <mergeCell ref="AQ31:AQ32"/>
    <mergeCell ref="AP33:AP34"/>
    <mergeCell ref="AQ33:AQ34"/>
    <mergeCell ref="AP35:AP36"/>
    <mergeCell ref="AQ35:AQ36"/>
    <mergeCell ref="AP37:AP38"/>
    <mergeCell ref="AQ37:AQ38"/>
    <mergeCell ref="AP39:AP40"/>
    <mergeCell ref="AQ39:AQ40"/>
    <mergeCell ref="AP21:AP22"/>
    <mergeCell ref="AQ21:AQ22"/>
    <mergeCell ref="AP23:AP24"/>
    <mergeCell ref="AQ23:AQ24"/>
    <mergeCell ref="AP25:AP26"/>
    <mergeCell ref="AQ25:AQ26"/>
    <mergeCell ref="AP27:AP28"/>
    <mergeCell ref="AQ27:AQ28"/>
    <mergeCell ref="AP29:AP30"/>
    <mergeCell ref="AQ29:AQ30"/>
    <mergeCell ref="AP11:AP12"/>
    <mergeCell ref="AQ11:AQ12"/>
    <mergeCell ref="AP13:AP14"/>
    <mergeCell ref="AQ13:AQ14"/>
    <mergeCell ref="AP15:AP16"/>
    <mergeCell ref="AQ15:AQ16"/>
    <mergeCell ref="AP17:AP18"/>
    <mergeCell ref="AQ17:AQ18"/>
    <mergeCell ref="AP19:AP20"/>
    <mergeCell ref="AQ19:AQ20"/>
    <mergeCell ref="AP2:AQ3"/>
    <mergeCell ref="AR2:AS3"/>
    <mergeCell ref="AT2:AU3"/>
    <mergeCell ref="AV2:AV3"/>
    <mergeCell ref="AP5:AP6"/>
    <mergeCell ref="AQ5:AQ6"/>
    <mergeCell ref="AP7:AP8"/>
    <mergeCell ref="AQ7:AQ8"/>
    <mergeCell ref="AP9:AP10"/>
    <mergeCell ref="AQ9:AQ10"/>
    <mergeCell ref="B2:C3"/>
    <mergeCell ref="D2:E3"/>
    <mergeCell ref="F2:G3"/>
    <mergeCell ref="H2:H3"/>
    <mergeCell ref="AH2:AI3"/>
    <mergeCell ref="AJ2:AK3"/>
    <mergeCell ref="AL2:AM3"/>
    <mergeCell ref="AN2:AN3"/>
    <mergeCell ref="B5:B6"/>
    <mergeCell ref="C5:C6"/>
    <mergeCell ref="V2:W3"/>
    <mergeCell ref="X2:X3"/>
    <mergeCell ref="Z2:AA3"/>
    <mergeCell ref="AB2:AC3"/>
    <mergeCell ref="AD2:AE3"/>
    <mergeCell ref="AF2:AF3"/>
    <mergeCell ref="J2:K3"/>
    <mergeCell ref="L2:M3"/>
    <mergeCell ref="N2:O3"/>
    <mergeCell ref="P2:P3"/>
    <mergeCell ref="R2:S3"/>
    <mergeCell ref="T2:U3"/>
    <mergeCell ref="R7:R8"/>
    <mergeCell ref="S7:S8"/>
    <mergeCell ref="Z7:Z8"/>
    <mergeCell ref="AA7:AA8"/>
    <mergeCell ref="AH7:AH8"/>
    <mergeCell ref="AI7:AI8"/>
    <mergeCell ref="AH5:AH6"/>
    <mergeCell ref="AI5:AI6"/>
    <mergeCell ref="B7:B8"/>
    <mergeCell ref="C7:C8"/>
    <mergeCell ref="J7:J8"/>
    <mergeCell ref="K7:K8"/>
    <mergeCell ref="J5:J6"/>
    <mergeCell ref="K5:K6"/>
    <mergeCell ref="R5:R6"/>
    <mergeCell ref="S5:S6"/>
    <mergeCell ref="Z5:Z6"/>
    <mergeCell ref="AA5:AA6"/>
    <mergeCell ref="B11:B12"/>
    <mergeCell ref="C11:C12"/>
    <mergeCell ref="J11:J12"/>
    <mergeCell ref="K11:K12"/>
    <mergeCell ref="J9:J10"/>
    <mergeCell ref="K9:K10"/>
    <mergeCell ref="B9:B10"/>
    <mergeCell ref="C9:C10"/>
    <mergeCell ref="R11:R12"/>
    <mergeCell ref="S11:S12"/>
    <mergeCell ref="Z11:Z12"/>
    <mergeCell ref="AA11:AA12"/>
    <mergeCell ref="AH11:AH12"/>
    <mergeCell ref="AI11:AI12"/>
    <mergeCell ref="AH9:AH10"/>
    <mergeCell ref="AI9:AI10"/>
    <mergeCell ref="R9:R10"/>
    <mergeCell ref="S9:S10"/>
    <mergeCell ref="Z9:Z10"/>
    <mergeCell ref="AA9:AA10"/>
    <mergeCell ref="R15:R16"/>
    <mergeCell ref="S15:S16"/>
    <mergeCell ref="Z15:Z16"/>
    <mergeCell ref="AA15:AA16"/>
    <mergeCell ref="AH15:AH16"/>
    <mergeCell ref="AI15:AI16"/>
    <mergeCell ref="AH13:AH14"/>
    <mergeCell ref="AI13:AI14"/>
    <mergeCell ref="B15:B16"/>
    <mergeCell ref="C15:C16"/>
    <mergeCell ref="J15:J16"/>
    <mergeCell ref="K15:K16"/>
    <mergeCell ref="J13:J14"/>
    <mergeCell ref="K13:K14"/>
    <mergeCell ref="R13:R14"/>
    <mergeCell ref="S13:S14"/>
    <mergeCell ref="Z13:Z14"/>
    <mergeCell ref="AA13:AA14"/>
    <mergeCell ref="AI19:AI20"/>
    <mergeCell ref="AH17:AH18"/>
    <mergeCell ref="AI17:AI18"/>
    <mergeCell ref="B19:B20"/>
    <mergeCell ref="C19:C20"/>
    <mergeCell ref="J19:J20"/>
    <mergeCell ref="K19:K20"/>
    <mergeCell ref="J17:J18"/>
    <mergeCell ref="K17:K18"/>
    <mergeCell ref="R17:R18"/>
    <mergeCell ref="S17:S18"/>
    <mergeCell ref="Z17:Z18"/>
    <mergeCell ref="AA17:AA18"/>
    <mergeCell ref="B17:B18"/>
    <mergeCell ref="C17:C18"/>
    <mergeCell ref="R19:R20"/>
    <mergeCell ref="S19:S20"/>
    <mergeCell ref="Z19:Z20"/>
    <mergeCell ref="AA19:AA20"/>
    <mergeCell ref="AH19:AH20"/>
    <mergeCell ref="R23:R24"/>
    <mergeCell ref="S23:S24"/>
    <mergeCell ref="Z23:Z24"/>
    <mergeCell ref="AA23:AA24"/>
    <mergeCell ref="AH23:AH24"/>
    <mergeCell ref="AI23:AI24"/>
    <mergeCell ref="AH21:AH22"/>
    <mergeCell ref="AI21:AI22"/>
    <mergeCell ref="B23:B24"/>
    <mergeCell ref="C23:C24"/>
    <mergeCell ref="J23:J24"/>
    <mergeCell ref="K23:K24"/>
    <mergeCell ref="J21:J22"/>
    <mergeCell ref="K21:K22"/>
    <mergeCell ref="R21:R22"/>
    <mergeCell ref="S21:S22"/>
    <mergeCell ref="Z21:Z22"/>
    <mergeCell ref="AA21:AA22"/>
    <mergeCell ref="B21:B22"/>
    <mergeCell ref="C21:C22"/>
    <mergeCell ref="AI27:AI28"/>
    <mergeCell ref="AH25:AH26"/>
    <mergeCell ref="AI25:AI26"/>
    <mergeCell ref="B27:B28"/>
    <mergeCell ref="C27:C28"/>
    <mergeCell ref="J27:J28"/>
    <mergeCell ref="K27:K28"/>
    <mergeCell ref="J25:J26"/>
    <mergeCell ref="K25:K26"/>
    <mergeCell ref="R25:R26"/>
    <mergeCell ref="S25:S26"/>
    <mergeCell ref="Z25:Z26"/>
    <mergeCell ref="AA25:AA26"/>
    <mergeCell ref="B25:B26"/>
    <mergeCell ref="C25:C26"/>
    <mergeCell ref="R27:R28"/>
    <mergeCell ref="S27:S28"/>
    <mergeCell ref="Z27:Z28"/>
    <mergeCell ref="AA27:AA28"/>
    <mergeCell ref="AH27:AH28"/>
    <mergeCell ref="R31:R32"/>
    <mergeCell ref="S31:S32"/>
    <mergeCell ref="Z31:Z32"/>
    <mergeCell ref="AA31:AA32"/>
    <mergeCell ref="AH31:AH32"/>
    <mergeCell ref="AI31:AI32"/>
    <mergeCell ref="AH29:AH30"/>
    <mergeCell ref="AI29:AI30"/>
    <mergeCell ref="B31:B32"/>
    <mergeCell ref="C31:C32"/>
    <mergeCell ref="J31:J32"/>
    <mergeCell ref="K31:K32"/>
    <mergeCell ref="J29:J30"/>
    <mergeCell ref="K29:K30"/>
    <mergeCell ref="R29:R30"/>
    <mergeCell ref="S29:S30"/>
    <mergeCell ref="Z29:Z30"/>
    <mergeCell ref="AA29:AA30"/>
    <mergeCell ref="B29:B30"/>
    <mergeCell ref="C29:C30"/>
    <mergeCell ref="AI35:AI36"/>
    <mergeCell ref="AH33:AH34"/>
    <mergeCell ref="AI33:AI34"/>
    <mergeCell ref="B35:B36"/>
    <mergeCell ref="C35:C36"/>
    <mergeCell ref="J35:J36"/>
    <mergeCell ref="K35:K36"/>
    <mergeCell ref="J33:J34"/>
    <mergeCell ref="K33:K34"/>
    <mergeCell ref="R33:R34"/>
    <mergeCell ref="S33:S34"/>
    <mergeCell ref="Z33:Z34"/>
    <mergeCell ref="AA33:AA34"/>
    <mergeCell ref="B33:B34"/>
    <mergeCell ref="C33:C34"/>
    <mergeCell ref="R35:R36"/>
    <mergeCell ref="S35:S36"/>
    <mergeCell ref="Z35:Z36"/>
    <mergeCell ref="AA35:AA36"/>
    <mergeCell ref="AH35:AH36"/>
    <mergeCell ref="R39:R40"/>
    <mergeCell ref="S39:S40"/>
    <mergeCell ref="Z39:Z40"/>
    <mergeCell ref="AA39:AA40"/>
    <mergeCell ref="AH39:AH40"/>
    <mergeCell ref="AI39:AI40"/>
    <mergeCell ref="AH37:AH38"/>
    <mergeCell ref="AI37:AI38"/>
    <mergeCell ref="B39:B40"/>
    <mergeCell ref="C39:C40"/>
    <mergeCell ref="J39:J40"/>
    <mergeCell ref="K39:K40"/>
    <mergeCell ref="J37:J38"/>
    <mergeCell ref="K37:K38"/>
    <mergeCell ref="R37:R38"/>
    <mergeCell ref="S37:S38"/>
    <mergeCell ref="Z37:Z38"/>
    <mergeCell ref="AA37:AA38"/>
    <mergeCell ref="B37:B38"/>
    <mergeCell ref="C37:C38"/>
    <mergeCell ref="AI43:AI44"/>
    <mergeCell ref="AH41:AH42"/>
    <mergeCell ref="AI41:AI42"/>
    <mergeCell ref="B43:B44"/>
    <mergeCell ref="C43:C44"/>
    <mergeCell ref="J43:J44"/>
    <mergeCell ref="K43:K44"/>
    <mergeCell ref="J41:J42"/>
    <mergeCell ref="K41:K42"/>
    <mergeCell ref="R41:R42"/>
    <mergeCell ref="S41:S42"/>
    <mergeCell ref="Z41:Z42"/>
    <mergeCell ref="AA41:AA42"/>
    <mergeCell ref="B41:B42"/>
    <mergeCell ref="C41:C42"/>
    <mergeCell ref="R43:R44"/>
    <mergeCell ref="S43:S44"/>
    <mergeCell ref="Z43:Z44"/>
    <mergeCell ref="AA43:AA44"/>
    <mergeCell ref="AH43:AH44"/>
    <mergeCell ref="R47:R48"/>
    <mergeCell ref="S47:S48"/>
    <mergeCell ref="Z47:Z48"/>
    <mergeCell ref="AA47:AA48"/>
    <mergeCell ref="AH47:AH48"/>
    <mergeCell ref="AI47:AI48"/>
    <mergeCell ref="AH45:AH46"/>
    <mergeCell ref="AI45:AI46"/>
    <mergeCell ref="B47:B48"/>
    <mergeCell ref="C47:C48"/>
    <mergeCell ref="J47:J48"/>
    <mergeCell ref="K47:K48"/>
    <mergeCell ref="J45:J46"/>
    <mergeCell ref="K45:K46"/>
    <mergeCell ref="R45:R46"/>
    <mergeCell ref="S45:S46"/>
    <mergeCell ref="Z45:Z46"/>
    <mergeCell ref="AA45:AA46"/>
    <mergeCell ref="B45:B46"/>
    <mergeCell ref="C45:C46"/>
  </mergeCells>
  <phoneticPr fontId="2"/>
  <hyperlinks>
    <hyperlink ref="A1" location="menu!A1" display="menu" xr:uid="{00000000-0004-0000-09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FF"/>
  </sheetPr>
  <dimension ref="A1:AB55"/>
  <sheetViews>
    <sheetView showGridLines="0" showZeros="0" view="pageBreakPreview" zoomScale="70" zoomScaleNormal="100" zoomScaleSheetLayoutView="70" workbookViewId="0">
      <selection activeCell="E17" sqref="E17"/>
    </sheetView>
  </sheetViews>
  <sheetFormatPr defaultRowHeight="18.75" x14ac:dyDescent="0.4"/>
  <cols>
    <col min="2" max="2" width="20.625" customWidth="1"/>
    <col min="3" max="7" width="12.625" customWidth="1"/>
    <col min="8" max="8" width="16.625" customWidth="1"/>
    <col min="9" max="9" width="2.625" customWidth="1"/>
    <col min="10" max="10" width="20.625" customWidth="1"/>
    <col min="11" max="17" width="8.625" customWidth="1"/>
    <col min="18" max="18" width="20.625" customWidth="1"/>
    <col min="19" max="19" width="2.625" customWidth="1"/>
    <col min="20" max="20" width="20.625" customWidth="1"/>
    <col min="21" max="27" width="8.625" customWidth="1"/>
    <col min="28" max="28" width="20.625" customWidth="1"/>
    <col min="29" max="29" width="2.625" customWidth="1"/>
  </cols>
  <sheetData>
    <row r="1" spans="1:28" x14ac:dyDescent="0.4">
      <c r="A1" s="62" t="s">
        <v>238</v>
      </c>
    </row>
    <row r="2" spans="1:28" x14ac:dyDescent="0.4">
      <c r="B2" s="8"/>
      <c r="C2" s="404" t="s">
        <v>109</v>
      </c>
      <c r="D2" s="370"/>
      <c r="E2" s="370"/>
      <c r="F2" s="370"/>
      <c r="G2" s="370"/>
      <c r="H2" s="396" t="s">
        <v>92</v>
      </c>
      <c r="J2" s="8"/>
      <c r="K2" s="405" t="s">
        <v>268</v>
      </c>
      <c r="L2" s="406"/>
      <c r="M2" s="406"/>
      <c r="N2" s="406"/>
      <c r="O2" s="406"/>
      <c r="P2" s="406"/>
      <c r="Q2" s="406"/>
      <c r="R2" s="396" t="s">
        <v>92</v>
      </c>
      <c r="T2" s="8"/>
      <c r="U2" s="404" t="s">
        <v>251</v>
      </c>
      <c r="V2" s="370"/>
      <c r="W2" s="370"/>
      <c r="X2" s="370"/>
      <c r="Y2" s="370"/>
      <c r="Z2" s="370"/>
      <c r="AA2" s="370"/>
      <c r="AB2" s="396" t="s">
        <v>92</v>
      </c>
    </row>
    <row r="3" spans="1:28" x14ac:dyDescent="0.4">
      <c r="B3" s="11"/>
      <c r="C3" s="372"/>
      <c r="D3" s="372"/>
      <c r="E3" s="372"/>
      <c r="F3" s="372"/>
      <c r="G3" s="372"/>
      <c r="H3" s="397"/>
      <c r="J3" s="11"/>
      <c r="K3" s="407"/>
      <c r="L3" s="407"/>
      <c r="M3" s="407"/>
      <c r="N3" s="407"/>
      <c r="O3" s="407"/>
      <c r="P3" s="407"/>
      <c r="Q3" s="407"/>
      <c r="R3" s="397"/>
      <c r="T3" s="11"/>
      <c r="U3" s="372"/>
      <c r="V3" s="372"/>
      <c r="W3" s="372"/>
      <c r="X3" s="372"/>
      <c r="Y3" s="372"/>
      <c r="Z3" s="372"/>
      <c r="AA3" s="372"/>
      <c r="AB3" s="397"/>
    </row>
    <row r="4" spans="1:28" x14ac:dyDescent="0.4">
      <c r="B4" s="398" t="s">
        <v>12</v>
      </c>
      <c r="C4" s="398" t="s">
        <v>105</v>
      </c>
      <c r="D4" s="398" t="s">
        <v>100</v>
      </c>
      <c r="E4" s="398" t="s">
        <v>107</v>
      </c>
      <c r="F4" s="398" t="s">
        <v>103</v>
      </c>
      <c r="G4" s="398"/>
      <c r="H4" s="398" t="s">
        <v>19</v>
      </c>
      <c r="J4" s="398" t="s">
        <v>110</v>
      </c>
      <c r="K4" s="196" t="s">
        <v>111</v>
      </c>
      <c r="L4" s="197" t="s">
        <v>112</v>
      </c>
      <c r="M4" s="197" t="s">
        <v>95</v>
      </c>
      <c r="N4" s="197" t="s">
        <v>113</v>
      </c>
      <c r="O4" s="400" t="s">
        <v>114</v>
      </c>
      <c r="P4" s="401"/>
      <c r="Q4" s="402"/>
      <c r="R4" s="403" t="s">
        <v>19</v>
      </c>
      <c r="T4" s="398" t="s">
        <v>110</v>
      </c>
      <c r="U4" s="196" t="s">
        <v>111</v>
      </c>
      <c r="V4" s="197" t="s">
        <v>112</v>
      </c>
      <c r="W4" s="197" t="s">
        <v>95</v>
      </c>
      <c r="X4" s="197" t="s">
        <v>113</v>
      </c>
      <c r="Y4" s="400" t="s">
        <v>114</v>
      </c>
      <c r="Z4" s="401"/>
      <c r="AA4" s="402"/>
      <c r="AB4" s="403" t="s">
        <v>19</v>
      </c>
    </row>
    <row r="5" spans="1:28" ht="19.5" thickBot="1" x14ac:dyDescent="0.45">
      <c r="B5" s="399"/>
      <c r="C5" s="399"/>
      <c r="D5" s="399"/>
      <c r="E5" s="399"/>
      <c r="F5" s="399"/>
      <c r="G5" s="399"/>
      <c r="H5" s="399"/>
      <c r="J5" s="399"/>
      <c r="K5" s="198"/>
      <c r="L5" s="198" t="s">
        <v>116</v>
      </c>
      <c r="M5" s="198"/>
      <c r="N5" s="198"/>
      <c r="O5" s="181" t="s">
        <v>117</v>
      </c>
      <c r="P5" s="175" t="s">
        <v>118</v>
      </c>
      <c r="Q5" s="175" t="s">
        <v>119</v>
      </c>
      <c r="R5" s="399"/>
      <c r="T5" s="399"/>
      <c r="U5" s="198"/>
      <c r="V5" s="198" t="s">
        <v>116</v>
      </c>
      <c r="W5" s="198"/>
      <c r="X5" s="198"/>
      <c r="Y5" s="181" t="s">
        <v>117</v>
      </c>
      <c r="Z5" s="175" t="s">
        <v>118</v>
      </c>
      <c r="AA5" s="175" t="s">
        <v>119</v>
      </c>
      <c r="AB5" s="399"/>
    </row>
    <row r="6" spans="1:28" ht="19.5" thickTop="1" x14ac:dyDescent="0.4">
      <c r="B6" s="391" t="s">
        <v>267</v>
      </c>
      <c r="C6" s="98"/>
      <c r="D6" s="98"/>
      <c r="E6" s="98"/>
      <c r="F6" s="98"/>
      <c r="G6" s="98"/>
      <c r="H6" s="99"/>
      <c r="J6" s="383" t="s">
        <v>96</v>
      </c>
      <c r="K6" s="388">
        <v>2</v>
      </c>
      <c r="L6" s="100">
        <v>0.03</v>
      </c>
      <c r="M6" s="101">
        <v>2</v>
      </c>
      <c r="N6" s="388" t="s">
        <v>97</v>
      </c>
      <c r="O6" s="65"/>
      <c r="P6" s="100">
        <f>+IF(AND(K6&gt;=1,K6&lt;=6),ROUND(M6*O6,3),0)</f>
        <v>0</v>
      </c>
      <c r="Q6" s="100">
        <f>+IF(K6=7,ROUND(M6*O6,3),0)</f>
        <v>0</v>
      </c>
      <c r="R6" s="102"/>
      <c r="T6" s="383" t="s">
        <v>96</v>
      </c>
      <c r="U6" s="388">
        <v>2</v>
      </c>
      <c r="V6" s="100">
        <f>L6</f>
        <v>0.03</v>
      </c>
      <c r="W6" s="101">
        <v>2</v>
      </c>
      <c r="X6" s="388" t="s">
        <v>97</v>
      </c>
      <c r="Y6" s="276"/>
      <c r="Z6" s="100">
        <f>+IF(AND(U6&gt;=1,U6&lt;=6),ROUND(W6*Y6,3),0)</f>
        <v>0</v>
      </c>
      <c r="AA6" s="100">
        <f>+IF(U6=7,ROUND(W6*Y6,3),0)</f>
        <v>0</v>
      </c>
      <c r="AB6" s="103" t="s">
        <v>120</v>
      </c>
    </row>
    <row r="7" spans="1:28" x14ac:dyDescent="0.4">
      <c r="B7" s="392"/>
      <c r="C7" s="104"/>
      <c r="D7" s="104">
        <f>+O48</f>
        <v>0</v>
      </c>
      <c r="E7" s="104">
        <f>+Q48</f>
        <v>0</v>
      </c>
      <c r="F7" s="104">
        <f>+M48</f>
        <v>0</v>
      </c>
      <c r="G7" s="104"/>
      <c r="H7" s="180"/>
      <c r="J7" s="384"/>
      <c r="K7" s="389"/>
      <c r="L7" s="105"/>
      <c r="M7" s="106"/>
      <c r="N7" s="389"/>
      <c r="O7" s="176">
        <f>+IF(K6=1,ROUND(12.2*L7^0.711,3),IF(K6=2,ROUND(4.8*L7^0.776,3),IF(K6=3,ROUND(14.2*L7^0.676,3),IF(K6=4,ROUND(4.8*L7,3),IF(K6=6,ROUND(7.5*L7,3),IF(K6=7,ROUND(4.9*L7,3),0))))))</f>
        <v>0</v>
      </c>
      <c r="P7" s="107">
        <f>+IF(AND(K7&gt;=1,K7&lt;=6),ROUND(M7*O7,3),0)</f>
        <v>0</v>
      </c>
      <c r="Q7" s="107">
        <f>+IF(K7=7,ROUND(M7*O7,3),0)</f>
        <v>0</v>
      </c>
      <c r="R7" s="180"/>
      <c r="T7" s="384"/>
      <c r="U7" s="389"/>
      <c r="V7" s="105"/>
      <c r="W7" s="106"/>
      <c r="X7" s="389"/>
      <c r="Y7" s="39"/>
      <c r="Z7" s="107">
        <f>+IF(AND(U7&gt;=1,U7&lt;=6),ROUND(W7*Y7,3),0)</f>
        <v>0</v>
      </c>
      <c r="AA7" s="107">
        <f>+IF(U7=7,ROUND(W7*Y7,3),0)</f>
        <v>0</v>
      </c>
      <c r="AB7" s="180"/>
    </row>
    <row r="8" spans="1:28" x14ac:dyDescent="0.4">
      <c r="B8" s="395"/>
      <c r="C8" s="108"/>
      <c r="D8" s="108"/>
      <c r="E8" s="108"/>
      <c r="F8" s="108"/>
      <c r="G8" s="108"/>
      <c r="H8" s="109"/>
      <c r="J8" s="360" t="s">
        <v>286</v>
      </c>
      <c r="K8" s="381">
        <v>7</v>
      </c>
      <c r="L8" s="100">
        <v>4.2999999999999997E-2</v>
      </c>
      <c r="M8" s="101">
        <v>1</v>
      </c>
      <c r="N8" s="381" t="s">
        <v>239</v>
      </c>
      <c r="O8" s="16"/>
      <c r="P8" s="100">
        <f t="shared" ref="P8:P41" si="0">+IF(AND(K8&gt;=1,K8&lt;=6),ROUND(M8*O8,3),0)</f>
        <v>0</v>
      </c>
      <c r="Q8" s="100">
        <f>+IF(K8=7,ROUND(M8*O8,3),0)</f>
        <v>0</v>
      </c>
      <c r="R8" s="99"/>
      <c r="T8" s="383"/>
      <c r="U8" s="381"/>
      <c r="V8" s="100"/>
      <c r="W8" s="101"/>
      <c r="X8" s="381"/>
      <c r="Y8" s="277"/>
      <c r="Z8" s="100"/>
      <c r="AA8" s="100"/>
      <c r="AB8" s="103"/>
    </row>
    <row r="9" spans="1:28" x14ac:dyDescent="0.4">
      <c r="B9" s="392"/>
      <c r="C9" s="104"/>
      <c r="D9" s="104"/>
      <c r="E9" s="104"/>
      <c r="F9" s="104"/>
      <c r="G9" s="104"/>
      <c r="H9" s="180"/>
      <c r="J9" s="357"/>
      <c r="K9" s="382"/>
      <c r="L9" s="105"/>
      <c r="M9" s="106"/>
      <c r="N9" s="382"/>
      <c r="O9" s="39">
        <f t="shared" ref="O9" si="1">+IF(K8=1,ROUND(12.2*L9^0.711,3),IF(K8=2,ROUND(4.8*L9^0.776,3),IF(K8=3,ROUND(14.2*L9^0.676,3),IF(K8=4,ROUND(4.8*L9,3),IF(K8=6,ROUND(7.5*L9,3),IF(K8=7,ROUND(4.9*L9,3),0))))))</f>
        <v>0</v>
      </c>
      <c r="P9" s="107">
        <f t="shared" si="0"/>
        <v>0</v>
      </c>
      <c r="Q9" s="107">
        <f t="shared" ref="Q9:Q41" si="2">+IF(K9=7,ROUND(M9*O9,3),0)</f>
        <v>0</v>
      </c>
      <c r="R9" s="180"/>
      <c r="T9" s="384"/>
      <c r="U9" s="382"/>
      <c r="V9" s="105"/>
      <c r="W9" s="106"/>
      <c r="X9" s="382"/>
      <c r="Y9" s="39"/>
      <c r="Z9" s="107"/>
      <c r="AA9" s="107"/>
      <c r="AB9" s="180"/>
    </row>
    <row r="10" spans="1:28" x14ac:dyDescent="0.4">
      <c r="B10" s="395" t="s">
        <v>266</v>
      </c>
      <c r="C10" s="108"/>
      <c r="D10" s="108"/>
      <c r="E10" s="108"/>
      <c r="F10" s="108">
        <f>W47</f>
        <v>0</v>
      </c>
      <c r="G10" s="108"/>
      <c r="H10" s="109"/>
      <c r="J10" s="390"/>
      <c r="K10" s="381"/>
      <c r="L10" s="100"/>
      <c r="M10" s="101"/>
      <c r="N10" s="381"/>
      <c r="O10" s="16">
        <f>+IF(K10=1,ROUND(12.2*L10^0.711,3),IF(K10=2,ROUND(4.8*L10^0.776,3),IF(K10=3,ROUND(14.2*L10^0.676,3),IF(K10=4,ROUND(4.8*L10,3),IF(K10=6,ROUND(7.5*L10,3),IF(K10=7,ROUND(4.9*L10,3),0))))))</f>
        <v>0</v>
      </c>
      <c r="P10" s="100">
        <f t="shared" ref="P10:P17" si="3">+IF(AND(K10&gt;=1,K10&lt;=6),ROUND(M10*O10,3),0)</f>
        <v>0</v>
      </c>
      <c r="Q10" s="100">
        <f t="shared" ref="Q10:Q17" si="4">+IF(K10=7,ROUND(M10*O10,3),0)</f>
        <v>0</v>
      </c>
      <c r="R10" s="102"/>
      <c r="T10" s="383"/>
      <c r="U10" s="381"/>
      <c r="V10" s="100"/>
      <c r="W10" s="101"/>
      <c r="X10" s="381"/>
      <c r="Y10" s="65"/>
      <c r="Z10" s="100">
        <f t="shared" ref="Z10:Z41" si="5">+IF(AND(U10&gt;=1,U10&lt;=6),ROUND(W10*Y10,3),0)</f>
        <v>0</v>
      </c>
      <c r="AA10" s="100">
        <f t="shared" ref="AA10:AA41" si="6">+IF(U10=7,ROUND(W10*Y10,3),0)</f>
        <v>0</v>
      </c>
      <c r="AB10" s="103"/>
    </row>
    <row r="11" spans="1:28" x14ac:dyDescent="0.4">
      <c r="B11" s="392"/>
      <c r="C11" s="104"/>
      <c r="D11" s="104"/>
      <c r="E11" s="104">
        <f>+AA48</f>
        <v>0</v>
      </c>
      <c r="F11" s="104"/>
      <c r="G11" s="104"/>
      <c r="H11" s="180"/>
      <c r="J11" s="384"/>
      <c r="K11" s="382"/>
      <c r="L11" s="105"/>
      <c r="M11" s="106"/>
      <c r="N11" s="382"/>
      <c r="O11" s="39">
        <f>+IF(K10=1,ROUND(12.2*L11^0.711,3),IF(K10=2,ROUND(4.8*L11^0.776,3),IF(K10=3,ROUND(14.2*L11^0.676,3),IF(K10=4,ROUND(4.8*L11,3),IF(K10=6,ROUND(7.5*L11,3),IF(K10=7,ROUND(4.9*L11,3),0))))))</f>
        <v>0</v>
      </c>
      <c r="P11" s="107">
        <f t="shared" si="3"/>
        <v>0</v>
      </c>
      <c r="Q11" s="107">
        <f t="shared" si="4"/>
        <v>0</v>
      </c>
      <c r="R11" s="180"/>
      <c r="T11" s="384"/>
      <c r="U11" s="382"/>
      <c r="V11" s="105"/>
      <c r="W11" s="106"/>
      <c r="X11" s="382"/>
      <c r="Y11" s="39"/>
      <c r="Z11" s="107">
        <f t="shared" si="5"/>
        <v>0</v>
      </c>
      <c r="AA11" s="107">
        <f t="shared" si="6"/>
        <v>0</v>
      </c>
      <c r="AB11" s="180"/>
    </row>
    <row r="12" spans="1:28" x14ac:dyDescent="0.4">
      <c r="B12" s="393"/>
      <c r="C12" s="108"/>
      <c r="D12" s="108"/>
      <c r="E12" s="108"/>
      <c r="F12" s="108"/>
      <c r="G12" s="108"/>
      <c r="H12" s="109"/>
      <c r="J12" s="360"/>
      <c r="K12" s="381"/>
      <c r="L12" s="100"/>
      <c r="M12" s="101"/>
      <c r="N12" s="381"/>
      <c r="O12" s="16">
        <f>+IF(K12=1,ROUND(12.2*L12^0.711,3),IF(K12=2,ROUND(4.8*L12^0.776,3),IF(K12=3,ROUND(14.2*L12^0.676,3),IF(K12=4,ROUND(4.8*L12,3),IF(K12=6,ROUND(7.5*L12,3),IF(K12=7,ROUND(4.9*L12,3),0))))))</f>
        <v>0</v>
      </c>
      <c r="P12" s="100">
        <f t="shared" si="3"/>
        <v>0</v>
      </c>
      <c r="Q12" s="100">
        <f t="shared" si="4"/>
        <v>0</v>
      </c>
      <c r="R12" s="102"/>
      <c r="T12" s="383"/>
      <c r="U12" s="381"/>
      <c r="V12" s="100"/>
      <c r="W12" s="101"/>
      <c r="X12" s="381"/>
      <c r="Y12" s="65"/>
      <c r="Z12" s="100">
        <f t="shared" si="5"/>
        <v>0</v>
      </c>
      <c r="AA12" s="100">
        <f t="shared" si="6"/>
        <v>0</v>
      </c>
      <c r="AB12" s="103"/>
    </row>
    <row r="13" spans="1:28" x14ac:dyDescent="0.4">
      <c r="B13" s="394"/>
      <c r="C13" s="104"/>
      <c r="D13" s="104"/>
      <c r="E13" s="104"/>
      <c r="F13" s="104"/>
      <c r="G13" s="104"/>
      <c r="H13" s="180"/>
      <c r="J13" s="357"/>
      <c r="K13" s="382"/>
      <c r="L13" s="105"/>
      <c r="M13" s="106"/>
      <c r="N13" s="382"/>
      <c r="O13" s="39">
        <f>+IF(K12=1,ROUND(12.2*L13^0.711,3),IF(K12=2,ROUND(4.8*L13^0.776,3),IF(K12=3,ROUND(14.2*L13^0.676,3),IF(K12=4,ROUND(4.8*L13,3),IF(K12=6,ROUND(7.5*L13,3),IF(K12=7,ROUND(4.9*L13,3),0))))))</f>
        <v>0</v>
      </c>
      <c r="P13" s="107">
        <f t="shared" si="3"/>
        <v>0</v>
      </c>
      <c r="Q13" s="107">
        <f t="shared" si="4"/>
        <v>0</v>
      </c>
      <c r="R13" s="180"/>
      <c r="T13" s="384"/>
      <c r="U13" s="382"/>
      <c r="V13" s="105"/>
      <c r="W13" s="106"/>
      <c r="X13" s="382"/>
      <c r="Y13" s="39"/>
      <c r="Z13" s="107">
        <f t="shared" si="5"/>
        <v>0</v>
      </c>
      <c r="AA13" s="107">
        <f t="shared" si="6"/>
        <v>0</v>
      </c>
      <c r="AB13" s="180"/>
    </row>
    <row r="14" spans="1:28" x14ac:dyDescent="0.4">
      <c r="B14" s="360"/>
      <c r="C14" s="108"/>
      <c r="D14" s="108"/>
      <c r="E14" s="108"/>
      <c r="F14" s="108"/>
      <c r="G14" s="108"/>
      <c r="H14" s="109"/>
      <c r="J14" s="360"/>
      <c r="K14" s="381"/>
      <c r="L14" s="100"/>
      <c r="M14" s="101"/>
      <c r="N14" s="381"/>
      <c r="O14" s="16">
        <f>+IF(K14=1,ROUND(12.2*L14^0.711,3),IF(K14=2,ROUND(4.8*L14^0.776,3),IF(K14=3,ROUND(14.2*L14^0.676,3),IF(K14=4,ROUND(4.8*L14,3),IF(K14=6,ROUND(7.5*L14,3),IF(K14=7,ROUND(4.9*L14,3),0))))))</f>
        <v>0</v>
      </c>
      <c r="P14" s="100">
        <f t="shared" si="3"/>
        <v>0</v>
      </c>
      <c r="Q14" s="100">
        <f t="shared" si="4"/>
        <v>0</v>
      </c>
      <c r="R14" s="102"/>
      <c r="T14" s="383"/>
      <c r="U14" s="381"/>
      <c r="V14" s="100"/>
      <c r="W14" s="101"/>
      <c r="X14" s="381"/>
      <c r="Y14" s="65"/>
      <c r="Z14" s="100">
        <f t="shared" si="5"/>
        <v>0</v>
      </c>
      <c r="AA14" s="100">
        <f t="shared" si="6"/>
        <v>0</v>
      </c>
      <c r="AB14" s="103"/>
    </row>
    <row r="15" spans="1:28" x14ac:dyDescent="0.4">
      <c r="B15" s="357"/>
      <c r="C15" s="104"/>
      <c r="D15" s="104"/>
      <c r="E15" s="104"/>
      <c r="F15" s="104"/>
      <c r="G15" s="104"/>
      <c r="H15" s="180"/>
      <c r="J15" s="357"/>
      <c r="K15" s="382"/>
      <c r="L15" s="105"/>
      <c r="M15" s="106"/>
      <c r="N15" s="382"/>
      <c r="O15" s="39">
        <f>+IF(K14=1,ROUND(12.2*L15^0.711,3),IF(K14=2,ROUND(4.8*L15^0.776,3),IF(K14=3,ROUND(14.2*L15^0.676,3),IF(K14=4,ROUND(4.8*L15,3),IF(K14=6,ROUND(7.5*L15,3),IF(K14=7,ROUND(4.9*L15,3),0))))))</f>
        <v>0</v>
      </c>
      <c r="P15" s="107">
        <f t="shared" si="3"/>
        <v>0</v>
      </c>
      <c r="Q15" s="107">
        <f t="shared" si="4"/>
        <v>0</v>
      </c>
      <c r="R15" s="180"/>
      <c r="T15" s="384"/>
      <c r="U15" s="382"/>
      <c r="V15" s="105"/>
      <c r="W15" s="106"/>
      <c r="X15" s="382"/>
      <c r="Y15" s="39"/>
      <c r="Z15" s="107">
        <f t="shared" si="5"/>
        <v>0</v>
      </c>
      <c r="AA15" s="107">
        <f t="shared" si="6"/>
        <v>0</v>
      </c>
      <c r="AB15" s="180"/>
    </row>
    <row r="16" spans="1:28" x14ac:dyDescent="0.4">
      <c r="B16" s="360"/>
      <c r="C16" s="108"/>
      <c r="D16" s="108"/>
      <c r="E16" s="108"/>
      <c r="F16" s="108"/>
      <c r="G16" s="108"/>
      <c r="H16" s="109"/>
      <c r="J16" s="195"/>
      <c r="K16" s="381"/>
      <c r="L16" s="100"/>
      <c r="M16" s="101"/>
      <c r="N16" s="381"/>
      <c r="O16" s="16">
        <f t="shared" ref="O16" si="7">+IF(K16=1,ROUND(12.2*L16^0.711,3),IF(K16=2,ROUND(4.8*L16^0.776,3),IF(K16=3,ROUND(14.2*L16^0.676,3),IF(K16=4,ROUND(4.8*L16,3),IF(K16=6,ROUND(7.5*L16,3),IF(K16=7,ROUND(4.9*L16,3),0))))))</f>
        <v>0</v>
      </c>
      <c r="P16" s="100">
        <f t="shared" si="3"/>
        <v>0</v>
      </c>
      <c r="Q16" s="100">
        <f t="shared" si="4"/>
        <v>0</v>
      </c>
      <c r="R16" s="99"/>
      <c r="T16" s="383"/>
      <c r="U16" s="381"/>
      <c r="V16" s="100"/>
      <c r="W16" s="101"/>
      <c r="X16" s="381"/>
      <c r="Y16" s="65"/>
      <c r="Z16" s="100">
        <f t="shared" si="5"/>
        <v>0</v>
      </c>
      <c r="AA16" s="100">
        <f t="shared" si="6"/>
        <v>0</v>
      </c>
      <c r="AB16" s="103"/>
    </row>
    <row r="17" spans="2:28" x14ac:dyDescent="0.4">
      <c r="B17" s="357"/>
      <c r="C17" s="104"/>
      <c r="D17" s="104"/>
      <c r="E17" s="104"/>
      <c r="F17" s="104"/>
      <c r="G17" s="104"/>
      <c r="H17" s="180"/>
      <c r="J17" s="171"/>
      <c r="K17" s="382"/>
      <c r="L17" s="105"/>
      <c r="M17" s="106"/>
      <c r="N17" s="382"/>
      <c r="O17" s="39">
        <f t="shared" ref="O17" si="8">+IF(K16=1,ROUND(12.2*L17^0.711,3),IF(K16=2,ROUND(4.8*L17^0.776,3),IF(K16=3,ROUND(14.2*L17^0.676,3),IF(K16=4,ROUND(4.8*L17,3),IF(K16=6,ROUND(7.5*L17,3),IF(K16=7,ROUND(4.9*L17,3),0))))))</f>
        <v>0</v>
      </c>
      <c r="P17" s="107">
        <f t="shared" si="3"/>
        <v>0</v>
      </c>
      <c r="Q17" s="107">
        <f t="shared" si="4"/>
        <v>0</v>
      </c>
      <c r="R17" s="180"/>
      <c r="T17" s="384"/>
      <c r="U17" s="382"/>
      <c r="V17" s="105"/>
      <c r="W17" s="106"/>
      <c r="X17" s="382"/>
      <c r="Y17" s="39"/>
      <c r="Z17" s="107">
        <f t="shared" si="5"/>
        <v>0</v>
      </c>
      <c r="AA17" s="107">
        <f t="shared" si="6"/>
        <v>0</v>
      </c>
      <c r="AB17" s="180"/>
    </row>
    <row r="18" spans="2:28" x14ac:dyDescent="0.4">
      <c r="B18" s="360"/>
      <c r="C18" s="108"/>
      <c r="D18" s="108"/>
      <c r="E18" s="108"/>
      <c r="F18" s="108"/>
      <c r="G18" s="108"/>
      <c r="H18" s="109"/>
      <c r="J18" s="360"/>
      <c r="K18" s="381"/>
      <c r="L18" s="100"/>
      <c r="M18" s="101"/>
      <c r="N18" s="381"/>
      <c r="O18" s="16">
        <f t="shared" ref="O18" si="9">+IF(K18=1,ROUND(12.2*L18^0.711,3),IF(K18=2,ROUND(4.8*L18^0.776,3),IF(K18=3,ROUND(14.2*L18^0.676,3),IF(K18=4,ROUND(4.8*L18,3),IF(K18=6,ROUND(7.5*L18,3),IF(K18=7,ROUND(4.9*L18,3),0))))))</f>
        <v>0</v>
      </c>
      <c r="P18" s="100">
        <f t="shared" si="0"/>
        <v>0</v>
      </c>
      <c r="Q18" s="100">
        <f t="shared" si="2"/>
        <v>0</v>
      </c>
      <c r="R18" s="99"/>
      <c r="T18" s="383"/>
      <c r="U18" s="381"/>
      <c r="V18" s="100"/>
      <c r="W18" s="101"/>
      <c r="X18" s="381"/>
      <c r="Y18" s="65"/>
      <c r="Z18" s="100">
        <f t="shared" si="5"/>
        <v>0</v>
      </c>
      <c r="AA18" s="100">
        <f t="shared" si="6"/>
        <v>0</v>
      </c>
      <c r="AB18" s="103"/>
    </row>
    <row r="19" spans="2:28" x14ac:dyDescent="0.4">
      <c r="B19" s="357"/>
      <c r="C19" s="104"/>
      <c r="D19" s="104"/>
      <c r="E19" s="104"/>
      <c r="F19" s="104"/>
      <c r="G19" s="104"/>
      <c r="H19" s="180"/>
      <c r="J19" s="357"/>
      <c r="K19" s="382"/>
      <c r="L19" s="105"/>
      <c r="M19" s="106"/>
      <c r="N19" s="382"/>
      <c r="O19" s="39">
        <f t="shared" ref="O19" si="10">+IF(K18=1,ROUND(12.2*L19^0.711,3),IF(K18=2,ROUND(4.8*L19^0.776,3),IF(K18=3,ROUND(14.2*L19^0.676,3),IF(K18=4,ROUND(4.8*L19,3),IF(K18=6,ROUND(7.5*L19,3),IF(K18=7,ROUND(4.9*L19,3),0))))))</f>
        <v>0</v>
      </c>
      <c r="P19" s="107">
        <f t="shared" si="0"/>
        <v>0</v>
      </c>
      <c r="Q19" s="107">
        <f t="shared" si="2"/>
        <v>0</v>
      </c>
      <c r="R19" s="180"/>
      <c r="T19" s="384"/>
      <c r="U19" s="382"/>
      <c r="V19" s="105"/>
      <c r="W19" s="106"/>
      <c r="X19" s="382"/>
      <c r="Y19" s="39"/>
      <c r="Z19" s="107">
        <f t="shared" si="5"/>
        <v>0</v>
      </c>
      <c r="AA19" s="107">
        <f t="shared" si="6"/>
        <v>0</v>
      </c>
      <c r="AB19" s="180"/>
    </row>
    <row r="20" spans="2:28" x14ac:dyDescent="0.4">
      <c r="B20" s="360"/>
      <c r="C20" s="108"/>
      <c r="D20" s="108"/>
      <c r="E20" s="108"/>
      <c r="F20" s="108"/>
      <c r="G20" s="108"/>
      <c r="H20" s="109"/>
      <c r="J20" s="383"/>
      <c r="K20" s="381"/>
      <c r="L20" s="100"/>
      <c r="M20" s="101"/>
      <c r="N20" s="381"/>
      <c r="O20" s="16">
        <f t="shared" ref="O20" si="11">+IF(K20=1,ROUND(12.2*L20^0.711,3),IF(K20=2,ROUND(4.8*L20^0.776,3),IF(K20=3,ROUND(14.2*L20^0.676,3),IF(K20=4,ROUND(4.8*L20,3),IF(K20=6,ROUND(7.5*L20,3),IF(K20=7,ROUND(4.9*L20,3),0))))))</f>
        <v>0</v>
      </c>
      <c r="P20" s="100">
        <f t="shared" si="0"/>
        <v>0</v>
      </c>
      <c r="Q20" s="100">
        <f t="shared" si="2"/>
        <v>0</v>
      </c>
      <c r="R20" s="99"/>
      <c r="T20" s="383"/>
      <c r="U20" s="381"/>
      <c r="V20" s="100"/>
      <c r="W20" s="101"/>
      <c r="X20" s="381"/>
      <c r="Y20" s="65"/>
      <c r="Z20" s="100">
        <f t="shared" si="5"/>
        <v>0</v>
      </c>
      <c r="AA20" s="100">
        <f t="shared" si="6"/>
        <v>0</v>
      </c>
      <c r="AB20" s="103"/>
    </row>
    <row r="21" spans="2:28" x14ac:dyDescent="0.4">
      <c r="B21" s="357"/>
      <c r="C21" s="104"/>
      <c r="D21" s="104"/>
      <c r="E21" s="104"/>
      <c r="F21" s="104"/>
      <c r="G21" s="104"/>
      <c r="H21" s="180"/>
      <c r="J21" s="384"/>
      <c r="K21" s="382"/>
      <c r="L21" s="105"/>
      <c r="M21" s="106"/>
      <c r="N21" s="382"/>
      <c r="O21" s="39">
        <f t="shared" ref="O21" si="12">+IF(K20=1,ROUND(12.2*L21^0.711,3),IF(K20=2,ROUND(4.8*L21^0.776,3),IF(K20=3,ROUND(14.2*L21^0.676,3),IF(K20=4,ROUND(4.8*L21,3),IF(K20=6,ROUND(7.5*L21,3),IF(K20=7,ROUND(4.9*L21,3),0))))))</f>
        <v>0</v>
      </c>
      <c r="P21" s="107">
        <f t="shared" si="0"/>
        <v>0</v>
      </c>
      <c r="Q21" s="107">
        <f t="shared" si="2"/>
        <v>0</v>
      </c>
      <c r="R21" s="180"/>
      <c r="T21" s="384"/>
      <c r="U21" s="382"/>
      <c r="V21" s="105"/>
      <c r="W21" s="106"/>
      <c r="X21" s="382"/>
      <c r="Y21" s="39"/>
      <c r="Z21" s="107">
        <f t="shared" si="5"/>
        <v>0</v>
      </c>
      <c r="AA21" s="107">
        <f t="shared" si="6"/>
        <v>0</v>
      </c>
      <c r="AB21" s="180"/>
    </row>
    <row r="22" spans="2:28" x14ac:dyDescent="0.4">
      <c r="B22" s="360"/>
      <c r="C22" s="108"/>
      <c r="D22" s="108"/>
      <c r="E22" s="108"/>
      <c r="F22" s="108"/>
      <c r="G22" s="108"/>
      <c r="H22" s="109"/>
      <c r="J22" s="383"/>
      <c r="K22" s="381"/>
      <c r="L22" s="100"/>
      <c r="M22" s="101"/>
      <c r="N22" s="381"/>
      <c r="O22" s="16">
        <f t="shared" ref="O22" si="13">+IF(K22=1,ROUND(12.2*L22^0.711,3),IF(K22=2,ROUND(4.8*L22^0.776,3),IF(K22=3,ROUND(14.2*L22^0.676,3),IF(K22=4,ROUND(4.8*L22,3),IF(K22=6,ROUND(7.5*L22,3),IF(K22=7,ROUND(4.9*L22,3),0))))))</f>
        <v>0</v>
      </c>
      <c r="P22" s="100">
        <f t="shared" si="0"/>
        <v>0</v>
      </c>
      <c r="Q22" s="100">
        <f t="shared" si="2"/>
        <v>0</v>
      </c>
      <c r="R22" s="99"/>
      <c r="T22" s="383"/>
      <c r="U22" s="381"/>
      <c r="V22" s="100"/>
      <c r="W22" s="101"/>
      <c r="X22" s="381"/>
      <c r="Y22" s="65"/>
      <c r="Z22" s="100">
        <f t="shared" si="5"/>
        <v>0</v>
      </c>
      <c r="AA22" s="100">
        <f t="shared" si="6"/>
        <v>0</v>
      </c>
      <c r="AB22" s="103"/>
    </row>
    <row r="23" spans="2:28" x14ac:dyDescent="0.4">
      <c r="B23" s="357"/>
      <c r="C23" s="104"/>
      <c r="D23" s="104"/>
      <c r="E23" s="104"/>
      <c r="F23" s="104"/>
      <c r="G23" s="104"/>
      <c r="H23" s="180"/>
      <c r="J23" s="384"/>
      <c r="K23" s="382"/>
      <c r="L23" s="105"/>
      <c r="M23" s="106"/>
      <c r="N23" s="382"/>
      <c r="O23" s="39">
        <f t="shared" ref="O23" si="14">+IF(K22=1,ROUND(12.2*L23^0.711,3),IF(K22=2,ROUND(4.8*L23^0.776,3),IF(K22=3,ROUND(14.2*L23^0.676,3),IF(K22=4,ROUND(4.8*L23,3),IF(K22=6,ROUND(7.5*L23,3),IF(K22=7,ROUND(4.9*L23,3),0))))))</f>
        <v>0</v>
      </c>
      <c r="P23" s="107">
        <f t="shared" si="0"/>
        <v>0</v>
      </c>
      <c r="Q23" s="107">
        <f t="shared" si="2"/>
        <v>0</v>
      </c>
      <c r="R23" s="180"/>
      <c r="T23" s="384"/>
      <c r="U23" s="382"/>
      <c r="V23" s="105"/>
      <c r="W23" s="106"/>
      <c r="X23" s="382"/>
      <c r="Y23" s="39"/>
      <c r="Z23" s="107">
        <f t="shared" si="5"/>
        <v>0</v>
      </c>
      <c r="AA23" s="107">
        <f t="shared" si="6"/>
        <v>0</v>
      </c>
      <c r="AB23" s="180"/>
    </row>
    <row r="24" spans="2:28" x14ac:dyDescent="0.4">
      <c r="B24" s="360"/>
      <c r="C24" s="108"/>
      <c r="D24" s="108"/>
      <c r="E24" s="108"/>
      <c r="F24" s="108"/>
      <c r="G24" s="108"/>
      <c r="H24" s="109"/>
      <c r="J24" s="383"/>
      <c r="K24" s="381"/>
      <c r="L24" s="100"/>
      <c r="M24" s="101"/>
      <c r="N24" s="381"/>
      <c r="O24" s="16">
        <f t="shared" ref="O24" si="15">+IF(K24=1,ROUND(12.2*L24^0.711,3),IF(K24=2,ROUND(4.8*L24^0.776,3),IF(K24=3,ROUND(14.2*L24^0.676,3),IF(K24=4,ROUND(4.8*L24,3),IF(K24=6,ROUND(7.5*L24,3),IF(K24=7,ROUND(4.9*L24,3),0))))))</f>
        <v>0</v>
      </c>
      <c r="P24" s="100">
        <f t="shared" si="0"/>
        <v>0</v>
      </c>
      <c r="Q24" s="100">
        <f t="shared" si="2"/>
        <v>0</v>
      </c>
      <c r="R24" s="99"/>
      <c r="T24" s="383"/>
      <c r="U24" s="381"/>
      <c r="V24" s="100"/>
      <c r="W24" s="101"/>
      <c r="X24" s="381"/>
      <c r="Y24" s="65"/>
      <c r="Z24" s="100">
        <f t="shared" si="5"/>
        <v>0</v>
      </c>
      <c r="AA24" s="100">
        <f t="shared" si="6"/>
        <v>0</v>
      </c>
      <c r="AB24" s="103"/>
    </row>
    <row r="25" spans="2:28" x14ac:dyDescent="0.4">
      <c r="B25" s="357"/>
      <c r="C25" s="104"/>
      <c r="D25" s="104"/>
      <c r="E25" s="104"/>
      <c r="F25" s="104"/>
      <c r="G25" s="104"/>
      <c r="H25" s="180"/>
      <c r="J25" s="384"/>
      <c r="K25" s="382"/>
      <c r="L25" s="105"/>
      <c r="M25" s="106"/>
      <c r="N25" s="382"/>
      <c r="O25" s="39">
        <f t="shared" ref="O25" si="16">+IF(K24=1,ROUND(12.2*L25^0.711,3),IF(K24=2,ROUND(4.8*L25^0.776,3),IF(K24=3,ROUND(14.2*L25^0.676,3),IF(K24=4,ROUND(4.8*L25,3),IF(K24=6,ROUND(7.5*L25,3),IF(K24=7,ROUND(4.9*L25,3),0))))))</f>
        <v>0</v>
      </c>
      <c r="P25" s="107">
        <f t="shared" si="0"/>
        <v>0</v>
      </c>
      <c r="Q25" s="107">
        <f t="shared" si="2"/>
        <v>0</v>
      </c>
      <c r="R25" s="180"/>
      <c r="T25" s="384"/>
      <c r="U25" s="382"/>
      <c r="V25" s="105"/>
      <c r="W25" s="106"/>
      <c r="X25" s="382"/>
      <c r="Y25" s="39"/>
      <c r="Z25" s="107">
        <f t="shared" si="5"/>
        <v>0</v>
      </c>
      <c r="AA25" s="107">
        <f t="shared" si="6"/>
        <v>0</v>
      </c>
      <c r="AB25" s="180"/>
    </row>
    <row r="26" spans="2:28" x14ac:dyDescent="0.4">
      <c r="B26" s="360"/>
      <c r="C26" s="108"/>
      <c r="D26" s="108"/>
      <c r="E26" s="108"/>
      <c r="F26" s="108"/>
      <c r="G26" s="108"/>
      <c r="H26" s="109"/>
      <c r="J26" s="383"/>
      <c r="K26" s="381"/>
      <c r="L26" s="100"/>
      <c r="M26" s="101"/>
      <c r="N26" s="381"/>
      <c r="O26" s="16">
        <f t="shared" ref="O26" si="17">+IF(K26=1,ROUND(12.2*L26^0.711,3),IF(K26=2,ROUND(4.8*L26^0.776,3),IF(K26=3,ROUND(14.2*L26^0.676,3),IF(K26=4,ROUND(4.8*L26,3),IF(K26=6,ROUND(7.5*L26,3),IF(K26=7,ROUND(4.9*L26,3),0))))))</f>
        <v>0</v>
      </c>
      <c r="P26" s="100">
        <f t="shared" si="0"/>
        <v>0</v>
      </c>
      <c r="Q26" s="100">
        <f t="shared" si="2"/>
        <v>0</v>
      </c>
      <c r="R26" s="99"/>
      <c r="T26" s="383"/>
      <c r="U26" s="381"/>
      <c r="V26" s="100"/>
      <c r="W26" s="101"/>
      <c r="X26" s="381"/>
      <c r="Y26" s="65"/>
      <c r="Z26" s="100">
        <f t="shared" si="5"/>
        <v>0</v>
      </c>
      <c r="AA26" s="100">
        <f t="shared" si="6"/>
        <v>0</v>
      </c>
      <c r="AB26" s="103"/>
    </row>
    <row r="27" spans="2:28" x14ac:dyDescent="0.4">
      <c r="B27" s="357"/>
      <c r="C27" s="104"/>
      <c r="D27" s="104"/>
      <c r="E27" s="104"/>
      <c r="F27" s="104"/>
      <c r="G27" s="104"/>
      <c r="H27" s="180"/>
      <c r="J27" s="384"/>
      <c r="K27" s="382"/>
      <c r="L27" s="105"/>
      <c r="M27" s="106"/>
      <c r="N27" s="382"/>
      <c r="O27" s="39">
        <f t="shared" ref="O27" si="18">+IF(K26=1,ROUND(12.2*L27^0.711,3),IF(K26=2,ROUND(4.8*L27^0.776,3),IF(K26=3,ROUND(14.2*L27^0.676,3),IF(K26=4,ROUND(4.8*L27,3),IF(K26=6,ROUND(7.5*L27,3),IF(K26=7,ROUND(4.9*L27,3),0))))))</f>
        <v>0</v>
      </c>
      <c r="P27" s="107">
        <f t="shared" si="0"/>
        <v>0</v>
      </c>
      <c r="Q27" s="107">
        <f t="shared" si="2"/>
        <v>0</v>
      </c>
      <c r="R27" s="180"/>
      <c r="T27" s="384"/>
      <c r="U27" s="382"/>
      <c r="V27" s="105"/>
      <c r="W27" s="106"/>
      <c r="X27" s="382"/>
      <c r="Y27" s="39"/>
      <c r="Z27" s="107">
        <f t="shared" si="5"/>
        <v>0</v>
      </c>
      <c r="AA27" s="107">
        <f t="shared" si="6"/>
        <v>0</v>
      </c>
      <c r="AB27" s="180"/>
    </row>
    <row r="28" spans="2:28" x14ac:dyDescent="0.4">
      <c r="B28" s="360"/>
      <c r="C28" s="108"/>
      <c r="D28" s="108"/>
      <c r="E28" s="108"/>
      <c r="F28" s="108"/>
      <c r="G28" s="108"/>
      <c r="H28" s="109"/>
      <c r="J28" s="383"/>
      <c r="K28" s="381"/>
      <c r="L28" s="100"/>
      <c r="M28" s="101"/>
      <c r="N28" s="381"/>
      <c r="O28" s="16">
        <f t="shared" ref="O28" si="19">+IF(K28=1,ROUND(12.2*L28^0.711,3),IF(K28=2,ROUND(4.8*L28^0.776,3),IF(K28=3,ROUND(14.2*L28^0.676,3),IF(K28=4,ROUND(4.8*L28,3),IF(K28=6,ROUND(7.5*L28,3),IF(K28=7,ROUND(4.9*L28,3),0))))))</f>
        <v>0</v>
      </c>
      <c r="P28" s="100">
        <f t="shared" si="0"/>
        <v>0</v>
      </c>
      <c r="Q28" s="100">
        <f t="shared" si="2"/>
        <v>0</v>
      </c>
      <c r="R28" s="99"/>
      <c r="T28" s="383"/>
      <c r="U28" s="381"/>
      <c r="V28" s="100"/>
      <c r="W28" s="101"/>
      <c r="X28" s="381"/>
      <c r="Y28" s="65"/>
      <c r="Z28" s="100">
        <f t="shared" si="5"/>
        <v>0</v>
      </c>
      <c r="AA28" s="100">
        <f t="shared" si="6"/>
        <v>0</v>
      </c>
      <c r="AB28" s="103"/>
    </row>
    <row r="29" spans="2:28" x14ac:dyDescent="0.4">
      <c r="B29" s="357"/>
      <c r="C29" s="104"/>
      <c r="D29" s="104"/>
      <c r="E29" s="104"/>
      <c r="F29" s="104"/>
      <c r="G29" s="104"/>
      <c r="H29" s="180"/>
      <c r="J29" s="384"/>
      <c r="K29" s="382"/>
      <c r="L29" s="105"/>
      <c r="M29" s="106"/>
      <c r="N29" s="382"/>
      <c r="O29" s="39">
        <f t="shared" ref="O29" si="20">+IF(K28=1,ROUND(12.2*L29^0.711,3),IF(K28=2,ROUND(4.8*L29^0.776,3),IF(K28=3,ROUND(14.2*L29^0.676,3),IF(K28=4,ROUND(4.8*L29,3),IF(K28=6,ROUND(7.5*L29,3),IF(K28=7,ROUND(4.9*L29,3),0))))))</f>
        <v>0</v>
      </c>
      <c r="P29" s="107">
        <f t="shared" si="0"/>
        <v>0</v>
      </c>
      <c r="Q29" s="107">
        <f t="shared" si="2"/>
        <v>0</v>
      </c>
      <c r="R29" s="180"/>
      <c r="T29" s="384"/>
      <c r="U29" s="382"/>
      <c r="V29" s="105"/>
      <c r="W29" s="106"/>
      <c r="X29" s="382"/>
      <c r="Y29" s="39"/>
      <c r="Z29" s="107">
        <f t="shared" si="5"/>
        <v>0</v>
      </c>
      <c r="AA29" s="107">
        <f t="shared" si="6"/>
        <v>0</v>
      </c>
      <c r="AB29" s="180"/>
    </row>
    <row r="30" spans="2:28" x14ac:dyDescent="0.4">
      <c r="B30" s="360"/>
      <c r="C30" s="108"/>
      <c r="D30" s="108"/>
      <c r="E30" s="108"/>
      <c r="F30" s="108"/>
      <c r="G30" s="108"/>
      <c r="H30" s="109"/>
      <c r="J30" s="383"/>
      <c r="K30" s="381"/>
      <c r="L30" s="100"/>
      <c r="M30" s="101"/>
      <c r="N30" s="381"/>
      <c r="O30" s="16">
        <f t="shared" ref="O30" si="21">+IF(K30=1,ROUND(12.2*L30^0.711,3),IF(K30=2,ROUND(4.8*L30^0.776,3),IF(K30=3,ROUND(14.2*L30^0.676,3),IF(K30=4,ROUND(4.8*L30,3),IF(K30=6,ROUND(7.5*L30,3),IF(K30=7,ROUND(4.9*L30,3),0))))))</f>
        <v>0</v>
      </c>
      <c r="P30" s="100">
        <f t="shared" si="0"/>
        <v>0</v>
      </c>
      <c r="Q30" s="100">
        <f t="shared" si="2"/>
        <v>0</v>
      </c>
      <c r="R30" s="99"/>
      <c r="T30" s="383"/>
      <c r="U30" s="381"/>
      <c r="V30" s="100"/>
      <c r="W30" s="101"/>
      <c r="X30" s="381"/>
      <c r="Y30" s="65"/>
      <c r="Z30" s="100">
        <f t="shared" si="5"/>
        <v>0</v>
      </c>
      <c r="AA30" s="100">
        <f t="shared" si="6"/>
        <v>0</v>
      </c>
      <c r="AB30" s="103"/>
    </row>
    <row r="31" spans="2:28" x14ac:dyDescent="0.4">
      <c r="B31" s="357"/>
      <c r="C31" s="104"/>
      <c r="D31" s="104"/>
      <c r="E31" s="104"/>
      <c r="F31" s="104"/>
      <c r="G31" s="104"/>
      <c r="H31" s="180"/>
      <c r="J31" s="384"/>
      <c r="K31" s="382"/>
      <c r="L31" s="105"/>
      <c r="M31" s="106"/>
      <c r="N31" s="382"/>
      <c r="O31" s="39">
        <f t="shared" ref="O31" si="22">+IF(K30=1,ROUND(12.2*L31^0.711,3),IF(K30=2,ROUND(4.8*L31^0.776,3),IF(K30=3,ROUND(14.2*L31^0.676,3),IF(K30=4,ROUND(4.8*L31,3),IF(K30=6,ROUND(7.5*L31,3),IF(K30=7,ROUND(4.9*L31,3),0))))))</f>
        <v>0</v>
      </c>
      <c r="P31" s="107">
        <f t="shared" si="0"/>
        <v>0</v>
      </c>
      <c r="Q31" s="107">
        <f t="shared" si="2"/>
        <v>0</v>
      </c>
      <c r="R31" s="180"/>
      <c r="T31" s="384"/>
      <c r="U31" s="382"/>
      <c r="V31" s="105"/>
      <c r="W31" s="106"/>
      <c r="X31" s="382"/>
      <c r="Y31" s="39"/>
      <c r="Z31" s="107">
        <f t="shared" si="5"/>
        <v>0</v>
      </c>
      <c r="AA31" s="107">
        <f t="shared" si="6"/>
        <v>0</v>
      </c>
      <c r="AB31" s="180"/>
    </row>
    <row r="32" spans="2:28" x14ac:dyDescent="0.4">
      <c r="B32" s="360"/>
      <c r="C32" s="108"/>
      <c r="D32" s="108"/>
      <c r="E32" s="108"/>
      <c r="F32" s="108"/>
      <c r="G32" s="108"/>
      <c r="H32" s="109"/>
      <c r="J32" s="383"/>
      <c r="K32" s="381"/>
      <c r="L32" s="100"/>
      <c r="M32" s="101"/>
      <c r="N32" s="381"/>
      <c r="O32" s="16">
        <f t="shared" ref="O32" si="23">+IF(K32=1,ROUND(12.2*L32^0.711,3),IF(K32=2,ROUND(4.8*L32^0.776,3),IF(K32=3,ROUND(14.2*L32^0.676,3),IF(K32=4,ROUND(4.8*L32,3),IF(K32=6,ROUND(7.5*L32,3),IF(K32=7,ROUND(4.9*L32,3),0))))))</f>
        <v>0</v>
      </c>
      <c r="P32" s="100">
        <f t="shared" si="0"/>
        <v>0</v>
      </c>
      <c r="Q32" s="100">
        <f t="shared" si="2"/>
        <v>0</v>
      </c>
      <c r="R32" s="99"/>
      <c r="T32" s="383"/>
      <c r="U32" s="381"/>
      <c r="V32" s="100"/>
      <c r="W32" s="101"/>
      <c r="X32" s="381"/>
      <c r="Y32" s="65"/>
      <c r="Z32" s="100">
        <f t="shared" si="5"/>
        <v>0</v>
      </c>
      <c r="AA32" s="100">
        <f t="shared" si="6"/>
        <v>0</v>
      </c>
      <c r="AB32" s="103"/>
    </row>
    <row r="33" spans="2:28" x14ac:dyDescent="0.4">
      <c r="B33" s="357"/>
      <c r="C33" s="104"/>
      <c r="D33" s="104"/>
      <c r="E33" s="104"/>
      <c r="F33" s="104"/>
      <c r="G33" s="104"/>
      <c r="H33" s="180"/>
      <c r="J33" s="384"/>
      <c r="K33" s="382"/>
      <c r="L33" s="105"/>
      <c r="M33" s="106"/>
      <c r="N33" s="382"/>
      <c r="O33" s="39">
        <f t="shared" ref="O33" si="24">+IF(K32=1,ROUND(12.2*L33^0.711,3),IF(K32=2,ROUND(4.8*L33^0.776,3),IF(K32=3,ROUND(14.2*L33^0.676,3),IF(K32=4,ROUND(4.8*L33,3),IF(K32=6,ROUND(7.5*L33,3),IF(K32=7,ROUND(4.9*L33,3),0))))))</f>
        <v>0</v>
      </c>
      <c r="P33" s="107">
        <f t="shared" si="0"/>
        <v>0</v>
      </c>
      <c r="Q33" s="107">
        <f t="shared" si="2"/>
        <v>0</v>
      </c>
      <c r="R33" s="180"/>
      <c r="T33" s="384"/>
      <c r="U33" s="382"/>
      <c r="V33" s="105"/>
      <c r="W33" s="106"/>
      <c r="X33" s="382"/>
      <c r="Y33" s="39"/>
      <c r="Z33" s="107">
        <f t="shared" si="5"/>
        <v>0</v>
      </c>
      <c r="AA33" s="107">
        <f t="shared" si="6"/>
        <v>0</v>
      </c>
      <c r="AB33" s="180"/>
    </row>
    <row r="34" spans="2:28" x14ac:dyDescent="0.4">
      <c r="B34" s="360"/>
      <c r="C34" s="108"/>
      <c r="D34" s="108"/>
      <c r="E34" s="108"/>
      <c r="F34" s="108"/>
      <c r="G34" s="108"/>
      <c r="H34" s="109"/>
      <c r="J34" s="383"/>
      <c r="K34" s="381"/>
      <c r="L34" s="100"/>
      <c r="M34" s="101"/>
      <c r="N34" s="381"/>
      <c r="O34" s="16">
        <f t="shared" ref="O34" si="25">+IF(K34=1,ROUND(12.2*L34^0.711,3),IF(K34=2,ROUND(4.8*L34^0.776,3),IF(K34=3,ROUND(14.2*L34^0.676,3),IF(K34=4,ROUND(4.8*L34,3),IF(K34=6,ROUND(7.5*L34,3),IF(K34=7,ROUND(4.9*L34,3),0))))))</f>
        <v>0</v>
      </c>
      <c r="P34" s="100">
        <f t="shared" si="0"/>
        <v>0</v>
      </c>
      <c r="Q34" s="100">
        <f t="shared" si="2"/>
        <v>0</v>
      </c>
      <c r="R34" s="99"/>
      <c r="T34" s="383"/>
      <c r="U34" s="381"/>
      <c r="V34" s="100"/>
      <c r="W34" s="101"/>
      <c r="X34" s="381"/>
      <c r="Y34" s="65"/>
      <c r="Z34" s="100">
        <f t="shared" si="5"/>
        <v>0</v>
      </c>
      <c r="AA34" s="100">
        <f t="shared" si="6"/>
        <v>0</v>
      </c>
      <c r="AB34" s="103"/>
    </row>
    <row r="35" spans="2:28" x14ac:dyDescent="0.4">
      <c r="B35" s="357"/>
      <c r="C35" s="104"/>
      <c r="D35" s="104"/>
      <c r="E35" s="104"/>
      <c r="F35" s="104"/>
      <c r="G35" s="104"/>
      <c r="H35" s="180"/>
      <c r="J35" s="384"/>
      <c r="K35" s="382"/>
      <c r="L35" s="105"/>
      <c r="M35" s="106"/>
      <c r="N35" s="382"/>
      <c r="O35" s="39">
        <f t="shared" ref="O35" si="26">+IF(K34=1,ROUND(12.2*L35^0.711,3),IF(K34=2,ROUND(4.8*L35^0.776,3),IF(K34=3,ROUND(14.2*L35^0.676,3),IF(K34=4,ROUND(4.8*L35,3),IF(K34=6,ROUND(7.5*L35,3),IF(K34=7,ROUND(4.9*L35,3),0))))))</f>
        <v>0</v>
      </c>
      <c r="P35" s="107">
        <f t="shared" si="0"/>
        <v>0</v>
      </c>
      <c r="Q35" s="107">
        <f t="shared" si="2"/>
        <v>0</v>
      </c>
      <c r="R35" s="180"/>
      <c r="T35" s="384"/>
      <c r="U35" s="382"/>
      <c r="V35" s="105"/>
      <c r="W35" s="106"/>
      <c r="X35" s="382"/>
      <c r="Y35" s="39"/>
      <c r="Z35" s="107">
        <f t="shared" si="5"/>
        <v>0</v>
      </c>
      <c r="AA35" s="107">
        <f t="shared" si="6"/>
        <v>0</v>
      </c>
      <c r="AB35" s="180"/>
    </row>
    <row r="36" spans="2:28" x14ac:dyDescent="0.4">
      <c r="B36" s="360"/>
      <c r="C36" s="108"/>
      <c r="D36" s="108"/>
      <c r="E36" s="108"/>
      <c r="F36" s="108"/>
      <c r="G36" s="108"/>
      <c r="H36" s="109"/>
      <c r="J36" s="383"/>
      <c r="K36" s="381"/>
      <c r="L36" s="100"/>
      <c r="M36" s="101"/>
      <c r="N36" s="381"/>
      <c r="O36" s="16">
        <f t="shared" ref="O36" si="27">+IF(K36=1,ROUND(12.2*L36^0.711,3),IF(K36=2,ROUND(4.8*L36^0.776,3),IF(K36=3,ROUND(14.2*L36^0.676,3),IF(K36=4,ROUND(4.8*L36,3),IF(K36=6,ROUND(7.5*L36,3),IF(K36=7,ROUND(4.9*L36,3),0))))))</f>
        <v>0</v>
      </c>
      <c r="P36" s="100">
        <f t="shared" si="0"/>
        <v>0</v>
      </c>
      <c r="Q36" s="100">
        <f t="shared" si="2"/>
        <v>0</v>
      </c>
      <c r="R36" s="99"/>
      <c r="T36" s="383"/>
      <c r="U36" s="381"/>
      <c r="V36" s="100"/>
      <c r="W36" s="101"/>
      <c r="X36" s="381"/>
      <c r="Y36" s="65"/>
      <c r="Z36" s="100">
        <f t="shared" si="5"/>
        <v>0</v>
      </c>
      <c r="AA36" s="100">
        <f t="shared" si="6"/>
        <v>0</v>
      </c>
      <c r="AB36" s="103"/>
    </row>
    <row r="37" spans="2:28" x14ac:dyDescent="0.4">
      <c r="B37" s="357"/>
      <c r="C37" s="104"/>
      <c r="D37" s="104"/>
      <c r="E37" s="104"/>
      <c r="F37" s="104"/>
      <c r="G37" s="104"/>
      <c r="H37" s="180"/>
      <c r="J37" s="384"/>
      <c r="K37" s="382"/>
      <c r="L37" s="105"/>
      <c r="M37" s="106"/>
      <c r="N37" s="382"/>
      <c r="O37" s="39">
        <f t="shared" ref="O37" si="28">+IF(K36=1,ROUND(12.2*L37^0.711,3),IF(K36=2,ROUND(4.8*L37^0.776,3),IF(K36=3,ROUND(14.2*L37^0.676,3),IF(K36=4,ROUND(4.8*L37,3),IF(K36=6,ROUND(7.5*L37,3),IF(K36=7,ROUND(4.9*L37,3),0))))))</f>
        <v>0</v>
      </c>
      <c r="P37" s="107">
        <f t="shared" si="0"/>
        <v>0</v>
      </c>
      <c r="Q37" s="107">
        <f t="shared" si="2"/>
        <v>0</v>
      </c>
      <c r="R37" s="180"/>
      <c r="T37" s="384"/>
      <c r="U37" s="382"/>
      <c r="V37" s="105"/>
      <c r="W37" s="106"/>
      <c r="X37" s="382"/>
      <c r="Y37" s="39"/>
      <c r="Z37" s="107">
        <f t="shared" si="5"/>
        <v>0</v>
      </c>
      <c r="AA37" s="107">
        <f t="shared" si="6"/>
        <v>0</v>
      </c>
      <c r="AB37" s="180"/>
    </row>
    <row r="38" spans="2:28" x14ac:dyDescent="0.4">
      <c r="B38" s="360"/>
      <c r="C38" s="108"/>
      <c r="D38" s="108"/>
      <c r="E38" s="108"/>
      <c r="F38" s="108"/>
      <c r="G38" s="108"/>
      <c r="H38" s="109"/>
      <c r="J38" s="383"/>
      <c r="K38" s="381"/>
      <c r="L38" s="100"/>
      <c r="M38" s="101"/>
      <c r="N38" s="381"/>
      <c r="O38" s="16">
        <f t="shared" ref="O38" si="29">+IF(K38=1,ROUND(12.2*L38^0.711,3),IF(K38=2,ROUND(4.8*L38^0.776,3),IF(K38=3,ROUND(14.2*L38^0.676,3),IF(K38=4,ROUND(4.8*L38,3),IF(K38=6,ROUND(7.5*L38,3),IF(K38=7,ROUND(4.9*L38,3),0))))))</f>
        <v>0</v>
      </c>
      <c r="P38" s="100">
        <f t="shared" si="0"/>
        <v>0</v>
      </c>
      <c r="Q38" s="100">
        <f t="shared" si="2"/>
        <v>0</v>
      </c>
      <c r="R38" s="99"/>
      <c r="T38" s="383"/>
      <c r="U38" s="381"/>
      <c r="V38" s="100"/>
      <c r="W38" s="101"/>
      <c r="X38" s="381"/>
      <c r="Y38" s="65"/>
      <c r="Z38" s="100">
        <f t="shared" si="5"/>
        <v>0</v>
      </c>
      <c r="AA38" s="100">
        <f t="shared" si="6"/>
        <v>0</v>
      </c>
      <c r="AB38" s="103"/>
    </row>
    <row r="39" spans="2:28" x14ac:dyDescent="0.4">
      <c r="B39" s="357"/>
      <c r="C39" s="104"/>
      <c r="D39" s="104"/>
      <c r="E39" s="104"/>
      <c r="F39" s="104"/>
      <c r="G39" s="104"/>
      <c r="H39" s="180"/>
      <c r="J39" s="384"/>
      <c r="K39" s="382"/>
      <c r="L39" s="105"/>
      <c r="M39" s="106"/>
      <c r="N39" s="382"/>
      <c r="O39" s="39">
        <f t="shared" ref="O39" si="30">+IF(K38=1,ROUND(12.2*L39^0.711,3),IF(K38=2,ROUND(4.8*L39^0.776,3),IF(K38=3,ROUND(14.2*L39^0.676,3),IF(K38=4,ROUND(4.8*L39,3),IF(K38=6,ROUND(7.5*L39,3),IF(K38=7,ROUND(4.9*L39,3),0))))))</f>
        <v>0</v>
      </c>
      <c r="P39" s="107">
        <f t="shared" si="0"/>
        <v>0</v>
      </c>
      <c r="Q39" s="107">
        <f t="shared" si="2"/>
        <v>0</v>
      </c>
      <c r="R39" s="180"/>
      <c r="T39" s="384"/>
      <c r="U39" s="382"/>
      <c r="V39" s="105"/>
      <c r="W39" s="106"/>
      <c r="X39" s="382"/>
      <c r="Y39" s="39"/>
      <c r="Z39" s="107">
        <f t="shared" si="5"/>
        <v>0</v>
      </c>
      <c r="AA39" s="107">
        <f t="shared" si="6"/>
        <v>0</v>
      </c>
      <c r="AB39" s="180"/>
    </row>
    <row r="40" spans="2:28" x14ac:dyDescent="0.4">
      <c r="B40" s="360"/>
      <c r="C40" s="108"/>
      <c r="D40" s="108"/>
      <c r="E40" s="108"/>
      <c r="F40" s="108"/>
      <c r="G40" s="108"/>
      <c r="H40" s="109"/>
      <c r="J40" s="383"/>
      <c r="K40" s="381"/>
      <c r="L40" s="100"/>
      <c r="M40" s="101"/>
      <c r="N40" s="381"/>
      <c r="O40" s="16">
        <f t="shared" ref="O40" si="31">+IF(K40=1,ROUND(12.2*L40^0.711,3),IF(K40=2,ROUND(4.8*L40^0.776,3),IF(K40=3,ROUND(14.2*L40^0.676,3),IF(K40=4,ROUND(4.8*L40,3),IF(K40=6,ROUND(7.5*L40,3),IF(K40=7,ROUND(4.9*L40,3),0))))))</f>
        <v>0</v>
      </c>
      <c r="P40" s="100">
        <f t="shared" si="0"/>
        <v>0</v>
      </c>
      <c r="Q40" s="100">
        <f t="shared" si="2"/>
        <v>0</v>
      </c>
      <c r="R40" s="99"/>
      <c r="T40" s="383"/>
      <c r="U40" s="381"/>
      <c r="V40" s="100"/>
      <c r="W40" s="101"/>
      <c r="X40" s="381"/>
      <c r="Y40" s="65"/>
      <c r="Z40" s="100">
        <f t="shared" si="5"/>
        <v>0</v>
      </c>
      <c r="AA40" s="100">
        <f t="shared" si="6"/>
        <v>0</v>
      </c>
      <c r="AB40" s="103"/>
    </row>
    <row r="41" spans="2:28" x14ac:dyDescent="0.4">
      <c r="B41" s="357"/>
      <c r="C41" s="104"/>
      <c r="D41" s="104"/>
      <c r="E41" s="104"/>
      <c r="F41" s="104"/>
      <c r="G41" s="104"/>
      <c r="H41" s="180"/>
      <c r="J41" s="384"/>
      <c r="K41" s="382"/>
      <c r="L41" s="105"/>
      <c r="M41" s="106"/>
      <c r="N41" s="382"/>
      <c r="O41" s="39">
        <f t="shared" ref="O41" si="32">+IF(K40=1,ROUND(12.2*L41^0.711,3),IF(K40=2,ROUND(4.8*L41^0.776,3),IF(K40=3,ROUND(14.2*L41^0.676,3),IF(K40=4,ROUND(4.8*L41,3),IF(K40=6,ROUND(7.5*L41,3),IF(K40=7,ROUND(4.9*L41,3),0))))))</f>
        <v>0</v>
      </c>
      <c r="P41" s="107">
        <f t="shared" si="0"/>
        <v>0</v>
      </c>
      <c r="Q41" s="107">
        <f t="shared" si="2"/>
        <v>0</v>
      </c>
      <c r="R41" s="180"/>
      <c r="T41" s="384"/>
      <c r="U41" s="382"/>
      <c r="V41" s="105"/>
      <c r="W41" s="106"/>
      <c r="X41" s="382"/>
      <c r="Y41" s="39"/>
      <c r="Z41" s="107">
        <f t="shared" si="5"/>
        <v>0</v>
      </c>
      <c r="AA41" s="107">
        <f t="shared" si="6"/>
        <v>0</v>
      </c>
      <c r="AB41" s="180"/>
    </row>
    <row r="42" spans="2:28" x14ac:dyDescent="0.4">
      <c r="B42" s="383" t="s">
        <v>121</v>
      </c>
      <c r="C42" s="108">
        <f>+SUM(C6,C8,C10,C12,C14,C16,C18,C20,C22,C24,C26,C28,C30,C32,C34,C36,C38,C40)</f>
        <v>0</v>
      </c>
      <c r="D42" s="108">
        <f>+SUM(D6,D8,D10,D12,D14,D16,D18,D20,D22,D24,D26,D28,D30,D32,D34,D36,D38,D40)</f>
        <v>0</v>
      </c>
      <c r="E42" s="108">
        <f>+SUM(E6,E8,E10,E12,E14,E16,E18,E20,E22,E24,E26,E28,E30,E32,E34,E36,E38,E40)</f>
        <v>0</v>
      </c>
      <c r="F42" s="108">
        <f>+SUM(F6,F8,F10,F12,F14,F16,F18,F20,F22,F24,F26,F28,F30,F32,F34,F36,F38,F40)</f>
        <v>0</v>
      </c>
      <c r="G42" s="108">
        <f t="shared" ref="D42:G43" si="33">+SUM(G6,G8,G10,G12,G14,G16,G18,G20,G22,G24,G26,G28,G30,G32,G34,G36,G38,G40)</f>
        <v>0</v>
      </c>
      <c r="H42" s="109"/>
      <c r="J42" s="383" t="s">
        <v>121</v>
      </c>
      <c r="K42" s="381"/>
      <c r="L42" s="100"/>
      <c r="M42" s="101"/>
      <c r="N42" s="381"/>
      <c r="O42" s="65"/>
      <c r="P42" s="100">
        <f>+SUM(P6,P10,P12,P14,P16,P8,P18,P20,P22,P24,P26,P28,P30,P32,P34,P36,P38,P40)</f>
        <v>0</v>
      </c>
      <c r="Q42" s="100">
        <f>+SUM(Q6,Q10,Q12,Q14,Q16,Q8,Q18,Q20,Q22,Q24,Q26,Q28,Q30,Q32,Q34,Q36,Q38,Q40)</f>
        <v>0</v>
      </c>
      <c r="R42" s="99"/>
      <c r="T42" s="383" t="s">
        <v>121</v>
      </c>
      <c r="U42" s="381"/>
      <c r="V42" s="100"/>
      <c r="W42" s="101"/>
      <c r="X42" s="381"/>
      <c r="Y42" s="65"/>
      <c r="Z42" s="100">
        <f>+SUM(Z6,Z8,Z10,Z12,Z14,Z16,Z18,Z20,Z22,Z24,Z26,Z28,Z30,Z32,Z34,Z36,Z38,Z40)</f>
        <v>0</v>
      </c>
      <c r="AA42" s="100">
        <f>+SUM(AA6,AA8,AA10,AA12,AA14,AA16,AA18,AA20,AA22,AA24,AA26,AA28,AA30,AA32,AA34,AA36,AA38,AA40)</f>
        <v>0</v>
      </c>
      <c r="AB42" s="103"/>
    </row>
    <row r="43" spans="2:28" x14ac:dyDescent="0.4">
      <c r="B43" s="384"/>
      <c r="C43" s="110">
        <f>+SUM(C7,C9,C11,C13,C15,C17,C19,C21,C23,C25,C27,C29,C31,C33,C35,C37,C39,C41)</f>
        <v>0</v>
      </c>
      <c r="D43" s="110">
        <f t="shared" si="33"/>
        <v>0</v>
      </c>
      <c r="E43" s="110">
        <f t="shared" si="33"/>
        <v>0</v>
      </c>
      <c r="F43" s="110">
        <f t="shared" si="33"/>
        <v>0</v>
      </c>
      <c r="G43" s="110">
        <f t="shared" si="33"/>
        <v>0</v>
      </c>
      <c r="H43" s="180"/>
      <c r="J43" s="384"/>
      <c r="K43" s="382"/>
      <c r="L43" s="105"/>
      <c r="M43" s="106"/>
      <c r="N43" s="382"/>
      <c r="O43" s="39"/>
      <c r="P43" s="100">
        <f>+SUM(P7,P11,P13,P15,P17,P9,P19,P21,P23,P25,P27,P29,P31,P33,P35,P37,P39,P41)</f>
        <v>0</v>
      </c>
      <c r="Q43" s="100">
        <f>+SUM(Q7,Q11,Q13,Q15,Q17,Q9,Q19,Q21,Q23,Q25,Q27,Q29,Q31,Q33,Q35,Q37,Q39,Q41)</f>
        <v>0</v>
      </c>
      <c r="R43" s="180"/>
      <c r="T43" s="384"/>
      <c r="U43" s="382"/>
      <c r="V43" s="105"/>
      <c r="W43" s="106"/>
      <c r="X43" s="382"/>
      <c r="Y43" s="39"/>
      <c r="Z43" s="100">
        <f>+SUM(Z7,Z9,Z11,Z13,Z15,Z17,Z19,Z21,Z23,Z25,Z27,Z29,Z31,Z33,Z35,Z37,Z39,Z41)</f>
        <v>0</v>
      </c>
      <c r="AA43" s="100">
        <f>+SUM(AA7,AA9,AA11,AA13,AA15,AA17,AA19,AA21,AA23,AA25,AA27,AA29,AA31,AA33,AA35,AA37,AA39,AA41)</f>
        <v>0</v>
      </c>
      <c r="AB43" s="180"/>
    </row>
    <row r="44" spans="2:28" x14ac:dyDescent="0.4">
      <c r="J44" s="111"/>
      <c r="K44" s="112"/>
      <c r="L44" s="112"/>
      <c r="M44" s="112"/>
      <c r="N44" s="179"/>
      <c r="O44" s="179"/>
      <c r="P44" s="179"/>
      <c r="Q44" s="179"/>
      <c r="R44" s="113"/>
      <c r="T44" s="111"/>
      <c r="U44" s="112"/>
      <c r="V44" s="112"/>
      <c r="W44" s="112"/>
      <c r="X44" s="179"/>
      <c r="Y44" s="179"/>
      <c r="Z44" s="179"/>
      <c r="AA44" s="179"/>
      <c r="AB44" s="113"/>
    </row>
    <row r="45" spans="2:28" x14ac:dyDescent="0.4">
      <c r="J45" s="114"/>
      <c r="K45" s="115"/>
      <c r="L45" s="115"/>
      <c r="M45" s="115"/>
      <c r="N45" s="178"/>
      <c r="O45" s="178"/>
      <c r="P45" s="178"/>
      <c r="Q45" s="178"/>
      <c r="R45" s="116"/>
      <c r="T45" s="114"/>
      <c r="U45" s="115"/>
      <c r="V45" s="115"/>
      <c r="W45" s="115"/>
      <c r="X45" s="178"/>
      <c r="Y45" s="178"/>
      <c r="Z45" s="178"/>
      <c r="AA45" s="178"/>
      <c r="AB45" s="116"/>
    </row>
    <row r="46" spans="2:28" ht="19.5" thickBot="1" x14ac:dyDescent="0.45">
      <c r="B46" s="117"/>
      <c r="C46" s="117"/>
      <c r="D46" s="117"/>
      <c r="E46" s="117"/>
      <c r="F46" s="117"/>
      <c r="G46" s="117"/>
      <c r="H46" s="117"/>
      <c r="J46" s="118"/>
      <c r="K46" s="119"/>
      <c r="L46" s="119"/>
      <c r="M46" s="119"/>
      <c r="N46" s="120"/>
      <c r="O46" s="120"/>
      <c r="P46" s="120"/>
      <c r="Q46" s="120"/>
      <c r="R46" s="121"/>
      <c r="T46" s="118"/>
      <c r="U46" s="119"/>
      <c r="V46" s="119"/>
      <c r="W46" s="119"/>
      <c r="X46" s="120"/>
      <c r="Y46" s="120"/>
      <c r="Z46" s="120"/>
      <c r="AA46" s="120"/>
      <c r="AB46" s="121"/>
    </row>
    <row r="47" spans="2:28" ht="19.5" thickTop="1" x14ac:dyDescent="0.4">
      <c r="B47" s="383" t="s">
        <v>122</v>
      </c>
      <c r="C47" s="98">
        <f>+C42</f>
        <v>0</v>
      </c>
      <c r="D47" s="98">
        <f t="shared" ref="D47:G48" si="34">+D42</f>
        <v>0</v>
      </c>
      <c r="E47" s="98">
        <f t="shared" si="34"/>
        <v>0</v>
      </c>
      <c r="F47" s="98">
        <f t="shared" si="34"/>
        <v>0</v>
      </c>
      <c r="G47" s="98">
        <f t="shared" si="34"/>
        <v>0</v>
      </c>
      <c r="H47" s="95"/>
      <c r="J47" s="385" t="s">
        <v>122</v>
      </c>
      <c r="K47" s="122"/>
      <c r="L47" s="387" t="s">
        <v>123</v>
      </c>
      <c r="M47" s="123">
        <f>+N54</f>
        <v>0</v>
      </c>
      <c r="N47" s="379" t="s">
        <v>100</v>
      </c>
      <c r="O47" s="123">
        <f>+O54</f>
        <v>0</v>
      </c>
      <c r="P47" s="379" t="s">
        <v>107</v>
      </c>
      <c r="Q47" s="123">
        <f>+Q54</f>
        <v>0</v>
      </c>
      <c r="R47" s="65"/>
      <c r="T47" s="385" t="s">
        <v>122</v>
      </c>
      <c r="U47" s="122"/>
      <c r="V47" s="387" t="s">
        <v>123</v>
      </c>
      <c r="W47" s="123"/>
      <c r="X47" s="379" t="s">
        <v>100</v>
      </c>
      <c r="Y47" s="123">
        <f>+Y54</f>
        <v>0</v>
      </c>
      <c r="Z47" s="379" t="s">
        <v>107</v>
      </c>
      <c r="AA47" s="123">
        <f>+AA54</f>
        <v>0</v>
      </c>
      <c r="AB47" s="65"/>
    </row>
    <row r="48" spans="2:28" x14ac:dyDescent="0.4">
      <c r="B48" s="384"/>
      <c r="C48" s="104">
        <f>+C43</f>
        <v>0</v>
      </c>
      <c r="D48" s="104">
        <f t="shared" si="34"/>
        <v>0</v>
      </c>
      <c r="E48" s="104">
        <f t="shared" si="34"/>
        <v>0</v>
      </c>
      <c r="F48" s="104">
        <f t="shared" si="34"/>
        <v>0</v>
      </c>
      <c r="G48" s="104">
        <f t="shared" si="34"/>
        <v>0</v>
      </c>
      <c r="H48" s="171"/>
      <c r="J48" s="386"/>
      <c r="K48" s="124"/>
      <c r="L48" s="380"/>
      <c r="M48" s="107">
        <f>+N55</f>
        <v>0</v>
      </c>
      <c r="N48" s="380"/>
      <c r="O48" s="107">
        <f>+O55</f>
        <v>0</v>
      </c>
      <c r="P48" s="380"/>
      <c r="Q48" s="107">
        <f>+Q55</f>
        <v>0</v>
      </c>
      <c r="R48" s="39"/>
      <c r="T48" s="386"/>
      <c r="U48" s="124"/>
      <c r="V48" s="380"/>
      <c r="W48" s="107">
        <f>+W55</f>
        <v>0</v>
      </c>
      <c r="X48" s="380"/>
      <c r="Y48" s="107">
        <f>+Y55</f>
        <v>0</v>
      </c>
      <c r="Z48" s="380"/>
      <c r="AA48" s="107">
        <f>+AA55</f>
        <v>0</v>
      </c>
      <c r="AB48" s="39"/>
    </row>
    <row r="50" spans="10:27" x14ac:dyDescent="0.4">
      <c r="J50" s="125"/>
      <c r="K50" s="269">
        <f>P42</f>
        <v>0</v>
      </c>
      <c r="M50" s="271">
        <f>+ROUND(K50*90%,3)</f>
        <v>0</v>
      </c>
      <c r="O50" s="271">
        <f>+ROUND(K50*10%,3)</f>
        <v>0</v>
      </c>
      <c r="Q50" s="275">
        <f>Q42</f>
        <v>0</v>
      </c>
      <c r="T50" s="125"/>
      <c r="U50" s="269">
        <f>Z42</f>
        <v>0</v>
      </c>
      <c r="W50" s="271">
        <f>+ROUND(U50*90%,3)</f>
        <v>0</v>
      </c>
      <c r="Y50" s="271">
        <f>+ROUND(U50*10%,3)</f>
        <v>0</v>
      </c>
      <c r="AA50" s="275">
        <f>W50</f>
        <v>0</v>
      </c>
    </row>
    <row r="51" spans="10:27" x14ac:dyDescent="0.4">
      <c r="J51" s="128"/>
      <c r="K51" s="269">
        <f>P43</f>
        <v>0</v>
      </c>
      <c r="M51" s="272">
        <f>+ROUND(K51*90%,3)</f>
        <v>0</v>
      </c>
      <c r="O51" s="271">
        <f>+ROUND(K51*10%,3)</f>
        <v>0</v>
      </c>
      <c r="Q51" s="275">
        <f>Q43</f>
        <v>0</v>
      </c>
      <c r="T51" s="128"/>
      <c r="U51" s="269">
        <f>Z43</f>
        <v>0</v>
      </c>
      <c r="W51" s="272">
        <f>+ROUND(U51*90%,3)</f>
        <v>0</v>
      </c>
      <c r="Y51" s="271">
        <f>+ROUND(U51*10%,3)</f>
        <v>0</v>
      </c>
      <c r="AA51" s="275">
        <f>AA43</f>
        <v>0</v>
      </c>
    </row>
    <row r="52" spans="10:27" x14ac:dyDescent="0.4">
      <c r="J52" s="129"/>
      <c r="K52" s="269"/>
      <c r="M52" s="273"/>
      <c r="Q52" s="270">
        <f>+K52</f>
        <v>0</v>
      </c>
      <c r="T52" s="129"/>
      <c r="U52" s="269"/>
      <c r="W52" s="273"/>
      <c r="AA52" s="270">
        <f>+U52</f>
        <v>0</v>
      </c>
    </row>
    <row r="53" spans="10:27" x14ac:dyDescent="0.4">
      <c r="K53" s="269"/>
      <c r="O53" s="273"/>
      <c r="Q53" s="270">
        <f>+K53</f>
        <v>0</v>
      </c>
      <c r="U53" s="269"/>
      <c r="Y53" s="273"/>
      <c r="AA53" s="270">
        <f>+U53</f>
        <v>0</v>
      </c>
    </row>
    <row r="54" spans="10:27" x14ac:dyDescent="0.4">
      <c r="J54" s="125"/>
      <c r="K54" s="126"/>
      <c r="N54" s="270">
        <f>+M50+M52</f>
        <v>0</v>
      </c>
      <c r="O54" s="274">
        <f>+O50+O52</f>
        <v>0</v>
      </c>
      <c r="Q54" s="270">
        <f>+Q50+Q52</f>
        <v>0</v>
      </c>
      <c r="T54" s="125"/>
      <c r="U54" s="126"/>
      <c r="X54" s="270">
        <f>+W50+W52</f>
        <v>0</v>
      </c>
      <c r="Y54" s="274">
        <f>+Y50+Y52</f>
        <v>0</v>
      </c>
      <c r="AA54" s="270">
        <f>+AA50+AA52</f>
        <v>0</v>
      </c>
    </row>
    <row r="55" spans="10:27" x14ac:dyDescent="0.4">
      <c r="K55" s="126"/>
      <c r="N55" s="270">
        <f>+M51+M53</f>
        <v>0</v>
      </c>
      <c r="O55" s="270">
        <f>+O51+O53</f>
        <v>0</v>
      </c>
      <c r="Q55" s="270">
        <f>+Q51+Q53</f>
        <v>0</v>
      </c>
      <c r="U55" s="126"/>
      <c r="X55" s="270">
        <f>+W51+W53</f>
        <v>0</v>
      </c>
      <c r="Y55" s="270">
        <f>+Y51+Y53</f>
        <v>0</v>
      </c>
      <c r="AA55" s="270">
        <f>+AA51+AA53</f>
        <v>0</v>
      </c>
    </row>
  </sheetData>
  <mergeCells count="160">
    <mergeCell ref="Y4:AA4"/>
    <mergeCell ref="AB4:AB5"/>
    <mergeCell ref="H4:H5"/>
    <mergeCell ref="U2:AA3"/>
    <mergeCell ref="AB2:AB3"/>
    <mergeCell ref="J4:J5"/>
    <mergeCell ref="O4:Q4"/>
    <mergeCell ref="R4:R5"/>
    <mergeCell ref="B4:B5"/>
    <mergeCell ref="C4:C5"/>
    <mergeCell ref="D4:D5"/>
    <mergeCell ref="E4:E5"/>
    <mergeCell ref="F4:F5"/>
    <mergeCell ref="G4:G5"/>
    <mergeCell ref="C2:G3"/>
    <mergeCell ref="H2:H3"/>
    <mergeCell ref="K2:Q3"/>
    <mergeCell ref="B6:B7"/>
    <mergeCell ref="B12:B13"/>
    <mergeCell ref="J14:J15"/>
    <mergeCell ref="K14:K15"/>
    <mergeCell ref="N14:N15"/>
    <mergeCell ref="T12:T13"/>
    <mergeCell ref="B10:B11"/>
    <mergeCell ref="B8:B9"/>
    <mergeCell ref="R2:R3"/>
    <mergeCell ref="T4:T5"/>
    <mergeCell ref="U12:U13"/>
    <mergeCell ref="X12:X13"/>
    <mergeCell ref="U8:U9"/>
    <mergeCell ref="X8:X9"/>
    <mergeCell ref="J6:J7"/>
    <mergeCell ref="K6:K7"/>
    <mergeCell ref="N6:N7"/>
    <mergeCell ref="T6:T7"/>
    <mergeCell ref="U6:U7"/>
    <mergeCell ref="X6:X7"/>
    <mergeCell ref="J12:J13"/>
    <mergeCell ref="K12:K13"/>
    <mergeCell ref="N12:N13"/>
    <mergeCell ref="T10:T11"/>
    <mergeCell ref="J10:J11"/>
    <mergeCell ref="K10:K11"/>
    <mergeCell ref="N10:N11"/>
    <mergeCell ref="T8:T9"/>
    <mergeCell ref="X10:X11"/>
    <mergeCell ref="U10:U11"/>
    <mergeCell ref="J8:J9"/>
    <mergeCell ref="K8:K9"/>
    <mergeCell ref="N8:N9"/>
    <mergeCell ref="X18:X19"/>
    <mergeCell ref="B14:B15"/>
    <mergeCell ref="K16:K17"/>
    <mergeCell ref="N16:N17"/>
    <mergeCell ref="T14:T15"/>
    <mergeCell ref="U14:U15"/>
    <mergeCell ref="X14:X15"/>
    <mergeCell ref="B18:B19"/>
    <mergeCell ref="J18:J19"/>
    <mergeCell ref="K18:K19"/>
    <mergeCell ref="N18:N19"/>
    <mergeCell ref="T18:T19"/>
    <mergeCell ref="U18:U19"/>
    <mergeCell ref="U16:U17"/>
    <mergeCell ref="X16:X17"/>
    <mergeCell ref="B16:B17"/>
    <mergeCell ref="T16:T17"/>
    <mergeCell ref="B20:B21"/>
    <mergeCell ref="J20:J21"/>
    <mergeCell ref="K20:K21"/>
    <mergeCell ref="N20:N21"/>
    <mergeCell ref="T20:T21"/>
    <mergeCell ref="U20:U21"/>
    <mergeCell ref="X20:X21"/>
    <mergeCell ref="B22:B23"/>
    <mergeCell ref="J22:J23"/>
    <mergeCell ref="K22:K23"/>
    <mergeCell ref="N22:N23"/>
    <mergeCell ref="T22:T23"/>
    <mergeCell ref="U22:U23"/>
    <mergeCell ref="X22:X23"/>
    <mergeCell ref="U24:U25"/>
    <mergeCell ref="X24:X25"/>
    <mergeCell ref="B26:B27"/>
    <mergeCell ref="J26:J27"/>
    <mergeCell ref="K26:K27"/>
    <mergeCell ref="N26:N27"/>
    <mergeCell ref="T26:T27"/>
    <mergeCell ref="U26:U27"/>
    <mergeCell ref="B24:B25"/>
    <mergeCell ref="J24:J25"/>
    <mergeCell ref="K24:K25"/>
    <mergeCell ref="N24:N25"/>
    <mergeCell ref="T24:T25"/>
    <mergeCell ref="X26:X27"/>
    <mergeCell ref="B28:B29"/>
    <mergeCell ref="J28:J29"/>
    <mergeCell ref="K28:K29"/>
    <mergeCell ref="N28:N29"/>
    <mergeCell ref="T28:T29"/>
    <mergeCell ref="U28:U29"/>
    <mergeCell ref="X28:X29"/>
    <mergeCell ref="B30:B31"/>
    <mergeCell ref="J30:J31"/>
    <mergeCell ref="K30:K31"/>
    <mergeCell ref="N30:N31"/>
    <mergeCell ref="T30:T31"/>
    <mergeCell ref="U30:U31"/>
    <mergeCell ref="X30:X31"/>
    <mergeCell ref="U32:U33"/>
    <mergeCell ref="X32:X33"/>
    <mergeCell ref="B34:B35"/>
    <mergeCell ref="J34:J35"/>
    <mergeCell ref="K34:K35"/>
    <mergeCell ref="N34:N35"/>
    <mergeCell ref="T34:T35"/>
    <mergeCell ref="U34:U35"/>
    <mergeCell ref="B32:B33"/>
    <mergeCell ref="J32:J33"/>
    <mergeCell ref="K32:K33"/>
    <mergeCell ref="N32:N33"/>
    <mergeCell ref="T32:T33"/>
    <mergeCell ref="X34:X35"/>
    <mergeCell ref="B36:B37"/>
    <mergeCell ref="J36:J37"/>
    <mergeCell ref="K36:K37"/>
    <mergeCell ref="N36:N37"/>
    <mergeCell ref="T36:T37"/>
    <mergeCell ref="U36:U37"/>
    <mergeCell ref="X36:X37"/>
    <mergeCell ref="B38:B39"/>
    <mergeCell ref="J38:J39"/>
    <mergeCell ref="K38:K39"/>
    <mergeCell ref="N38:N39"/>
    <mergeCell ref="T38:T39"/>
    <mergeCell ref="U38:U39"/>
    <mergeCell ref="X38:X39"/>
    <mergeCell ref="U40:U41"/>
    <mergeCell ref="X40:X41"/>
    <mergeCell ref="B42:B43"/>
    <mergeCell ref="J42:J43"/>
    <mergeCell ref="K42:K43"/>
    <mergeCell ref="N42:N43"/>
    <mergeCell ref="T42:T43"/>
    <mergeCell ref="U42:U43"/>
    <mergeCell ref="B40:B41"/>
    <mergeCell ref="J40:J41"/>
    <mergeCell ref="K40:K41"/>
    <mergeCell ref="N40:N41"/>
    <mergeCell ref="T40:T41"/>
    <mergeCell ref="X47:X48"/>
    <mergeCell ref="Z47:Z48"/>
    <mergeCell ref="X42:X43"/>
    <mergeCell ref="B47:B48"/>
    <mergeCell ref="J47:J48"/>
    <mergeCell ref="L47:L48"/>
    <mergeCell ref="N47:N48"/>
    <mergeCell ref="P47:P48"/>
    <mergeCell ref="T47:T48"/>
    <mergeCell ref="V47:V48"/>
  </mergeCells>
  <phoneticPr fontId="2"/>
  <hyperlinks>
    <hyperlink ref="A1" location="menu!A1" display="menu" xr:uid="{00000000-0004-0000-0A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FF"/>
  </sheetPr>
  <dimension ref="A1:U49"/>
  <sheetViews>
    <sheetView showGridLines="0" showZeros="0" view="pageBreakPreview" topLeftCell="H1" zoomScale="55" zoomScaleNormal="100" zoomScaleSheetLayoutView="55" workbookViewId="0">
      <selection activeCell="Z20" sqref="Z20"/>
    </sheetView>
  </sheetViews>
  <sheetFormatPr defaultRowHeight="18.75" x14ac:dyDescent="0.4"/>
  <cols>
    <col min="2" max="2" width="20.625" customWidth="1"/>
    <col min="3" max="3" width="23.625" customWidth="1"/>
    <col min="4" max="4" width="5.625" customWidth="1"/>
    <col min="5" max="6" width="10.625" customWidth="1"/>
    <col min="7" max="7" width="29.625" customWidth="1"/>
    <col min="8" max="8" width="2.625" customWidth="1"/>
    <col min="9" max="9" width="20.625" customWidth="1"/>
    <col min="10" max="10" width="23.625" customWidth="1"/>
    <col min="11" max="11" width="5.625" customWidth="1"/>
    <col min="12" max="13" width="10.625" customWidth="1"/>
    <col min="14" max="14" width="29.625" customWidth="1"/>
    <col min="15" max="15" width="2.625" customWidth="1"/>
    <col min="16" max="17" width="20.625" customWidth="1"/>
    <col min="18" max="18" width="5.625" customWidth="1"/>
    <col min="19" max="19" width="10.625" customWidth="1"/>
    <col min="20" max="20" width="26.625" customWidth="1"/>
    <col min="21" max="21" width="15.625" customWidth="1"/>
    <col min="22" max="22" width="2.625" customWidth="1"/>
  </cols>
  <sheetData>
    <row r="1" spans="1:21" x14ac:dyDescent="0.4">
      <c r="A1" s="62" t="s">
        <v>71</v>
      </c>
    </row>
    <row r="2" spans="1:21" ht="18.95" customHeight="1" x14ac:dyDescent="0.4">
      <c r="B2" s="415" t="s">
        <v>269</v>
      </c>
      <c r="C2" s="406"/>
      <c r="D2" s="169"/>
      <c r="E2" s="370" t="s">
        <v>124</v>
      </c>
      <c r="F2" s="370"/>
      <c r="G2" s="375" t="s">
        <v>92</v>
      </c>
      <c r="I2" s="369" t="s">
        <v>256</v>
      </c>
      <c r="J2" s="370"/>
      <c r="K2" s="169"/>
      <c r="L2" s="370" t="s">
        <v>124</v>
      </c>
      <c r="M2" s="370"/>
      <c r="N2" s="375" t="s">
        <v>92</v>
      </c>
      <c r="P2" s="369" t="s">
        <v>256</v>
      </c>
      <c r="Q2" s="370"/>
      <c r="R2" s="169"/>
      <c r="S2" s="370" t="s">
        <v>125</v>
      </c>
      <c r="T2" s="370"/>
      <c r="U2" s="375" t="s">
        <v>92</v>
      </c>
    </row>
    <row r="3" spans="1:21" ht="18.95" customHeight="1" x14ac:dyDescent="0.4">
      <c r="B3" s="416"/>
      <c r="C3" s="407"/>
      <c r="D3" s="170"/>
      <c r="E3" s="372"/>
      <c r="F3" s="372"/>
      <c r="G3" s="376"/>
      <c r="I3" s="371"/>
      <c r="J3" s="372"/>
      <c r="K3" s="170"/>
      <c r="L3" s="372"/>
      <c r="M3" s="372"/>
      <c r="N3" s="376"/>
      <c r="P3" s="371"/>
      <c r="Q3" s="372"/>
      <c r="R3" s="170"/>
      <c r="S3" s="372"/>
      <c r="T3" s="372"/>
      <c r="U3" s="376"/>
    </row>
    <row r="4" spans="1:21" ht="19.5" thickBot="1" x14ac:dyDescent="0.45">
      <c r="B4" s="68" t="s">
        <v>93</v>
      </c>
      <c r="C4" s="69" t="s">
        <v>94</v>
      </c>
      <c r="D4" s="69" t="s">
        <v>16</v>
      </c>
      <c r="E4" s="69" t="s">
        <v>126</v>
      </c>
      <c r="F4" s="69" t="s">
        <v>127</v>
      </c>
      <c r="G4" s="69" t="s">
        <v>19</v>
      </c>
      <c r="I4" s="68" t="s">
        <v>93</v>
      </c>
      <c r="J4" s="69" t="s">
        <v>94</v>
      </c>
      <c r="K4" s="69" t="s">
        <v>16</v>
      </c>
      <c r="L4" s="69" t="s">
        <v>128</v>
      </c>
      <c r="M4" s="69" t="s">
        <v>127</v>
      </c>
      <c r="N4" s="69" t="s">
        <v>19</v>
      </c>
      <c r="P4" s="68" t="s">
        <v>93</v>
      </c>
      <c r="Q4" s="69" t="s">
        <v>94</v>
      </c>
      <c r="R4" s="69" t="s">
        <v>16</v>
      </c>
      <c r="S4" s="69" t="s">
        <v>95</v>
      </c>
      <c r="T4" s="69" t="s">
        <v>129</v>
      </c>
      <c r="U4" s="69" t="s">
        <v>19</v>
      </c>
    </row>
    <row r="5" spans="1:21" ht="18.600000000000001" customHeight="1" thickTop="1" x14ac:dyDescent="0.4">
      <c r="B5" s="367" t="s">
        <v>96</v>
      </c>
      <c r="C5" s="377" t="s">
        <v>307</v>
      </c>
      <c r="D5" s="71" t="s">
        <v>97</v>
      </c>
      <c r="E5" s="70">
        <v>2</v>
      </c>
      <c r="F5" s="70">
        <v>2</v>
      </c>
      <c r="G5" s="78" t="s">
        <v>402</v>
      </c>
      <c r="I5" s="367" t="s">
        <v>96</v>
      </c>
      <c r="J5" s="377" t="s">
        <v>311</v>
      </c>
      <c r="K5" s="71" t="s">
        <v>97</v>
      </c>
      <c r="L5" s="70">
        <v>2</v>
      </c>
      <c r="M5" s="70"/>
      <c r="N5" s="78" t="s">
        <v>402</v>
      </c>
      <c r="P5" s="367" t="s">
        <v>130</v>
      </c>
      <c r="Q5" s="368" t="s">
        <v>237</v>
      </c>
      <c r="R5" s="71" t="s">
        <v>108</v>
      </c>
      <c r="S5" s="70">
        <v>1</v>
      </c>
      <c r="T5" s="130" t="s">
        <v>312</v>
      </c>
      <c r="U5" s="78"/>
    </row>
    <row r="6" spans="1:21" ht="18.600000000000001" customHeight="1" x14ac:dyDescent="0.4">
      <c r="B6" s="357"/>
      <c r="C6" s="378"/>
      <c r="D6" s="174"/>
      <c r="E6" s="79"/>
      <c r="F6" s="131"/>
      <c r="G6" s="84"/>
      <c r="I6" s="357"/>
      <c r="J6" s="378"/>
      <c r="K6" s="174"/>
      <c r="L6" s="79"/>
      <c r="M6" s="131"/>
      <c r="N6" s="84"/>
      <c r="P6" s="357"/>
      <c r="Q6" s="364"/>
      <c r="R6" s="174"/>
      <c r="S6" s="79"/>
      <c r="T6" s="132"/>
      <c r="U6" s="84"/>
    </row>
    <row r="7" spans="1:21" ht="18.600000000000001" customHeight="1" x14ac:dyDescent="0.4">
      <c r="B7" s="360" t="s">
        <v>286</v>
      </c>
      <c r="C7" s="365" t="s">
        <v>308</v>
      </c>
      <c r="D7" s="76" t="s">
        <v>23</v>
      </c>
      <c r="E7" s="75">
        <v>1</v>
      </c>
      <c r="F7" s="70">
        <v>1</v>
      </c>
      <c r="G7" s="17" t="s">
        <v>403</v>
      </c>
      <c r="I7" s="360"/>
      <c r="J7" s="365"/>
      <c r="K7" s="76"/>
      <c r="L7" s="75"/>
      <c r="M7" s="70"/>
      <c r="N7" s="17"/>
      <c r="P7" s="360"/>
      <c r="Q7" s="365"/>
      <c r="R7" s="76"/>
      <c r="S7" s="75"/>
      <c r="T7" s="130"/>
      <c r="U7" s="17"/>
    </row>
    <row r="8" spans="1:21" ht="18.600000000000001" customHeight="1" x14ac:dyDescent="0.4">
      <c r="B8" s="357"/>
      <c r="C8" s="364"/>
      <c r="D8" s="174"/>
      <c r="E8" s="79"/>
      <c r="F8" s="131"/>
      <c r="G8" s="84"/>
      <c r="I8" s="357"/>
      <c r="J8" s="364"/>
      <c r="K8" s="174"/>
      <c r="L8" s="79"/>
      <c r="M8" s="131"/>
      <c r="N8" s="84"/>
      <c r="P8" s="357"/>
      <c r="Q8" s="364"/>
      <c r="R8" s="174"/>
      <c r="S8" s="79"/>
      <c r="T8" s="132"/>
      <c r="U8" s="84"/>
    </row>
    <row r="9" spans="1:21" ht="18.600000000000001" customHeight="1" x14ac:dyDescent="0.4">
      <c r="B9" s="360"/>
      <c r="C9" s="365"/>
      <c r="D9" s="76"/>
      <c r="E9" s="75"/>
      <c r="F9" s="70"/>
      <c r="G9" s="17"/>
      <c r="I9" s="360"/>
      <c r="J9" s="365"/>
      <c r="K9" s="76"/>
      <c r="L9" s="75"/>
      <c r="M9" s="70"/>
      <c r="N9" s="17"/>
      <c r="P9" s="360"/>
      <c r="Q9" s="365"/>
      <c r="R9" s="76"/>
      <c r="S9" s="75"/>
      <c r="T9" s="130"/>
      <c r="U9" s="17"/>
    </row>
    <row r="10" spans="1:21" ht="18.600000000000001" customHeight="1" x14ac:dyDescent="0.4">
      <c r="B10" s="357"/>
      <c r="C10" s="364"/>
      <c r="D10" s="174"/>
      <c r="E10" s="79"/>
      <c r="F10" s="131"/>
      <c r="G10" s="84"/>
      <c r="I10" s="357"/>
      <c r="J10" s="364"/>
      <c r="K10" s="174"/>
      <c r="L10" s="79"/>
      <c r="M10" s="131"/>
      <c r="N10" s="84"/>
      <c r="P10" s="357"/>
      <c r="Q10" s="364"/>
      <c r="R10" s="174"/>
      <c r="S10" s="79"/>
      <c r="T10" s="132"/>
      <c r="U10" s="84"/>
    </row>
    <row r="11" spans="1:21" ht="18.600000000000001" customHeight="1" x14ac:dyDescent="0.4">
      <c r="B11" s="360"/>
      <c r="C11" s="365"/>
      <c r="D11" s="76"/>
      <c r="E11" s="75"/>
      <c r="F11" s="70"/>
      <c r="G11" s="17"/>
      <c r="I11" s="366"/>
      <c r="J11" s="365"/>
      <c r="K11" s="76"/>
      <c r="L11" s="75"/>
      <c r="M11" s="70"/>
      <c r="N11" s="17"/>
      <c r="P11" s="366"/>
      <c r="Q11" s="365"/>
      <c r="R11" s="76"/>
      <c r="S11" s="75"/>
      <c r="T11" s="130"/>
      <c r="U11" s="17"/>
    </row>
    <row r="12" spans="1:21" ht="18.600000000000001" customHeight="1" x14ac:dyDescent="0.4">
      <c r="B12" s="357"/>
      <c r="C12" s="364"/>
      <c r="D12" s="174"/>
      <c r="E12" s="79"/>
      <c r="F12" s="131"/>
      <c r="G12" s="84"/>
      <c r="I12" s="357"/>
      <c r="J12" s="364"/>
      <c r="K12" s="174"/>
      <c r="L12" s="79"/>
      <c r="M12" s="131"/>
      <c r="N12" s="84"/>
      <c r="P12" s="357"/>
      <c r="Q12" s="364"/>
      <c r="R12" s="174"/>
      <c r="S12" s="79"/>
      <c r="T12" s="132"/>
      <c r="U12" s="84"/>
    </row>
    <row r="13" spans="1:21" ht="18.600000000000001" customHeight="1" x14ac:dyDescent="0.4">
      <c r="B13" s="360"/>
      <c r="C13" s="365"/>
      <c r="D13" s="76"/>
      <c r="E13" s="75"/>
      <c r="F13" s="70"/>
      <c r="G13" s="17"/>
      <c r="I13" s="366"/>
      <c r="J13" s="365"/>
      <c r="K13" s="76"/>
      <c r="L13" s="75"/>
      <c r="M13" s="70"/>
      <c r="N13" s="17"/>
      <c r="P13" s="366"/>
      <c r="Q13" s="365"/>
      <c r="R13" s="76"/>
      <c r="S13" s="75"/>
      <c r="T13" s="130"/>
      <c r="U13" s="17"/>
    </row>
    <row r="14" spans="1:21" ht="18.600000000000001" customHeight="1" x14ac:dyDescent="0.4">
      <c r="B14" s="357"/>
      <c r="C14" s="364"/>
      <c r="D14" s="174"/>
      <c r="E14" s="79"/>
      <c r="F14" s="131"/>
      <c r="G14" s="84"/>
      <c r="I14" s="357"/>
      <c r="J14" s="364"/>
      <c r="K14" s="174"/>
      <c r="L14" s="79"/>
      <c r="M14" s="131"/>
      <c r="N14" s="84"/>
      <c r="P14" s="357"/>
      <c r="Q14" s="364"/>
      <c r="R14" s="174"/>
      <c r="S14" s="79"/>
      <c r="T14" s="132"/>
      <c r="U14" s="84"/>
    </row>
    <row r="15" spans="1:21" ht="18.600000000000001" customHeight="1" x14ac:dyDescent="0.4">
      <c r="B15" s="195"/>
      <c r="C15" s="288"/>
      <c r="D15" s="76"/>
      <c r="E15" s="75"/>
      <c r="F15" s="70"/>
      <c r="G15" s="17"/>
      <c r="I15" s="366"/>
      <c r="J15" s="365"/>
      <c r="K15" s="76"/>
      <c r="L15" s="75"/>
      <c r="M15" s="70"/>
      <c r="N15" s="17"/>
      <c r="P15" s="366"/>
      <c r="Q15" s="365"/>
      <c r="R15" s="76"/>
      <c r="S15" s="75"/>
      <c r="T15" s="130"/>
      <c r="U15" s="17"/>
    </row>
    <row r="16" spans="1:21" ht="18.600000000000001" customHeight="1" x14ac:dyDescent="0.4">
      <c r="B16" s="171"/>
      <c r="C16" s="172"/>
      <c r="D16" s="174"/>
      <c r="E16" s="79"/>
      <c r="F16" s="131"/>
      <c r="G16" s="84"/>
      <c r="I16" s="357"/>
      <c r="J16" s="364"/>
      <c r="K16" s="174"/>
      <c r="L16" s="79"/>
      <c r="M16" s="131"/>
      <c r="N16" s="84"/>
      <c r="P16" s="357"/>
      <c r="Q16" s="364"/>
      <c r="R16" s="174"/>
      <c r="S16" s="79"/>
      <c r="T16" s="132"/>
      <c r="U16" s="84"/>
    </row>
    <row r="17" spans="2:21" ht="18.600000000000001" customHeight="1" x14ac:dyDescent="0.4">
      <c r="B17" s="360"/>
      <c r="C17" s="365"/>
      <c r="D17" s="76"/>
      <c r="E17" s="75"/>
      <c r="F17" s="70"/>
      <c r="G17" s="17"/>
      <c r="I17" s="360"/>
      <c r="J17" s="365"/>
      <c r="K17" s="76"/>
      <c r="L17" s="75"/>
      <c r="M17" s="70"/>
      <c r="N17" s="17"/>
      <c r="P17" s="360"/>
      <c r="Q17" s="365"/>
      <c r="R17" s="76"/>
      <c r="S17" s="75"/>
      <c r="T17" s="130"/>
      <c r="U17" s="17"/>
    </row>
    <row r="18" spans="2:21" ht="18.600000000000001" customHeight="1" x14ac:dyDescent="0.4">
      <c r="B18" s="357"/>
      <c r="C18" s="364"/>
      <c r="D18" s="174"/>
      <c r="E18" s="79"/>
      <c r="F18" s="131"/>
      <c r="G18" s="84"/>
      <c r="I18" s="357"/>
      <c r="J18" s="364"/>
      <c r="K18" s="174"/>
      <c r="L18" s="79"/>
      <c r="M18" s="131"/>
      <c r="N18" s="84"/>
      <c r="P18" s="357"/>
      <c r="Q18" s="364"/>
      <c r="R18" s="174"/>
      <c r="S18" s="79"/>
      <c r="T18" s="132"/>
      <c r="U18" s="84"/>
    </row>
    <row r="19" spans="2:21" ht="18.600000000000001" customHeight="1" x14ac:dyDescent="0.4">
      <c r="B19" s="360"/>
      <c r="C19" s="362"/>
      <c r="D19" s="76"/>
      <c r="E19" s="75"/>
      <c r="F19" s="70"/>
      <c r="G19" s="17"/>
      <c r="I19" s="360"/>
      <c r="J19" s="362"/>
      <c r="K19" s="76"/>
      <c r="L19" s="75"/>
      <c r="M19" s="70"/>
      <c r="N19" s="17"/>
      <c r="P19" s="360"/>
      <c r="Q19" s="362"/>
      <c r="R19" s="76"/>
      <c r="S19" s="75"/>
      <c r="T19" s="130"/>
      <c r="U19" s="17"/>
    </row>
    <row r="20" spans="2:21" ht="18.600000000000001" customHeight="1" x14ac:dyDescent="0.4">
      <c r="B20" s="357"/>
      <c r="C20" s="364"/>
      <c r="D20" s="174"/>
      <c r="E20" s="79"/>
      <c r="F20" s="131"/>
      <c r="G20" s="84"/>
      <c r="I20" s="357"/>
      <c r="J20" s="364"/>
      <c r="K20" s="174"/>
      <c r="L20" s="79"/>
      <c r="M20" s="131"/>
      <c r="N20" s="84"/>
      <c r="P20" s="357"/>
      <c r="Q20" s="364"/>
      <c r="R20" s="174"/>
      <c r="S20" s="79"/>
      <c r="T20" s="132"/>
      <c r="U20" s="84"/>
    </row>
    <row r="21" spans="2:21" ht="18.600000000000001" customHeight="1" x14ac:dyDescent="0.4">
      <c r="B21" s="360"/>
      <c r="C21" s="362"/>
      <c r="D21" s="76"/>
      <c r="E21" s="75"/>
      <c r="F21" s="70"/>
      <c r="G21" s="17"/>
      <c r="I21" s="360"/>
      <c r="J21" s="362"/>
      <c r="K21" s="76"/>
      <c r="L21" s="75"/>
      <c r="M21" s="70"/>
      <c r="N21" s="17"/>
      <c r="P21" s="360"/>
      <c r="Q21" s="362"/>
      <c r="R21" s="76"/>
      <c r="S21" s="75"/>
      <c r="T21" s="130"/>
      <c r="U21" s="17"/>
    </row>
    <row r="22" spans="2:21" ht="18.600000000000001" customHeight="1" x14ac:dyDescent="0.4">
      <c r="B22" s="357"/>
      <c r="C22" s="364"/>
      <c r="D22" s="174"/>
      <c r="E22" s="79"/>
      <c r="F22" s="131"/>
      <c r="G22" s="84"/>
      <c r="I22" s="357"/>
      <c r="J22" s="364"/>
      <c r="K22" s="174"/>
      <c r="L22" s="79"/>
      <c r="M22" s="131"/>
      <c r="N22" s="84"/>
      <c r="P22" s="357"/>
      <c r="Q22" s="364"/>
      <c r="R22" s="174"/>
      <c r="S22" s="79"/>
      <c r="T22" s="132"/>
      <c r="U22" s="84"/>
    </row>
    <row r="23" spans="2:21" ht="18.600000000000001" customHeight="1" x14ac:dyDescent="0.4">
      <c r="B23" s="360"/>
      <c r="C23" s="362"/>
      <c r="D23" s="76"/>
      <c r="E23" s="75"/>
      <c r="F23" s="70"/>
      <c r="G23" s="17"/>
      <c r="I23" s="360"/>
      <c r="J23" s="362"/>
      <c r="K23" s="76"/>
      <c r="L23" s="75"/>
      <c r="M23" s="70"/>
      <c r="N23" s="17"/>
      <c r="P23" s="360"/>
      <c r="Q23" s="362"/>
      <c r="R23" s="76"/>
      <c r="S23" s="75"/>
      <c r="T23" s="130"/>
      <c r="U23" s="17"/>
    </row>
    <row r="24" spans="2:21" ht="18.600000000000001" customHeight="1" x14ac:dyDescent="0.4">
      <c r="B24" s="357"/>
      <c r="C24" s="364"/>
      <c r="D24" s="174"/>
      <c r="E24" s="79"/>
      <c r="F24" s="131"/>
      <c r="G24" s="84"/>
      <c r="I24" s="357"/>
      <c r="J24" s="364"/>
      <c r="K24" s="174"/>
      <c r="L24" s="79"/>
      <c r="M24" s="131"/>
      <c r="N24" s="84"/>
      <c r="P24" s="357"/>
      <c r="Q24" s="364"/>
      <c r="R24" s="174"/>
      <c r="S24" s="79"/>
      <c r="T24" s="132"/>
      <c r="U24" s="84"/>
    </row>
    <row r="25" spans="2:21" ht="18.600000000000001" customHeight="1" x14ac:dyDescent="0.4">
      <c r="B25" s="360"/>
      <c r="C25" s="362"/>
      <c r="D25" s="76"/>
      <c r="E25" s="75"/>
      <c r="F25" s="70"/>
      <c r="G25" s="17"/>
      <c r="I25" s="360"/>
      <c r="J25" s="362"/>
      <c r="K25" s="76"/>
      <c r="L25" s="75"/>
      <c r="M25" s="70"/>
      <c r="N25" s="17"/>
      <c r="P25" s="360"/>
      <c r="Q25" s="362"/>
      <c r="R25" s="76"/>
      <c r="S25" s="75"/>
      <c r="T25" s="130"/>
      <c r="U25" s="17"/>
    </row>
    <row r="26" spans="2:21" ht="18.600000000000001" customHeight="1" x14ac:dyDescent="0.4">
      <c r="B26" s="357"/>
      <c r="C26" s="364"/>
      <c r="D26" s="174"/>
      <c r="E26" s="79"/>
      <c r="F26" s="131"/>
      <c r="G26" s="84"/>
      <c r="I26" s="357"/>
      <c r="J26" s="364"/>
      <c r="K26" s="174"/>
      <c r="L26" s="79"/>
      <c r="M26" s="131"/>
      <c r="N26" s="84"/>
      <c r="P26" s="357"/>
      <c r="Q26" s="364"/>
      <c r="R26" s="174"/>
      <c r="S26" s="79"/>
      <c r="T26" s="132"/>
      <c r="U26" s="84"/>
    </row>
    <row r="27" spans="2:21" ht="18.600000000000001" customHeight="1" x14ac:dyDescent="0.4">
      <c r="B27" s="360"/>
      <c r="C27" s="362"/>
      <c r="D27" s="76"/>
      <c r="E27" s="75"/>
      <c r="F27" s="70"/>
      <c r="G27" s="17"/>
      <c r="I27" s="360"/>
      <c r="J27" s="362"/>
      <c r="K27" s="76"/>
      <c r="L27" s="75"/>
      <c r="M27" s="70"/>
      <c r="N27" s="17"/>
      <c r="P27" s="360"/>
      <c r="Q27" s="362"/>
      <c r="R27" s="76"/>
      <c r="S27" s="75"/>
      <c r="T27" s="130"/>
      <c r="U27" s="17"/>
    </row>
    <row r="28" spans="2:21" ht="18.600000000000001" customHeight="1" x14ac:dyDescent="0.4">
      <c r="B28" s="357"/>
      <c r="C28" s="364"/>
      <c r="D28" s="174"/>
      <c r="E28" s="79"/>
      <c r="F28" s="131"/>
      <c r="G28" s="84"/>
      <c r="I28" s="357"/>
      <c r="J28" s="364"/>
      <c r="K28" s="174"/>
      <c r="L28" s="79"/>
      <c r="M28" s="131"/>
      <c r="N28" s="84"/>
      <c r="P28" s="357"/>
      <c r="Q28" s="364"/>
      <c r="R28" s="174"/>
      <c r="S28" s="79"/>
      <c r="T28" s="132"/>
      <c r="U28" s="84"/>
    </row>
    <row r="29" spans="2:21" ht="18.600000000000001" customHeight="1" x14ac:dyDescent="0.4">
      <c r="B29" s="360"/>
      <c r="C29" s="362"/>
      <c r="D29" s="76"/>
      <c r="E29" s="75"/>
      <c r="F29" s="70"/>
      <c r="G29" s="17"/>
      <c r="I29" s="360"/>
      <c r="J29" s="362"/>
      <c r="K29" s="76"/>
      <c r="L29" s="75"/>
      <c r="M29" s="70"/>
      <c r="N29" s="17"/>
      <c r="P29" s="360"/>
      <c r="Q29" s="362"/>
      <c r="R29" s="76"/>
      <c r="S29" s="75"/>
      <c r="T29" s="130"/>
      <c r="U29" s="17"/>
    </row>
    <row r="30" spans="2:21" ht="18.600000000000001" customHeight="1" x14ac:dyDescent="0.4">
      <c r="B30" s="357"/>
      <c r="C30" s="364"/>
      <c r="D30" s="174"/>
      <c r="E30" s="79"/>
      <c r="F30" s="131"/>
      <c r="G30" s="84"/>
      <c r="I30" s="357"/>
      <c r="J30" s="364"/>
      <c r="K30" s="174"/>
      <c r="L30" s="79"/>
      <c r="M30" s="131"/>
      <c r="N30" s="84"/>
      <c r="P30" s="357"/>
      <c r="Q30" s="364"/>
      <c r="R30" s="174"/>
      <c r="S30" s="79"/>
      <c r="T30" s="132"/>
      <c r="U30" s="84"/>
    </row>
    <row r="31" spans="2:21" ht="18.600000000000001" customHeight="1" x14ac:dyDescent="0.4">
      <c r="B31" s="360"/>
      <c r="C31" s="362"/>
      <c r="D31" s="76"/>
      <c r="E31" s="75"/>
      <c r="F31" s="70"/>
      <c r="G31" s="17"/>
      <c r="I31" s="360"/>
      <c r="J31" s="362"/>
      <c r="K31" s="76"/>
      <c r="L31" s="75"/>
      <c r="M31" s="70"/>
      <c r="N31" s="17"/>
      <c r="P31" s="360"/>
      <c r="Q31" s="362"/>
      <c r="R31" s="76"/>
      <c r="S31" s="75"/>
      <c r="T31" s="130"/>
      <c r="U31" s="17"/>
    </row>
    <row r="32" spans="2:21" ht="18.600000000000001" customHeight="1" x14ac:dyDescent="0.4">
      <c r="B32" s="357"/>
      <c r="C32" s="364"/>
      <c r="D32" s="174"/>
      <c r="E32" s="79"/>
      <c r="F32" s="131"/>
      <c r="G32" s="84"/>
      <c r="I32" s="357"/>
      <c r="J32" s="364"/>
      <c r="K32" s="174"/>
      <c r="L32" s="79"/>
      <c r="M32" s="131"/>
      <c r="N32" s="84"/>
      <c r="P32" s="357"/>
      <c r="Q32" s="364"/>
      <c r="R32" s="174"/>
      <c r="S32" s="79"/>
      <c r="T32" s="132"/>
      <c r="U32" s="84"/>
    </row>
    <row r="33" spans="2:21" ht="18.600000000000001" customHeight="1" x14ac:dyDescent="0.4">
      <c r="B33" s="360"/>
      <c r="C33" s="362"/>
      <c r="D33" s="76"/>
      <c r="E33" s="75"/>
      <c r="F33" s="70"/>
      <c r="G33" s="17"/>
      <c r="I33" s="360"/>
      <c r="J33" s="362"/>
      <c r="K33" s="76"/>
      <c r="L33" s="75"/>
      <c r="M33" s="70"/>
      <c r="N33" s="17"/>
      <c r="P33" s="360"/>
      <c r="Q33" s="362"/>
      <c r="R33" s="76"/>
      <c r="S33" s="75"/>
      <c r="T33" s="130"/>
      <c r="U33" s="17"/>
    </row>
    <row r="34" spans="2:21" ht="18.600000000000001" customHeight="1" x14ac:dyDescent="0.4">
      <c r="B34" s="357"/>
      <c r="C34" s="364"/>
      <c r="D34" s="174"/>
      <c r="E34" s="79"/>
      <c r="F34" s="131"/>
      <c r="G34" s="84"/>
      <c r="I34" s="357"/>
      <c r="J34" s="364"/>
      <c r="K34" s="174"/>
      <c r="L34" s="79"/>
      <c r="M34" s="131"/>
      <c r="N34" s="84"/>
      <c r="P34" s="357"/>
      <c r="Q34" s="364"/>
      <c r="R34" s="174"/>
      <c r="S34" s="79"/>
      <c r="T34" s="132"/>
      <c r="U34" s="84"/>
    </row>
    <row r="35" spans="2:21" ht="18.600000000000001" customHeight="1" x14ac:dyDescent="0.4">
      <c r="B35" s="360"/>
      <c r="C35" s="362"/>
      <c r="D35" s="76"/>
      <c r="E35" s="75"/>
      <c r="F35" s="70"/>
      <c r="G35" s="17"/>
      <c r="I35" s="360"/>
      <c r="J35" s="362"/>
      <c r="K35" s="76"/>
      <c r="L35" s="75"/>
      <c r="M35" s="70"/>
      <c r="N35" s="17"/>
      <c r="P35" s="413"/>
      <c r="Q35" s="414"/>
      <c r="R35" s="133"/>
      <c r="S35" s="134"/>
      <c r="T35" s="134"/>
      <c r="U35" s="135"/>
    </row>
    <row r="36" spans="2:21" ht="18.600000000000001" customHeight="1" x14ac:dyDescent="0.4">
      <c r="B36" s="357"/>
      <c r="C36" s="364"/>
      <c r="D36" s="174"/>
      <c r="E36" s="79"/>
      <c r="F36" s="131"/>
      <c r="G36" s="84"/>
      <c r="I36" s="357"/>
      <c r="J36" s="364"/>
      <c r="K36" s="174"/>
      <c r="L36" s="79"/>
      <c r="M36" s="131"/>
      <c r="N36" s="84"/>
      <c r="P36" s="409"/>
      <c r="Q36" s="408"/>
      <c r="R36" s="136"/>
      <c r="S36" s="137"/>
      <c r="T36" s="137"/>
      <c r="U36" s="138"/>
    </row>
    <row r="37" spans="2:21" ht="18.600000000000001" customHeight="1" x14ac:dyDescent="0.4">
      <c r="B37" s="360"/>
      <c r="C37" s="362"/>
      <c r="D37" s="76"/>
      <c r="E37" s="75"/>
      <c r="F37" s="70"/>
      <c r="G37" s="17"/>
      <c r="I37" s="360"/>
      <c r="J37" s="362"/>
      <c r="K37" s="76"/>
      <c r="L37" s="75"/>
      <c r="M37" s="70"/>
      <c r="N37" s="17"/>
      <c r="P37" s="409"/>
      <c r="Q37" s="408"/>
      <c r="R37" s="136"/>
      <c r="S37" s="137"/>
      <c r="T37" s="137"/>
      <c r="U37" s="138"/>
    </row>
    <row r="38" spans="2:21" ht="18.600000000000001" customHeight="1" x14ac:dyDescent="0.4">
      <c r="B38" s="357"/>
      <c r="C38" s="364"/>
      <c r="D38" s="174"/>
      <c r="E38" s="79"/>
      <c r="F38" s="131"/>
      <c r="G38" s="84"/>
      <c r="I38" s="357"/>
      <c r="J38" s="364"/>
      <c r="K38" s="174"/>
      <c r="L38" s="79"/>
      <c r="M38" s="131"/>
      <c r="N38" s="84"/>
      <c r="P38" s="409"/>
      <c r="Q38" s="408"/>
      <c r="R38" s="136"/>
      <c r="S38" s="137"/>
      <c r="T38" s="137"/>
      <c r="U38" s="138"/>
    </row>
    <row r="39" spans="2:21" ht="18.600000000000001" customHeight="1" x14ac:dyDescent="0.4">
      <c r="B39" s="360"/>
      <c r="C39" s="362"/>
      <c r="D39" s="76"/>
      <c r="E39" s="75"/>
      <c r="F39" s="70"/>
      <c r="G39" s="17"/>
      <c r="I39" s="360"/>
      <c r="J39" s="362"/>
      <c r="K39" s="76"/>
      <c r="L39" s="75"/>
      <c r="M39" s="70"/>
      <c r="N39" s="17"/>
      <c r="P39" s="409"/>
      <c r="Q39" s="408"/>
      <c r="R39" s="136"/>
      <c r="S39" s="137"/>
      <c r="T39" s="137"/>
      <c r="U39" s="138"/>
    </row>
    <row r="40" spans="2:21" ht="18.600000000000001" customHeight="1" x14ac:dyDescent="0.4">
      <c r="B40" s="357"/>
      <c r="C40" s="364"/>
      <c r="D40" s="174"/>
      <c r="E40" s="79"/>
      <c r="F40" s="131"/>
      <c r="G40" s="84"/>
      <c r="I40" s="357"/>
      <c r="J40" s="364"/>
      <c r="K40" s="174"/>
      <c r="L40" s="79"/>
      <c r="M40" s="131"/>
      <c r="N40" s="84"/>
      <c r="P40" s="409"/>
      <c r="Q40" s="408"/>
      <c r="R40" s="136"/>
      <c r="S40" s="137"/>
      <c r="T40" s="137"/>
      <c r="U40" s="138"/>
    </row>
    <row r="41" spans="2:21" ht="18.600000000000001" customHeight="1" x14ac:dyDescent="0.4">
      <c r="B41" s="360"/>
      <c r="C41" s="362"/>
      <c r="D41" s="76"/>
      <c r="E41" s="75"/>
      <c r="F41" s="70"/>
      <c r="G41" s="17"/>
      <c r="I41" s="360"/>
      <c r="J41" s="362"/>
      <c r="K41" s="76"/>
      <c r="L41" s="75"/>
      <c r="M41" s="70"/>
      <c r="N41" s="17"/>
      <c r="P41" s="409"/>
      <c r="Q41" s="408"/>
      <c r="R41" s="136"/>
      <c r="S41" s="137"/>
      <c r="T41" s="137"/>
      <c r="U41" s="138"/>
    </row>
    <row r="42" spans="2:21" ht="18.600000000000001" customHeight="1" x14ac:dyDescent="0.4">
      <c r="B42" s="357"/>
      <c r="C42" s="364"/>
      <c r="D42" s="174"/>
      <c r="E42" s="79"/>
      <c r="F42" s="131"/>
      <c r="G42" s="84"/>
      <c r="I42" s="357"/>
      <c r="J42" s="364"/>
      <c r="K42" s="174"/>
      <c r="L42" s="79"/>
      <c r="M42" s="131"/>
      <c r="N42" s="84"/>
      <c r="P42" s="409"/>
      <c r="Q42" s="408"/>
      <c r="R42" s="136"/>
      <c r="S42" s="137"/>
      <c r="T42" s="137"/>
      <c r="U42" s="138"/>
    </row>
    <row r="43" spans="2:21" ht="18.600000000000001" customHeight="1" x14ac:dyDescent="0.4">
      <c r="B43" s="360"/>
      <c r="C43" s="362"/>
      <c r="D43" s="76"/>
      <c r="E43" s="75"/>
      <c r="F43" s="70"/>
      <c r="G43" s="17"/>
      <c r="I43" s="360"/>
      <c r="J43" s="362"/>
      <c r="K43" s="76"/>
      <c r="L43" s="75"/>
      <c r="M43" s="70"/>
      <c r="N43" s="17"/>
      <c r="P43" s="409"/>
      <c r="Q43" s="408"/>
      <c r="R43" s="136"/>
      <c r="S43" s="137"/>
      <c r="T43" s="137"/>
      <c r="U43" s="138"/>
    </row>
    <row r="44" spans="2:21" ht="18.600000000000001" customHeight="1" x14ac:dyDescent="0.4">
      <c r="B44" s="357"/>
      <c r="C44" s="364"/>
      <c r="D44" s="174"/>
      <c r="E44" s="79"/>
      <c r="F44" s="131"/>
      <c r="G44" s="84"/>
      <c r="I44" s="357"/>
      <c r="J44" s="364"/>
      <c r="K44" s="174"/>
      <c r="L44" s="79"/>
      <c r="M44" s="131"/>
      <c r="N44" s="84"/>
      <c r="P44" s="409"/>
      <c r="Q44" s="408"/>
      <c r="R44" s="136"/>
      <c r="S44" s="137"/>
      <c r="T44" s="137"/>
      <c r="U44" s="138"/>
    </row>
    <row r="45" spans="2:21" ht="18.600000000000001" customHeight="1" x14ac:dyDescent="0.4">
      <c r="B45" s="360"/>
      <c r="C45" s="362"/>
      <c r="D45" s="76"/>
      <c r="E45" s="75"/>
      <c r="F45" s="70"/>
      <c r="G45" s="17"/>
      <c r="I45" s="360"/>
      <c r="J45" s="362"/>
      <c r="K45" s="76"/>
      <c r="L45" s="75"/>
      <c r="M45" s="70"/>
      <c r="N45" s="17"/>
      <c r="P45" s="409"/>
      <c r="Q45" s="408"/>
      <c r="R45" s="136"/>
      <c r="S45" s="137"/>
      <c r="T45" s="137"/>
      <c r="U45" s="138"/>
    </row>
    <row r="46" spans="2:21" ht="18.600000000000001" customHeight="1" x14ac:dyDescent="0.4">
      <c r="B46" s="357"/>
      <c r="C46" s="364"/>
      <c r="D46" s="174"/>
      <c r="E46" s="79"/>
      <c r="F46" s="131"/>
      <c r="G46" s="84"/>
      <c r="I46" s="357"/>
      <c r="J46" s="364"/>
      <c r="K46" s="174"/>
      <c r="L46" s="79"/>
      <c r="M46" s="131"/>
      <c r="N46" s="84"/>
      <c r="P46" s="409"/>
      <c r="Q46" s="408"/>
      <c r="R46" s="136"/>
      <c r="S46" s="137"/>
      <c r="T46" s="137"/>
      <c r="U46" s="138"/>
    </row>
    <row r="47" spans="2:21" ht="18.600000000000001" customHeight="1" x14ac:dyDescent="0.4">
      <c r="B47" s="356"/>
      <c r="C47" s="356"/>
      <c r="D47" s="95"/>
      <c r="E47" s="75"/>
      <c r="F47" s="70"/>
      <c r="G47" s="95"/>
      <c r="I47" s="356"/>
      <c r="J47" s="356"/>
      <c r="K47" s="95"/>
      <c r="L47" s="75"/>
      <c r="M47" s="70"/>
      <c r="N47" s="95"/>
      <c r="P47" s="409"/>
      <c r="Q47" s="411"/>
      <c r="R47" s="59"/>
      <c r="S47" s="137"/>
      <c r="T47" s="137"/>
      <c r="U47" s="58"/>
    </row>
    <row r="48" spans="2:21" ht="18.600000000000001" customHeight="1" x14ac:dyDescent="0.4">
      <c r="B48" s="357"/>
      <c r="C48" s="357"/>
      <c r="D48" s="171"/>
      <c r="E48" s="79"/>
      <c r="F48" s="131"/>
      <c r="G48" s="171"/>
      <c r="I48" s="357"/>
      <c r="J48" s="357"/>
      <c r="K48" s="171"/>
      <c r="L48" s="79"/>
      <c r="M48" s="131"/>
      <c r="N48" s="171"/>
      <c r="P48" s="410"/>
      <c r="Q48" s="412"/>
      <c r="R48" s="60"/>
      <c r="S48" s="139"/>
      <c r="T48" s="139"/>
      <c r="U48" s="61"/>
    </row>
    <row r="49" spans="2:7" x14ac:dyDescent="0.4">
      <c r="B49" s="96"/>
      <c r="C49" s="96"/>
      <c r="D49" s="96"/>
      <c r="E49" s="97"/>
      <c r="F49" s="97"/>
      <c r="G49" s="96"/>
    </row>
  </sheetData>
  <mergeCells count="139">
    <mergeCell ref="S2:T3"/>
    <mergeCell ref="U2:U3"/>
    <mergeCell ref="P5:P6"/>
    <mergeCell ref="Q5:Q6"/>
    <mergeCell ref="B5:B6"/>
    <mergeCell ref="C5:C6"/>
    <mergeCell ref="I5:I6"/>
    <mergeCell ref="J5:J6"/>
    <mergeCell ref="I2:J3"/>
    <mergeCell ref="L2:M3"/>
    <mergeCell ref="N2:N3"/>
    <mergeCell ref="B2:C3"/>
    <mergeCell ref="E2:F3"/>
    <mergeCell ref="G2:G3"/>
    <mergeCell ref="P2:Q3"/>
    <mergeCell ref="B11:B12"/>
    <mergeCell ref="C11:C12"/>
    <mergeCell ref="I9:I10"/>
    <mergeCell ref="J9:J10"/>
    <mergeCell ref="P7:P8"/>
    <mergeCell ref="Q7:Q8"/>
    <mergeCell ref="P9:P10"/>
    <mergeCell ref="Q9:Q10"/>
    <mergeCell ref="B7:B8"/>
    <mergeCell ref="B9:B10"/>
    <mergeCell ref="C9:C10"/>
    <mergeCell ref="I7:I8"/>
    <mergeCell ref="J7:J8"/>
    <mergeCell ref="P15:P16"/>
    <mergeCell ref="Q15:Q16"/>
    <mergeCell ref="P17:P18"/>
    <mergeCell ref="Q17:Q18"/>
    <mergeCell ref="C7:C8"/>
    <mergeCell ref="I13:I14"/>
    <mergeCell ref="J13:J14"/>
    <mergeCell ref="P11:P12"/>
    <mergeCell ref="Q11:Q12"/>
    <mergeCell ref="P13:P14"/>
    <mergeCell ref="Q13:Q14"/>
    <mergeCell ref="I11:I12"/>
    <mergeCell ref="J11:J12"/>
    <mergeCell ref="C13:C14"/>
    <mergeCell ref="I15:I16"/>
    <mergeCell ref="J15:J16"/>
    <mergeCell ref="B21:B22"/>
    <mergeCell ref="C21:C22"/>
    <mergeCell ref="I21:I22"/>
    <mergeCell ref="J21:J22"/>
    <mergeCell ref="B17:B18"/>
    <mergeCell ref="C17:C18"/>
    <mergeCell ref="I17:I18"/>
    <mergeCell ref="J17:J18"/>
    <mergeCell ref="B13:B14"/>
    <mergeCell ref="P23:P24"/>
    <mergeCell ref="Q23:Q24"/>
    <mergeCell ref="P25:P26"/>
    <mergeCell ref="Q25:Q26"/>
    <mergeCell ref="B23:B24"/>
    <mergeCell ref="P19:P20"/>
    <mergeCell ref="Q19:Q20"/>
    <mergeCell ref="P21:P22"/>
    <mergeCell ref="Q21:Q22"/>
    <mergeCell ref="B19:B20"/>
    <mergeCell ref="C19:C20"/>
    <mergeCell ref="C23:C24"/>
    <mergeCell ref="I23:I24"/>
    <mergeCell ref="J23:J24"/>
    <mergeCell ref="I19:I20"/>
    <mergeCell ref="J19:J20"/>
    <mergeCell ref="Q27:Q28"/>
    <mergeCell ref="P29:P30"/>
    <mergeCell ref="Q29:Q30"/>
    <mergeCell ref="B27:B28"/>
    <mergeCell ref="C27:C28"/>
    <mergeCell ref="B25:B26"/>
    <mergeCell ref="C25:C26"/>
    <mergeCell ref="I25:I26"/>
    <mergeCell ref="J25:J26"/>
    <mergeCell ref="I27:I28"/>
    <mergeCell ref="J27:J28"/>
    <mergeCell ref="B33:B34"/>
    <mergeCell ref="C33:C34"/>
    <mergeCell ref="I33:I34"/>
    <mergeCell ref="J33:J34"/>
    <mergeCell ref="P31:P32"/>
    <mergeCell ref="B29:B30"/>
    <mergeCell ref="C29:C30"/>
    <mergeCell ref="I29:I30"/>
    <mergeCell ref="J29:J30"/>
    <mergeCell ref="P27:P28"/>
    <mergeCell ref="Q39:Q40"/>
    <mergeCell ref="P41:P42"/>
    <mergeCell ref="Q41:Q42"/>
    <mergeCell ref="B39:B40"/>
    <mergeCell ref="C39:C40"/>
    <mergeCell ref="Q31:Q32"/>
    <mergeCell ref="P33:P34"/>
    <mergeCell ref="Q33:Q34"/>
    <mergeCell ref="B31:B32"/>
    <mergeCell ref="C31:C32"/>
    <mergeCell ref="C35:C36"/>
    <mergeCell ref="I35:I36"/>
    <mergeCell ref="J35:J36"/>
    <mergeCell ref="B37:B38"/>
    <mergeCell ref="C37:C38"/>
    <mergeCell ref="I37:I38"/>
    <mergeCell ref="J37:J38"/>
    <mergeCell ref="P35:P36"/>
    <mergeCell ref="Q35:Q36"/>
    <mergeCell ref="P37:P38"/>
    <mergeCell ref="Q37:Q38"/>
    <mergeCell ref="B35:B36"/>
    <mergeCell ref="I31:I32"/>
    <mergeCell ref="J31:J32"/>
    <mergeCell ref="I39:I40"/>
    <mergeCell ref="J39:J40"/>
    <mergeCell ref="B45:B46"/>
    <mergeCell ref="C45:C46"/>
    <mergeCell ref="I45:I46"/>
    <mergeCell ref="J45:J46"/>
    <mergeCell ref="P43:P44"/>
    <mergeCell ref="B41:B42"/>
    <mergeCell ref="C41:C42"/>
    <mergeCell ref="I41:I42"/>
    <mergeCell ref="J41:J42"/>
    <mergeCell ref="P39:P40"/>
    <mergeCell ref="Q43:Q44"/>
    <mergeCell ref="P45:P46"/>
    <mergeCell ref="Q45:Q46"/>
    <mergeCell ref="B43:B44"/>
    <mergeCell ref="C43:C44"/>
    <mergeCell ref="B47:B48"/>
    <mergeCell ref="C47:C48"/>
    <mergeCell ref="I47:I48"/>
    <mergeCell ref="J47:J48"/>
    <mergeCell ref="P47:P48"/>
    <mergeCell ref="Q47:Q48"/>
    <mergeCell ref="I43:I44"/>
    <mergeCell ref="J43:J44"/>
  </mergeCells>
  <phoneticPr fontId="2"/>
  <hyperlinks>
    <hyperlink ref="A1" location="menu!A1" display="menu" xr:uid="{00000000-0004-0000-0B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I38"/>
  <sheetViews>
    <sheetView showGridLines="0" view="pageBreakPreview" topLeftCell="A4" zoomScale="85" zoomScaleNormal="100" zoomScaleSheetLayoutView="85" workbookViewId="0">
      <selection activeCell="O16" sqref="O16"/>
    </sheetView>
  </sheetViews>
  <sheetFormatPr defaultRowHeight="18.75" x14ac:dyDescent="0.4"/>
  <sheetData>
    <row r="7" spans="2:9" ht="18.95" customHeight="1" x14ac:dyDescent="0.4">
      <c r="B7" s="338" t="str">
        <f>表紙!B7</f>
        <v>令和7年度</v>
      </c>
      <c r="C7" s="338"/>
      <c r="D7" s="338"/>
    </row>
    <row r="8" spans="2:9" ht="18.95" customHeight="1" x14ac:dyDescent="0.4">
      <c r="B8" s="338"/>
      <c r="C8" s="338"/>
      <c r="D8" s="338"/>
    </row>
    <row r="9" spans="2:9" x14ac:dyDescent="0.4">
      <c r="B9" s="338" t="str">
        <f>表紙!B9</f>
        <v>鶴岡市集落排水事業</v>
      </c>
      <c r="C9" s="338"/>
      <c r="D9" s="338"/>
      <c r="E9" s="338"/>
      <c r="F9" s="338"/>
      <c r="G9" s="338"/>
      <c r="H9" s="338"/>
      <c r="I9" s="338"/>
    </row>
    <row r="10" spans="2:9" x14ac:dyDescent="0.4">
      <c r="B10" s="338"/>
      <c r="C10" s="338"/>
      <c r="D10" s="338"/>
      <c r="E10" s="338"/>
      <c r="F10" s="338"/>
      <c r="G10" s="338"/>
      <c r="H10" s="338"/>
      <c r="I10" s="338"/>
    </row>
    <row r="11" spans="2:9" x14ac:dyDescent="0.4">
      <c r="B11" s="350" t="str">
        <f>表紙!B11</f>
        <v>東栄地区第1マンホールポンプ改良工事</v>
      </c>
      <c r="C11" s="350"/>
      <c r="D11" s="350"/>
      <c r="E11" s="350"/>
      <c r="F11" s="350"/>
      <c r="G11" s="350"/>
      <c r="H11" s="350"/>
      <c r="I11" s="350"/>
    </row>
    <row r="12" spans="2:9" x14ac:dyDescent="0.4">
      <c r="B12" s="350"/>
      <c r="C12" s="350"/>
      <c r="D12" s="350"/>
      <c r="E12" s="350"/>
      <c r="F12" s="350"/>
      <c r="G12" s="350"/>
      <c r="H12" s="350"/>
      <c r="I12" s="350"/>
    </row>
    <row r="14" spans="2:9" x14ac:dyDescent="0.4">
      <c r="B14" s="338" t="s">
        <v>66</v>
      </c>
      <c r="C14" s="338"/>
      <c r="D14" s="338"/>
      <c r="E14" s="338"/>
      <c r="F14" s="338"/>
      <c r="G14" s="338"/>
      <c r="H14" s="338"/>
      <c r="I14" s="338"/>
    </row>
    <row r="15" spans="2:9" x14ac:dyDescent="0.4">
      <c r="B15" s="338"/>
      <c r="C15" s="338"/>
      <c r="D15" s="338"/>
      <c r="E15" s="338"/>
      <c r="F15" s="338"/>
      <c r="G15" s="338"/>
      <c r="H15" s="338"/>
      <c r="I15" s="338"/>
    </row>
    <row r="35" spans="2:9" x14ac:dyDescent="0.4">
      <c r="B35" s="339" t="str">
        <f>表紙!B35</f>
        <v>鶴岡市無音地内</v>
      </c>
      <c r="C35" s="339"/>
      <c r="D35" s="339"/>
      <c r="E35" s="339"/>
      <c r="F35" s="339"/>
      <c r="G35" s="339"/>
      <c r="H35" s="339"/>
      <c r="I35" s="339"/>
    </row>
    <row r="36" spans="2:9" x14ac:dyDescent="0.4">
      <c r="B36" s="339"/>
      <c r="C36" s="339"/>
      <c r="D36" s="339"/>
      <c r="E36" s="339"/>
      <c r="F36" s="339"/>
      <c r="G36" s="339"/>
      <c r="H36" s="339"/>
      <c r="I36" s="339"/>
    </row>
    <row r="37" spans="2:9" x14ac:dyDescent="0.4">
      <c r="B37" s="339" t="s">
        <v>0</v>
      </c>
      <c r="C37" s="339"/>
      <c r="D37" s="339"/>
      <c r="E37" s="339"/>
      <c r="F37" s="339"/>
      <c r="G37" s="339"/>
      <c r="H37" s="339"/>
      <c r="I37" s="339"/>
    </row>
    <row r="38" spans="2:9" x14ac:dyDescent="0.4">
      <c r="B38" s="339"/>
      <c r="C38" s="339"/>
      <c r="D38" s="339"/>
      <c r="E38" s="339"/>
      <c r="F38" s="339"/>
      <c r="G38" s="339"/>
      <c r="H38" s="339"/>
      <c r="I38" s="339"/>
    </row>
  </sheetData>
  <mergeCells count="6">
    <mergeCell ref="B37:I38"/>
    <mergeCell ref="B7:D8"/>
    <mergeCell ref="B9:I10"/>
    <mergeCell ref="B11:I12"/>
    <mergeCell ref="B14:I15"/>
    <mergeCell ref="B35:I3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18</vt:i4>
      </vt:variant>
    </vt:vector>
  </HeadingPairs>
  <TitlesOfParts>
    <vt:vector size="33" baseType="lpstr">
      <vt:lpstr>表紙</vt:lpstr>
      <vt:lpstr>設計概要</vt:lpstr>
      <vt:lpstr>本工事費内訳書</vt:lpstr>
      <vt:lpstr>表紙(機械)</vt:lpstr>
      <vt:lpstr>内訳(機械)補助</vt:lpstr>
      <vt:lpstr>明細(機械)</vt:lpstr>
      <vt:lpstr>集計(機械)</vt:lpstr>
      <vt:lpstr>数量(機械)</vt:lpstr>
      <vt:lpstr>表紙(電気)</vt:lpstr>
      <vt:lpstr>内訳(電気)補助</vt:lpstr>
      <vt:lpstr>明細(電気)</vt:lpstr>
      <vt:lpstr>集計(電気)</vt:lpstr>
      <vt:lpstr>数量1(電気)</vt:lpstr>
      <vt:lpstr>数量2-2(撤去)</vt:lpstr>
      <vt:lpstr>数量2-2(据付)</vt:lpstr>
      <vt:lpstr>'集計(機械)'!Print_Area</vt:lpstr>
      <vt:lpstr>'集計(電気)'!Print_Area</vt:lpstr>
      <vt:lpstr>'数量(機械)'!Print_Area</vt:lpstr>
      <vt:lpstr>'数量1(電気)'!Print_Area</vt:lpstr>
      <vt:lpstr>'数量2-2(据付)'!Print_Area</vt:lpstr>
      <vt:lpstr>'数量2-2(撤去)'!Print_Area</vt:lpstr>
      <vt:lpstr>設計概要!Print_Area</vt:lpstr>
      <vt:lpstr>'内訳(機械)補助'!Print_Area</vt:lpstr>
      <vt:lpstr>'内訳(電気)補助'!Print_Area</vt:lpstr>
      <vt:lpstr>表紙!Print_Area</vt:lpstr>
      <vt:lpstr>'表紙(機械)'!Print_Area</vt:lpstr>
      <vt:lpstr>'表紙(電気)'!Print_Area</vt:lpstr>
      <vt:lpstr>本工事費内訳書!Print_Area</vt:lpstr>
      <vt:lpstr>'明細(機械)'!Print_Area</vt:lpstr>
      <vt:lpstr>'明細(電気)'!Print_Area</vt:lpstr>
      <vt:lpstr>設計概要!Print_Titles</vt:lpstr>
      <vt:lpstr>'内訳(機械)補助'!Print_Titles</vt:lpstr>
      <vt:lpstr>'内訳(電気)補助'!Print_Titles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P2948</cp:lastModifiedBy>
  <cp:revision/>
  <cp:lastPrinted>2025-10-07T06:47:13Z</cp:lastPrinted>
  <dcterms:created xsi:type="dcterms:W3CDTF">2020-09-01T07:09:59Z</dcterms:created>
  <dcterms:modified xsi:type="dcterms:W3CDTF">2025-10-14T01:14:38Z</dcterms:modified>
</cp:coreProperties>
</file>