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 Documents\雑フォルダ（施設係）\R8工事・修繕発注\R8(R7繰明)体育館照明更新工事\あさひ小ほか１校「あさひ小・櫛引東小」\2.入札公告\"/>
    </mc:Choice>
  </mc:AlternateContent>
  <xr:revisionPtr revIDLastSave="0" documentId="13_ncr:1_{F2F5B395-8A26-4C79-A5E9-DB61FE2946FD}" xr6:coauthVersionLast="47" xr6:coauthVersionMax="47" xr10:uidLastSave="{00000000-0000-0000-0000-000000000000}"/>
  <bookViews>
    <workbookView xWindow="-108" yWindow="-108" windowWidth="23256" windowHeight="12576" tabRatio="810" xr2:uid="{00000000-000D-0000-FFFF-FFFF00000000}"/>
  </bookViews>
  <sheets>
    <sheet name="表紙" sheetId="160" r:id="rId1"/>
    <sheet name="設計書(甲)" sheetId="168" r:id="rId2"/>
    <sheet name="設計書(明細)あさひ小" sheetId="170" r:id="rId3"/>
    <sheet name="設計書(明細)櫛引東小" sheetId="172" r:id="rId4"/>
    <sheet name="内訳(舞台装置)" sheetId="15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___________P10">#REF!</definedName>
    <definedName name="_____________P11">#REF!</definedName>
    <definedName name="_____________P8">#REF!</definedName>
    <definedName name="_____________P9">#REF!</definedName>
    <definedName name="____________P10">#REF!</definedName>
    <definedName name="____________P11">#REF!</definedName>
    <definedName name="____________P8">#REF!</definedName>
    <definedName name="____________P9">#REF!</definedName>
    <definedName name="____________st1">#REF!</definedName>
    <definedName name="___________P1">#REF!</definedName>
    <definedName name="___________P10">#REF!</definedName>
    <definedName name="___________P11">#REF!</definedName>
    <definedName name="___________P12">#REF!</definedName>
    <definedName name="___________P13">#REF!</definedName>
    <definedName name="___________P2">#REF!</definedName>
    <definedName name="___________P3">#REF!</definedName>
    <definedName name="___________P4">#REF!</definedName>
    <definedName name="___________P5">#REF!</definedName>
    <definedName name="___________P6">#REF!</definedName>
    <definedName name="___________P7">#REF!</definedName>
    <definedName name="___________P8">#REF!</definedName>
    <definedName name="___________P9">#REF!</definedName>
    <definedName name="___________st1">#REF!</definedName>
    <definedName name="__________P1">#REF!</definedName>
    <definedName name="__________P10">#REF!</definedName>
    <definedName name="__________P11">#REF!</definedName>
    <definedName name="__________P12">#REF!</definedName>
    <definedName name="__________P13">#REF!</definedName>
    <definedName name="__________P2">#REF!</definedName>
    <definedName name="__________P3">#REF!</definedName>
    <definedName name="__________P4">#REF!</definedName>
    <definedName name="__________P5">#REF!</definedName>
    <definedName name="__________P6">#REF!</definedName>
    <definedName name="__________P7">#REF!</definedName>
    <definedName name="__________P8">#REF!</definedName>
    <definedName name="__________P9">#REF!</definedName>
    <definedName name="__________st1">#REF!</definedName>
    <definedName name="_________P1">#REF!</definedName>
    <definedName name="_________P10">#REF!</definedName>
    <definedName name="_________P11">#REF!</definedName>
    <definedName name="_________P12">#REF!</definedName>
    <definedName name="_________P13">#REF!</definedName>
    <definedName name="_________P2">#REF!</definedName>
    <definedName name="_________P3">#REF!</definedName>
    <definedName name="_________P4">#REF!</definedName>
    <definedName name="_________P5">#REF!</definedName>
    <definedName name="_________P6">#REF!</definedName>
    <definedName name="_________P7">#REF!</definedName>
    <definedName name="_________P8">#REF!</definedName>
    <definedName name="_________P9">#REF!</definedName>
    <definedName name="_________st1">#REF!</definedName>
    <definedName name="________P1">#REF!</definedName>
    <definedName name="________P10">#REF!</definedName>
    <definedName name="________P11">#REF!</definedName>
    <definedName name="________P12">#REF!</definedName>
    <definedName name="________P13">#REF!</definedName>
    <definedName name="________P2">#REF!</definedName>
    <definedName name="________P3">#REF!</definedName>
    <definedName name="________P4">#REF!</definedName>
    <definedName name="________P5">#REF!</definedName>
    <definedName name="________P6">#REF!</definedName>
    <definedName name="________P7">#REF!</definedName>
    <definedName name="________P8">#REF!</definedName>
    <definedName name="________P9">#REF!</definedName>
    <definedName name="________st1">#REF!</definedName>
    <definedName name="_______P1">#REF!</definedName>
    <definedName name="_______P10">#REF!</definedName>
    <definedName name="_______P11">#REF!</definedName>
    <definedName name="_______P12">#REF!</definedName>
    <definedName name="_______P13">#REF!</definedName>
    <definedName name="_______P2">#REF!</definedName>
    <definedName name="_______P3">#REF!</definedName>
    <definedName name="_______P4">#REF!</definedName>
    <definedName name="_______P5">#REF!</definedName>
    <definedName name="_______P6">#REF!</definedName>
    <definedName name="_______P7">#REF!</definedName>
    <definedName name="_______P8">#REF!</definedName>
    <definedName name="_______P9">#REF!</definedName>
    <definedName name="_______st1">#REF!</definedName>
    <definedName name="______P1">#REF!</definedName>
    <definedName name="______P10">#REF!</definedName>
    <definedName name="______P11">#REF!</definedName>
    <definedName name="______P12">#REF!</definedName>
    <definedName name="______P13">#REF!</definedName>
    <definedName name="______P2">#REF!</definedName>
    <definedName name="______P3">#REF!</definedName>
    <definedName name="______P4">#REF!</definedName>
    <definedName name="______P5">#REF!</definedName>
    <definedName name="______P6">#REF!</definedName>
    <definedName name="______P7">#REF!</definedName>
    <definedName name="______P8">#REF!</definedName>
    <definedName name="______P9">#REF!</definedName>
    <definedName name="______st1">#REF!</definedName>
    <definedName name="_____P1">#REF!</definedName>
    <definedName name="_____P10">#REF!</definedName>
    <definedName name="_____P11">#REF!</definedName>
    <definedName name="_____P12">#REF!</definedName>
    <definedName name="_____P13">#REF!</definedName>
    <definedName name="_____P2">#REF!</definedName>
    <definedName name="_____P3">#REF!</definedName>
    <definedName name="_____P4">#REF!</definedName>
    <definedName name="_____P5">#REF!</definedName>
    <definedName name="_____P6">#REF!</definedName>
    <definedName name="_____P7">#REF!</definedName>
    <definedName name="_____P8">#REF!</definedName>
    <definedName name="_____P9">#REF!</definedName>
    <definedName name="_____st1">#REF!</definedName>
    <definedName name="____ＮＯ1">#REF!</definedName>
    <definedName name="____ＮＯ2">#REF!</definedName>
    <definedName name="____P1" localSheetId="0">#REF!</definedName>
    <definedName name="____P1">#REF!</definedName>
    <definedName name="____P10" localSheetId="0">#REF!</definedName>
    <definedName name="____P10">#REF!</definedName>
    <definedName name="____P11" localSheetId="0">#REF!</definedName>
    <definedName name="____P11">#REF!</definedName>
    <definedName name="____P12">#REF!</definedName>
    <definedName name="____P13">#REF!</definedName>
    <definedName name="____P2">#REF!</definedName>
    <definedName name="____P3">#REF!</definedName>
    <definedName name="____P4">#REF!</definedName>
    <definedName name="____P5">#REF!</definedName>
    <definedName name="____P6">#REF!</definedName>
    <definedName name="____P7">#REF!</definedName>
    <definedName name="____P8">#REF!</definedName>
    <definedName name="____P9">#REF!</definedName>
    <definedName name="____st1">#REF!</definedName>
    <definedName name="___ＮＯ1">#REF!</definedName>
    <definedName name="___ＮＯ2">#REF!</definedName>
    <definedName name="___P1">#REF!</definedName>
    <definedName name="___P10">#REF!</definedName>
    <definedName name="___P11">#REF!</definedName>
    <definedName name="___P12">#REF!</definedName>
    <definedName name="___P13">#REF!</definedName>
    <definedName name="___P2">#REF!</definedName>
    <definedName name="___P3">#REF!</definedName>
    <definedName name="___P4">#REF!</definedName>
    <definedName name="___P5">#REF!</definedName>
    <definedName name="___P6">#REF!</definedName>
    <definedName name="___P7">#REF!</definedName>
    <definedName name="___P8">#REF!</definedName>
    <definedName name="___P9">#REF!</definedName>
    <definedName name="___st1">#REF!</definedName>
    <definedName name="__ＮＯ1" localSheetId="2">#REF!</definedName>
    <definedName name="__ＮＯ1" localSheetId="3">#REF!</definedName>
    <definedName name="__ＮＯ1">#REF!</definedName>
    <definedName name="__ＮＯ2" localSheetId="2">#REF!</definedName>
    <definedName name="__ＮＯ2" localSheetId="3">#REF!</definedName>
    <definedName name="__ＮＯ2">#REF!</definedName>
    <definedName name="__P1" localSheetId="2">#REF!</definedName>
    <definedName name="__P1" localSheetId="3">#REF!</definedName>
    <definedName name="__P1">#REF!</definedName>
    <definedName name="__P10">#REF!</definedName>
    <definedName name="__P11">#REF!</definedName>
    <definedName name="__P12">#REF!</definedName>
    <definedName name="__P13">#REF!</definedName>
    <definedName name="__P2">#REF!</definedName>
    <definedName name="__P3">#REF!</definedName>
    <definedName name="__P4">#REF!</definedName>
    <definedName name="__P5">#REF!</definedName>
    <definedName name="__P6">#REF!</definedName>
    <definedName name="__P7">#REF!</definedName>
    <definedName name="__P8">#REF!</definedName>
    <definedName name="__P9">#REF!</definedName>
    <definedName name="__st1">#REF!</definedName>
    <definedName name="_02_総括表">#REF!</definedName>
    <definedName name="_03_積算内訳">#REF!</definedName>
    <definedName name="_04_物品一覧">#REF!</definedName>
    <definedName name="_05_積算額調書">#REF!</definedName>
    <definedName name="_1_0Print_Area">#REF!</definedName>
    <definedName name="_10P1_">#REF!</definedName>
    <definedName name="_10P2_">#REF!</definedName>
    <definedName name="_10P4_">#REF!</definedName>
    <definedName name="_10P5_">#REF!</definedName>
    <definedName name="_10P6_">#REF!</definedName>
    <definedName name="_11P3_">#REF!</definedName>
    <definedName name="_11P5_">#REF!</definedName>
    <definedName name="_11P6_">#REF!</definedName>
    <definedName name="_11P7_">#REF!</definedName>
    <definedName name="_12P10_">#REF!</definedName>
    <definedName name="_12P11_">#REF!</definedName>
    <definedName name="_12P4_">#REF!</definedName>
    <definedName name="_12P6_">#REF!</definedName>
    <definedName name="_12P7_">#REF!</definedName>
    <definedName name="_12P8_">#REF!</definedName>
    <definedName name="_13P11_">#REF!</definedName>
    <definedName name="_13P12_">#REF!</definedName>
    <definedName name="_13P5_">#REF!</definedName>
    <definedName name="_13P7_">#REF!</definedName>
    <definedName name="_13P8_">#REF!</definedName>
    <definedName name="_13P9_">#REF!</definedName>
    <definedName name="_14P12_">#REF!</definedName>
    <definedName name="_14P13_">#REF!</definedName>
    <definedName name="_14P6_">#REF!</definedName>
    <definedName name="_14P9_">#REF!</definedName>
    <definedName name="_14Print_Area">#REF!</definedName>
    <definedName name="_15P10_">#REF!</definedName>
    <definedName name="_15P13_">#REF!</definedName>
    <definedName name="_15P2_">#REF!</definedName>
    <definedName name="_15P7_">#REF!</definedName>
    <definedName name="_15P8_">#REF!</definedName>
    <definedName name="_16P11_">#REF!</definedName>
    <definedName name="_16P2_">#REF!</definedName>
    <definedName name="_16P3_">#REF!</definedName>
    <definedName name="_17P12_">#REF!</definedName>
    <definedName name="_17P3_">#REF!</definedName>
    <definedName name="_17P4_">#REF!</definedName>
    <definedName name="_17P9_">#REF!</definedName>
    <definedName name="_18P13_">#REF!</definedName>
    <definedName name="_18P4_">#REF!</definedName>
    <definedName name="_18P5_">#REF!</definedName>
    <definedName name="_18P8_">#REF!</definedName>
    <definedName name="_19P10_">#REF!</definedName>
    <definedName name="_19P2_">#REF!</definedName>
    <definedName name="_19P5_">#REF!</definedName>
    <definedName name="_19P6_">#REF!</definedName>
    <definedName name="_19Print_Area">#REF!</definedName>
    <definedName name="_1P1_">#REF!</definedName>
    <definedName name="_20P3_">#REF!</definedName>
    <definedName name="_20P6_">#REF!</definedName>
    <definedName name="_20P7_">#REF!</definedName>
    <definedName name="_21P4_">#REF!</definedName>
    <definedName name="_21P7_">#REF!</definedName>
    <definedName name="_21P9_">#REF!</definedName>
    <definedName name="_22P11_">#REF!</definedName>
    <definedName name="_22P5_">#REF!</definedName>
    <definedName name="_23P12_">#REF!</definedName>
    <definedName name="_23P6_">#REF!</definedName>
    <definedName name="_24P13_">#REF!</definedName>
    <definedName name="_24P7_">#REF!</definedName>
    <definedName name="_24P8_">#REF!</definedName>
    <definedName name="_24Print_Area">#REF!</definedName>
    <definedName name="_25P2_">#REF!</definedName>
    <definedName name="_26P3_">#REF!</definedName>
    <definedName name="_27P4_">#REF!</definedName>
    <definedName name="_27P8_">#REF!</definedName>
    <definedName name="_28P11_">#REF!</definedName>
    <definedName name="_28P5_">#REF!</definedName>
    <definedName name="_28P8_">#REF!</definedName>
    <definedName name="_28P9_">#REF!</definedName>
    <definedName name="_29P12_">#REF!</definedName>
    <definedName name="_29P6_">#REF!</definedName>
    <definedName name="_2P1_">#REF!</definedName>
    <definedName name="_2P10_">#REF!</definedName>
    <definedName name="_3_0Print_Area">#REF!</definedName>
    <definedName name="_30P13_">#REF!</definedName>
    <definedName name="_30P7_">#REF!</definedName>
    <definedName name="_31P2_">#REF!</definedName>
    <definedName name="_32P3_">#REF!</definedName>
    <definedName name="_32P9_">#REF!</definedName>
    <definedName name="_32Print_Area">#REF!</definedName>
    <definedName name="_33P4_">#REF!</definedName>
    <definedName name="_33P9_">#REF!</definedName>
    <definedName name="_34P5_">#REF!</definedName>
    <definedName name="_35P6_">#REF!</definedName>
    <definedName name="_36P7_">#REF!</definedName>
    <definedName name="_37P8_">#REF!</definedName>
    <definedName name="_39Print_Area">#REF!</definedName>
    <definedName name="_3P10_">#REF!</definedName>
    <definedName name="_3P11_">#REF!</definedName>
    <definedName name="_44P9_">#REF!</definedName>
    <definedName name="_45P8_">#REF!</definedName>
    <definedName name="_4P1_">#REF!</definedName>
    <definedName name="_4P10_">#REF!</definedName>
    <definedName name="_4P11_">#REF!</definedName>
    <definedName name="_4P12_">#REF!</definedName>
    <definedName name="_51Print_Area">#REF!</definedName>
    <definedName name="_54P9_">#REF!</definedName>
    <definedName name="_5P11_">#REF!</definedName>
    <definedName name="_5P12_">#REF!</definedName>
    <definedName name="_5P13_">#REF!</definedName>
    <definedName name="_6_0Print_Area">#REF!</definedName>
    <definedName name="_63Print_Area">#REF!</definedName>
    <definedName name="_6P12_">#REF!</definedName>
    <definedName name="_6P13_">#REF!</definedName>
    <definedName name="_6P2_">#REF!</definedName>
    <definedName name="_7_0Print_Area">#REF!</definedName>
    <definedName name="_7P10_">#REF!</definedName>
    <definedName name="_7P11_">#REF!</definedName>
    <definedName name="_7P13_">#REF!</definedName>
    <definedName name="_7P2_">#REF!</definedName>
    <definedName name="_7P3_">#REF!</definedName>
    <definedName name="_8P1_">#REF!</definedName>
    <definedName name="_8P10_">#REF!</definedName>
    <definedName name="_8P12_">#REF!</definedName>
    <definedName name="_8P2_">#REF!</definedName>
    <definedName name="_8P3_">#REF!</definedName>
    <definedName name="_8P4_">#REF!</definedName>
    <definedName name="_9_0Print_Area">#REF!</definedName>
    <definedName name="_9P13_">#REF!</definedName>
    <definedName name="_9P3_">#REF!</definedName>
    <definedName name="_9P4_">#REF!</definedName>
    <definedName name="_9P5_">#REF!</definedName>
    <definedName name="_A">#REF!</definedName>
    <definedName name="_B">#REF!</definedName>
    <definedName name="_C">#REF!</definedName>
    <definedName name="_E">#REF!</definedName>
    <definedName name="_Fill" localSheetId="4" hidden="1">#REF!</definedName>
    <definedName name="_Fill" localSheetId="0" hidden="1">#REF!</definedName>
    <definedName name="_Fill" hidden="1">#REF!</definedName>
    <definedName name="_xlnm._FilterDatabase" localSheetId="1" hidden="1">'設計書(甲)'!#REF!</definedName>
    <definedName name="_xlnm._FilterDatabase" localSheetId="2" hidden="1">'設計書(明細)あさひ小'!#REF!</definedName>
    <definedName name="_xlnm._FilterDatabase" localSheetId="3" hidden="1">'設計書(明細)櫛引東小'!#REF!</definedName>
    <definedName name="_I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L">#REF!</definedName>
    <definedName name="_M">#REF!</definedName>
    <definedName name="_MC1">#REF!</definedName>
    <definedName name="_MC2">#REF!</definedName>
    <definedName name="_N">#REF!</definedName>
    <definedName name="_ＮＯ1">#REF!</definedName>
    <definedName name="_ＮＯ2">#REF!</definedName>
    <definedName name="_O">#REF!</definedName>
    <definedName name="_Order1" hidden="1">255</definedName>
    <definedName name="_Order2" hidden="1">255</definedName>
    <definedName name="_P">#REF!</definedName>
    <definedName name="_P1" localSheetId="2">#REF!</definedName>
    <definedName name="_P1" localSheetId="3">#REF!</definedName>
    <definedName name="_P1">#REF!</definedName>
    <definedName name="_P10" localSheetId="2">#REF!</definedName>
    <definedName name="_P10" localSheetId="3">#REF!</definedName>
    <definedName name="_P10">#REF!</definedName>
    <definedName name="_P11" localSheetId="2">#REF!</definedName>
    <definedName name="_P11" localSheetId="3">#REF!</definedName>
    <definedName name="_P11">#REF!</definedName>
    <definedName name="_P12">#REF!</definedName>
    <definedName name="_P13">#REF!</definedName>
    <definedName name="_P2">#REF!</definedName>
    <definedName name="_P3">#REF!</definedName>
    <definedName name="_P4">#REF!</definedName>
    <definedName name="_P5">#REF!</definedName>
    <definedName name="_P6">#REF!</definedName>
    <definedName name="_P7">#REF!</definedName>
    <definedName name="_P8">#REF!</definedName>
    <definedName name="_P9">#REF!</definedName>
    <definedName name="_Q">#REF!</definedName>
    <definedName name="_Regression_Int">1</definedName>
    <definedName name="_S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0" hidden="1">#REF!</definedName>
    <definedName name="_Sort" hidden="1">#REF!</definedName>
    <definedName name="_st1" localSheetId="0">#REF!</definedName>
    <definedName name="_st1">#REF!</definedName>
    <definedName name="_T">#REF!</definedName>
    <definedName name="_U">#REF!</definedName>
    <definedName name="_Z">#REF!</definedName>
    <definedName name="_終了">#REF!</definedName>
    <definedName name="\0" localSheetId="0">#REF!</definedName>
    <definedName name="\0">#REF!</definedName>
    <definedName name="\a" localSheetId="0">#REF!</definedName>
    <definedName name="\a">#REF!</definedName>
    <definedName name="\A1" localSheetId="0">#REF!</definedName>
    <definedName name="\A1">#REF!</definedName>
    <definedName name="\A2" localSheetId="0">#REF!</definedName>
    <definedName name="\A2">#REF!</definedName>
    <definedName name="\b" localSheetId="0">#REF!</definedName>
    <definedName name="\B">#REF!</definedName>
    <definedName name="\C" localSheetId="0">#REF!</definedName>
    <definedName name="\C">#REF!</definedName>
    <definedName name="\C1" localSheetId="0">#REF!</definedName>
    <definedName name="\C1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>#N/A</definedName>
    <definedName name="\K" localSheetId="0">#REF!</definedName>
    <definedName name="\K">#REF!</definedName>
    <definedName name="\l">#N/A</definedName>
    <definedName name="\M" localSheetId="0">#REF!</definedName>
    <definedName name="\M">#REF!</definedName>
    <definedName name="\n">#N/A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>#N/A</definedName>
    <definedName name="\u">#N/A</definedName>
    <definedName name="\W" localSheetId="0">#REF!</definedName>
    <definedName name="\W">#REF!</definedName>
    <definedName name="\z" localSheetId="0">#REF!</definedName>
    <definedName name="\z">#REF!</definedName>
    <definedName name="A" localSheetId="2">#REF!</definedName>
    <definedName name="A" localSheetId="3">#REF!</definedName>
    <definedName name="A" localSheetId="0">#REF!</definedName>
    <definedName name="A">#REF!</definedName>
    <definedName name="A1xz91" localSheetId="0">#REF!</definedName>
    <definedName name="A1xz91">#REF!</definedName>
    <definedName name="aaa" localSheetId="0">#REF!</definedName>
    <definedName name="aaa">#REF!</definedName>
    <definedName name="AAAAA">[1]柱!#REF!</definedName>
    <definedName name="APPR1" localSheetId="2">#REF!</definedName>
    <definedName name="APPR1" localSheetId="3">#REF!</definedName>
    <definedName name="APPR1" localSheetId="0">#REF!</definedName>
    <definedName name="APPR1">#REF!</definedName>
    <definedName name="AW23下地鉄骨計" localSheetId="2">#REF!</definedName>
    <definedName name="AW23下地鉄骨計" localSheetId="3">#REF!</definedName>
    <definedName name="AW23下地鉄骨計" localSheetId="0">[2]【火葬待合棟】明細!#REF!</definedName>
    <definedName name="AW23下地鉄骨計">[2]【火葬待合棟】明細!#REF!</definedName>
    <definedName name="A列" localSheetId="2">#REF!</definedName>
    <definedName name="A列" localSheetId="3">#REF!</definedName>
    <definedName name="A列" localSheetId="0">#REF!</definedName>
    <definedName name="A列">#REF!</definedName>
    <definedName name="B" localSheetId="2">#REF!</definedName>
    <definedName name="B" localSheetId="3">#REF!</definedName>
    <definedName name="ｂ">#REF!</definedName>
    <definedName name="Ｂ．電気設備工事" localSheetId="2">#REF!</definedName>
    <definedName name="Ｂ．電気設備工事" localSheetId="3">#REF!</definedName>
    <definedName name="Ｂ．電気設備工事" localSheetId="0">#REF!</definedName>
    <definedName name="Ｂ．電気設備工事">#REF!</definedName>
    <definedName name="ＢＧＭ設備工事" localSheetId="0">#REF!</definedName>
    <definedName name="ＢＧＭ設備工事">#REF!</definedName>
    <definedName name="B列" localSheetId="0">#REF!</definedName>
    <definedName name="B列">#REF!</definedName>
    <definedName name="COPY" localSheetId="0">#REF!</definedName>
    <definedName name="COPY">#REF!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C列" localSheetId="0">#REF!</definedName>
    <definedName name="C列">#REF!</definedName>
    <definedName name="ｄ">#REF!</definedName>
    <definedName name="DATA1" localSheetId="0">#REF!</definedName>
    <definedName name="DATA1">#REF!</definedName>
    <definedName name="DATA2" localSheetId="0">#REF!</definedName>
    <definedName name="DATA2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DD">#REF!</definedName>
    <definedName name="dec">#REF!</definedName>
    <definedName name="DEN" localSheetId="0">#REF!</definedName>
    <definedName name="DEN">#REF!</definedName>
    <definedName name="DFK">[3]柱!#REF!</definedName>
    <definedName name="E16工事概要" localSheetId="2">#REF!</definedName>
    <definedName name="E16工事概要" localSheetId="3">#REF!</definedName>
    <definedName name="E16工事概要" localSheetId="0">#REF!</definedName>
    <definedName name="E16工事概要">#REF!</definedName>
    <definedName name="E18工事概要" localSheetId="2">#REF!</definedName>
    <definedName name="E18工事概要" localSheetId="3">#REF!</definedName>
    <definedName name="E18工事概要" localSheetId="0">#REF!</definedName>
    <definedName name="E18工事概要">#REF!</definedName>
    <definedName name="E20工事概要" localSheetId="2">#REF!</definedName>
    <definedName name="E20工事概要" localSheetId="3">#REF!</definedName>
    <definedName name="E20工事概要" localSheetId="0">#REF!</definedName>
    <definedName name="E20工事概要">#REF!</definedName>
    <definedName name="E23工事概要" localSheetId="0">#REF!</definedName>
    <definedName name="E23工事概要">#REF!</definedName>
    <definedName name="E25工事概要" localSheetId="0">#REF!</definedName>
    <definedName name="E25工事概要">#REF!</definedName>
    <definedName name="E27工事概要" localSheetId="0">#REF!</definedName>
    <definedName name="E27工事概要">#REF!</definedName>
    <definedName name="E29工事場所" localSheetId="0">#REF!</definedName>
    <definedName name="E29工事場所">#REF!</definedName>
    <definedName name="ＥＱ">#REF!</definedName>
    <definedName name="_xlnm.Extract" localSheetId="0">#REF!</definedName>
    <definedName name="_xlnm.Extract">#REF!</definedName>
    <definedName name="Extract_MI" localSheetId="0">#REF!</definedName>
    <definedName name="Extract_MI">#REF!</definedName>
    <definedName name="F" localSheetId="0">[4]溶接!$5:$18</definedName>
    <definedName name="F">[5]溶接!$A$5:$IV$18</definedName>
    <definedName name="F3発番年度" localSheetId="2">#REF!</definedName>
    <definedName name="F3発番年度" localSheetId="3">#REF!</definedName>
    <definedName name="F3発番年度" localSheetId="0">#REF!</definedName>
    <definedName name="F3発番年度">#REF!</definedName>
    <definedName name="feb" localSheetId="2">#REF!</definedName>
    <definedName name="feb" localSheetId="3">#REF!</definedName>
    <definedName name="feb">#REF!</definedName>
    <definedName name="FF" localSheetId="2">#REF!</definedName>
    <definedName name="FF" localSheetId="3">#REF!</definedName>
    <definedName name="FF" localSheetId="0">[4]溶接!$27:$47</definedName>
    <definedName name="FF">[5]溶接!$A$27:$IV$47</definedName>
    <definedName name="FL" localSheetId="2">#REF!</definedName>
    <definedName name="FL" localSheetId="3">#REF!</definedName>
    <definedName name="FL" localSheetId="0">[4]溶接!$49:$50</definedName>
    <definedName name="FL">[5]溶接!$A$49:$IV$50</definedName>
    <definedName name="ＦＬＡＧ">#REF!</definedName>
    <definedName name="FUTUU" localSheetId="2">#REF!</definedName>
    <definedName name="FUTUU" localSheetId="3">#REF!</definedName>
    <definedName name="FUTUU" localSheetId="0">#REF!</definedName>
    <definedName name="FUTUU">#REF!</definedName>
    <definedName name="ｇ">#REF!</definedName>
    <definedName name="G_A0001" hidden="1">'[6]2_(A) 内訳単価'!$AK$20</definedName>
    <definedName name="G_B0001" hidden="1">'[6]3_(B) 内訳単価'!$AK$17</definedName>
    <definedName name="G_B0002" hidden="1">'[6]3_(B) 内訳単価'!$AK$54</definedName>
    <definedName name="G_C0001" localSheetId="2" hidden="1">#REF!</definedName>
    <definedName name="G_C0001" localSheetId="3" hidden="1">#REF!</definedName>
    <definedName name="G_C0001" localSheetId="4" hidden="1">#REF!</definedName>
    <definedName name="G_C0001" localSheetId="0" hidden="1">#REF!</definedName>
    <definedName name="G_C0001" hidden="1">#REF!</definedName>
    <definedName name="G_C00011111" hidden="1">'[7]4_(C) 内訳単価'!$AK$69</definedName>
    <definedName name="G_C0002" localSheetId="2" hidden="1">#REF!</definedName>
    <definedName name="G_C0002" localSheetId="3" hidden="1">#REF!</definedName>
    <definedName name="G_C0002" localSheetId="4" hidden="1">#REF!</definedName>
    <definedName name="G_C0002" localSheetId="0" hidden="1">#REF!</definedName>
    <definedName name="G_C0002" hidden="1">#REF!</definedName>
    <definedName name="G_D0001" hidden="1">'[6]5_(D) 内訳単価'!$AK$51</definedName>
    <definedName name="G_D0002" hidden="1">'[6]5_(D) 内訳単価'!$AK$125</definedName>
    <definedName name="G_D0003" hidden="1">'[6]5_(D) 内訳単価'!$AK$199</definedName>
    <definedName name="G_D0004" hidden="1">'[6]5_(D) 内訳単価'!$AK$273</definedName>
    <definedName name="G_D0005" hidden="1">'[6]5_(D) 内訳単価'!$AK$347</definedName>
    <definedName name="G_D0006" hidden="1">'[6]5_(D) 内訳単価'!$AK$421</definedName>
    <definedName name="G_D0007" hidden="1">'[6]5_(D) 内訳単価'!$AK$495</definedName>
    <definedName name="G_D0008" hidden="1">'[6]5_(D) 内訳単価'!$AK$569</definedName>
    <definedName name="G_D0009" hidden="1">'[6]5_(D) 内訳単価'!$AK$627</definedName>
    <definedName name="G_D0010" hidden="1">'[6]5_(D) 内訳単価'!$AK$664</definedName>
    <definedName name="G_D0011" hidden="1">'[6]5_(D) 内訳単価'!$AK$701</definedName>
    <definedName name="G_D0012" hidden="1">'[6]5_(D) 内訳単価'!$AK$738</definedName>
    <definedName name="G_D0013" hidden="1">'[6]5_(D) 内訳単価'!$AK$791</definedName>
    <definedName name="G_D0014" hidden="1">'[6]5_(D) 内訳単価'!$AK$849</definedName>
    <definedName name="G_D0015" hidden="1">'[6]5_(D) 内訳単価'!$AK$886</definedName>
    <definedName name="G_D0016" hidden="1">'[6]5_(D) 内訳単価'!$AK$923</definedName>
    <definedName name="G_D0017" hidden="1">'[6]5_(D) 内訳単価'!$AK$976</definedName>
    <definedName name="G_D0018" hidden="1">'[6]5_(D) 内訳単価'!$AK$1062</definedName>
    <definedName name="G_D0019" hidden="1">'[6]5_(D) 内訳単価'!$AK$1102</definedName>
    <definedName name="G_D0020" hidden="1">'[6]5_(D) 内訳単価'!$AK$1142</definedName>
    <definedName name="G_D0021" hidden="1">'[6]5_(D) 内訳単価'!$AK$1170</definedName>
    <definedName name="G_D0022" hidden="1">'[6]5_(D) 内訳単価'!$AK$1213</definedName>
    <definedName name="G_D0023" hidden="1">'[6]5_(D) 内訳単価'!$AK$1241</definedName>
    <definedName name="G_D0024" hidden="1">'[6]5_(D) 内訳単価'!$AK$1278</definedName>
    <definedName name="G_D0025" hidden="1">'[6]5_(D) 内訳単価'!$AK$1315</definedName>
    <definedName name="G_D0026" hidden="1">'[6]5_(D) 内訳単価'!$AK$1367</definedName>
    <definedName name="G_D0027" hidden="1">'[6]5_(D) 内訳単価'!$AK$1404</definedName>
    <definedName name="G_D0028" hidden="1">'[6]5_(D) 内訳単価'!$AK$1435</definedName>
    <definedName name="G_D0029" hidden="1">'[6]5_(D) 内訳単価'!$AK$1478</definedName>
    <definedName name="G_D0030" hidden="1">'[6]5_(D) 内訳単価'!$AK$1512</definedName>
    <definedName name="G_D0031" hidden="1">'[6]5_(D) 内訳単価'!$AK$1537</definedName>
    <definedName name="G_D0032" hidden="1">'[6]5_(D) 内訳単価'!$AK$1589</definedName>
    <definedName name="G_D0033" hidden="1">'[6]5_(D) 内訳単価'!$AK$1617</definedName>
    <definedName name="G_D0034" hidden="1">'[6]5_(D) 内訳単価'!$AK$1651</definedName>
    <definedName name="G_F0001" hidden="1">'[6]6_(F) 内訳単価'!$AK$26</definedName>
    <definedName name="G_F0002" hidden="1">'[6]6_(F) 内訳単価'!$AK$63</definedName>
    <definedName name="G_F0003" hidden="1">'[6]6_(F) 内訳単価'!$AK$100</definedName>
    <definedName name="G_F0004" hidden="1">'[6]6_(F) 内訳単価'!$AK$137</definedName>
    <definedName name="G_F0005" hidden="1">'[6]6_(F) 内訳単価'!$AK$174</definedName>
    <definedName name="G9施行理由" localSheetId="2">#REF!</definedName>
    <definedName name="G9施行理由" localSheetId="3">#REF!</definedName>
    <definedName name="G9施行理由" localSheetId="0">#REF!</definedName>
    <definedName name="G9施行理由">#REF!</definedName>
    <definedName name="H" localSheetId="2">#REF!</definedName>
    <definedName name="H" localSheetId="3">#REF!</definedName>
    <definedName name="H" localSheetId="0">[8]柱!#REF!</definedName>
    <definedName name="H">[9]柱!#REF!</definedName>
    <definedName name="H22あて先" localSheetId="2">#REF!</definedName>
    <definedName name="H22あて先" localSheetId="3">#REF!</definedName>
    <definedName name="H22あて先" localSheetId="0">#REF!</definedName>
    <definedName name="H22あて先">#REF!</definedName>
    <definedName name="H22工事件名" localSheetId="2">#REF!</definedName>
    <definedName name="H22工事件名" localSheetId="3">#REF!</definedName>
    <definedName name="H22工事件名" localSheetId="0">#REF!</definedName>
    <definedName name="H22工事件名">#REF!</definedName>
    <definedName name="H48項" localSheetId="2">#REF!</definedName>
    <definedName name="H48項" localSheetId="3">#REF!</definedName>
    <definedName name="H48項" localSheetId="0">#REF!</definedName>
    <definedName name="H48項">#REF!</definedName>
    <definedName name="HB" localSheetId="2">#REF!</definedName>
    <definedName name="HB" localSheetId="3">#REF!</definedName>
    <definedName name="HB" localSheetId="0">[4]溶接!$52:$60</definedName>
    <definedName name="HB">[5]溶接!$A$52:$IV$60</definedName>
    <definedName name="HED" localSheetId="2">#REF!</definedName>
    <definedName name="HED" localSheetId="3">#REF!</definedName>
    <definedName name="HED" localSheetId="0">#REF!</definedName>
    <definedName name="HED">#REF!</definedName>
    <definedName name="HEIMEN" localSheetId="2">#REF!</definedName>
    <definedName name="HEIMEN" localSheetId="3">#REF!</definedName>
    <definedName name="HEIMEN" localSheetId="0">#REF!</definedName>
    <definedName name="HEIMEN">#REF!</definedName>
    <definedName name="HH" localSheetId="2">#REF!</definedName>
    <definedName name="HH" localSheetId="3">#REF!</definedName>
    <definedName name="HH" localSheetId="0">[8]柱!#REF!</definedName>
    <definedName name="HH">[9]柱!#REF!</definedName>
    <definedName name="HL" localSheetId="2">#REF!</definedName>
    <definedName name="HL" localSheetId="3">#REF!</definedName>
    <definedName name="HL" localSheetId="0">[4]溶接!$62:$66</definedName>
    <definedName name="HL">[5]溶接!$A$62:$IV$66</definedName>
    <definedName name="HT" localSheetId="2">#REF!</definedName>
    <definedName name="HT" localSheetId="3">#REF!</definedName>
    <definedName name="HT" localSheetId="0">[4]溶接!$68:$81</definedName>
    <definedName name="HT">[5]溶接!$A$68:$IV$81</definedName>
    <definedName name="HTHT" localSheetId="2">#REF!</definedName>
    <definedName name="HTHT" localSheetId="3">#REF!</definedName>
    <definedName name="HTHT" localSheetId="0">[4]溶接!$83:$91</definedName>
    <definedName name="HTHT">[5]溶接!$A$83:$IV$91</definedName>
    <definedName name="HUD" localSheetId="2">#REF!</definedName>
    <definedName name="HUD" localSheetId="3">#REF!</definedName>
    <definedName name="HUD" localSheetId="0">#REF!</definedName>
    <definedName name="HUD">#REF!</definedName>
    <definedName name="I.360" localSheetId="2">#REF!</definedName>
    <definedName name="I.360" localSheetId="3">#REF!</definedName>
    <definedName name="I.360" localSheetId="0">#REF!</definedName>
    <definedName name="I.360">#REF!</definedName>
    <definedName name="I16発信者名" localSheetId="2">#REF!</definedName>
    <definedName name="I16発信者名" localSheetId="3">#REF!</definedName>
    <definedName name="I16発信者名" localSheetId="0">#REF!</definedName>
    <definedName name="I16発信者名">#REF!</definedName>
    <definedName name="I43年度" localSheetId="0">#REF!</definedName>
    <definedName name="I43年度">#REF!</definedName>
    <definedName name="ID" localSheetId="0">#REF!</definedName>
    <definedName name="ID">#REF!</definedName>
    <definedName name="ＩＦＲ">#REF!</definedName>
    <definedName name="iii" localSheetId="2" hidden="1">{"53)一覧表",#N/A,FALSE,"53)";"53)代価表",#N/A,FALSE,"53)"}</definedName>
    <definedName name="iii" localSheetId="3" hidden="1">{"53)一覧表",#N/A,FALSE,"53)";"53)代価表",#N/A,FALSE,"53)"}</definedName>
    <definedName name="iii" localSheetId="4" hidden="1">{"53)一覧表",#N/A,FALSE,"53)";"53)代価表",#N/A,FALSE,"53)"}</definedName>
    <definedName name="iii" localSheetId="0" hidden="1">{"53)一覧表",#N/A,FALSE,"53)";"53)代価表",#N/A,FALSE,"53)"}</definedName>
    <definedName name="iii" hidden="1">{"53)一覧表",#N/A,FALSE,"53)";"53)代価表",#N/A,FALSE,"53)"}</definedName>
    <definedName name="ItoChin">'[10]諸経費算定表（改修）'!$B$2:$H$40</definedName>
    <definedName name="ｊ">#REF!</definedName>
    <definedName name="J1K1">#REF!</definedName>
    <definedName name="J30電話番号" localSheetId="2">#REF!</definedName>
    <definedName name="J30電話番号" localSheetId="3">#REF!</definedName>
    <definedName name="J30電話番号" localSheetId="0">#REF!</definedName>
    <definedName name="J30電話番号">#REF!</definedName>
    <definedName name="J36日間" localSheetId="2">#REF!</definedName>
    <definedName name="J36日間" localSheetId="3">#REF!</definedName>
    <definedName name="J36日間" localSheetId="0">#REF!</definedName>
    <definedName name="J36日間">#REF!</definedName>
    <definedName name="J3発番" localSheetId="0">#REF!</definedName>
    <definedName name="J3発番">#REF!</definedName>
    <definedName name="J3番" localSheetId="0">#REF!</definedName>
    <definedName name="J3番">#REF!</definedName>
    <definedName name="J50目" localSheetId="0">#REF!</definedName>
    <definedName name="J50目">#REF!</definedName>
    <definedName name="jan">#REF!</definedName>
    <definedName name="ｊｊ" localSheetId="2" hidden="1">{"47)48)一覧表",#N/A,FALSE,"47)､48)";"47)48)代価表",#N/A,FALSE,"47)､48)"}</definedName>
    <definedName name="ｊｊ" localSheetId="3" hidden="1">{"47)48)一覧表",#N/A,FALSE,"47)､48)";"47)48)代価表",#N/A,FALSE,"47)､48)"}</definedName>
    <definedName name="ｊｊ" localSheetId="4" hidden="1">{"47)48)一覧表",#N/A,FALSE,"47)､48)";"47)48)代価表",#N/A,FALSE,"47)､48)"}</definedName>
    <definedName name="ｊｊ" localSheetId="0" hidden="1">{"47)48)一覧表",#N/A,FALSE,"47)､48)";"47)48)代価表",#N/A,FALSE,"47)､48)"}</definedName>
    <definedName name="ｊｊ" hidden="1">{"47)48)一覧表",#N/A,FALSE,"47)､48)";"47)48)代価表",#N/A,FALSE,"47)､48)"}</definedName>
    <definedName name="ｋ">#REF!</definedName>
    <definedName name="kaitai" localSheetId="2">#REF!</definedName>
    <definedName name="kaitai" localSheetId="3">#REF!</definedName>
    <definedName name="kaitai" localSheetId="0">#REF!</definedName>
    <definedName name="kaitai">#REF!</definedName>
    <definedName name="kari1" localSheetId="2">#REF!</definedName>
    <definedName name="kari1" localSheetId="3">#REF!</definedName>
    <definedName name="kari1" localSheetId="0">#REF!</definedName>
    <definedName name="kari1">#REF!</definedName>
    <definedName name="keisan5">"オプション 5"</definedName>
    <definedName name="keisan6">"オプション 6"</definedName>
    <definedName name="keisan7">"オプション 7"</definedName>
    <definedName name="KK" localSheetId="2">#REF!</definedName>
    <definedName name="KK" localSheetId="3">#REF!</definedName>
    <definedName name="KK" localSheetId="0">#REF!</definedName>
    <definedName name="KK">#REF!</definedName>
    <definedName name="ｋｋｋ" localSheetId="2">#REF!</definedName>
    <definedName name="ｋｋｋ" localSheetId="3">#REF!</definedName>
    <definedName name="ｋｋｋ" localSheetId="0">#REF!</definedName>
    <definedName name="ｋｋｋ">#REF!</definedName>
    <definedName name="ｋｋｋｋ" localSheetId="2" hidden="1">{"54)～56)一覧表",#N/A,FALSE,"54)～56)";"５４）～56)代価表",#N/A,FALSE,"54)～56)"}</definedName>
    <definedName name="ｋｋｋｋ" localSheetId="3" hidden="1">{"54)～56)一覧表",#N/A,FALSE,"54)～56)";"５４）～56)代価表",#N/A,FALSE,"54)～56)"}</definedName>
    <definedName name="ｋｋｋｋ" localSheetId="4" hidden="1">{"54)～56)一覧表",#N/A,FALSE,"54)～56)";"５４）～56)代価表",#N/A,FALSE,"54)～56)"}</definedName>
    <definedName name="ｋｋｋｋ" localSheetId="0" hidden="1">{"54)～56)一覧表",#N/A,FALSE,"54)～56)";"５４）～56)代価表",#N/A,FALSE,"54)～56)"}</definedName>
    <definedName name="ｋｋｋｋ" hidden="1">{"54)～56)一覧表",#N/A,FALSE,"54)～56)";"５４）～56)代価表",#N/A,FALSE,"54)～56)"}</definedName>
    <definedName name="ｌ">#REF!</definedName>
    <definedName name="L52節" localSheetId="2">#REF!</definedName>
    <definedName name="L52節" localSheetId="3">#REF!</definedName>
    <definedName name="L52節" localSheetId="0">#REF!</definedName>
    <definedName name="L52節">#REF!</definedName>
    <definedName name="list" localSheetId="2">#REF!</definedName>
    <definedName name="list" localSheetId="3">#REF!</definedName>
    <definedName name="list" localSheetId="0">#REF!</definedName>
    <definedName name="list">#REF!</definedName>
    <definedName name="MAKE1" localSheetId="2">#REF!</definedName>
    <definedName name="MAKE1" localSheetId="3">#REF!</definedName>
    <definedName name="MAKE1" localSheetId="0">#REF!</definedName>
    <definedName name="MAKE1">#REF!</definedName>
    <definedName name="mar">#REF!</definedName>
    <definedName name="MCR_APPCODE">#REF!</definedName>
    <definedName name="MCR_APPVERSION">#REF!</definedName>
    <definedName name="MD_COLOR_1">#REF!</definedName>
    <definedName name="MD_COLOR_2">#REF!</definedName>
    <definedName name="mtm">#REF!</definedName>
    <definedName name="ＮＤＢ">#REF!</definedName>
    <definedName name="ＮＯ1">#REF!</definedName>
    <definedName name="ＮＯ2">#REF!</definedName>
    <definedName name="O1保存年限" localSheetId="0">#REF!</definedName>
    <definedName name="O1保存年限">#REF!</definedName>
    <definedName name="O36工期年" localSheetId="0">#REF!</definedName>
    <definedName name="O36工期年">#REF!</definedName>
    <definedName name="ＯＮ" localSheetId="0">#REF!</definedName>
    <definedName name="ＯＮ">#REF!</definedName>
    <definedName name="P_1" hidden="1">'[6]7_登録単価表'!$H$8</definedName>
    <definedName name="P_10" hidden="1">'[6]7_登録単価表'!$H$26</definedName>
    <definedName name="P_11" hidden="1">'[6]7_登録単価表'!$H$28</definedName>
    <definedName name="P_12" hidden="1">'[6]7_登録単価表'!$H$30</definedName>
    <definedName name="P_13" hidden="1">'[6]7_登録単価表'!$H$32</definedName>
    <definedName name="P_14" hidden="1">'[6]7_登録単価表'!$H$34</definedName>
    <definedName name="P_15" hidden="1">'[6]7_登録単価表'!$H$36</definedName>
    <definedName name="P_16" hidden="1">'[6]7_登録単価表'!$H$38</definedName>
    <definedName name="P_17" hidden="1">'[6]7_登録単価表'!$H$40</definedName>
    <definedName name="P_18" hidden="1">'[6]7_登録単価表'!$H$42</definedName>
    <definedName name="P_19" hidden="1">'[6]7_登録単価表'!$H$44</definedName>
    <definedName name="P_2" hidden="1">'[6]7_登録単価表'!$H$10</definedName>
    <definedName name="P_20" hidden="1">'[6]7_登録単価表'!$H$46</definedName>
    <definedName name="P_21" hidden="1">'[6]7_登録単価表'!$H$48</definedName>
    <definedName name="P_22" hidden="1">'[6]7_登録単価表'!$H$50</definedName>
    <definedName name="P_23" hidden="1">'[6]7_登録単価表'!$H$52</definedName>
    <definedName name="P_24" hidden="1">'[6]7_登録単価表'!$H$54</definedName>
    <definedName name="P_25" hidden="1">'[6]7_登録単価表'!$H$56</definedName>
    <definedName name="P_26" hidden="1">'[6]7_登録単価表'!$H$58</definedName>
    <definedName name="P_27" hidden="1">'[6]7_登録単価表'!$H$60</definedName>
    <definedName name="P_28" hidden="1">'[6]7_登録単価表'!$H$62</definedName>
    <definedName name="P_29" hidden="1">'[6]7_登録単価表'!$H$64</definedName>
    <definedName name="P_3" hidden="1">'[6]7_登録単価表'!$H$12</definedName>
    <definedName name="P_30" hidden="1">'[6]7_登録単価表'!$H$66</definedName>
    <definedName name="P_31" hidden="1">'[6]7_登録単価表'!$H$68</definedName>
    <definedName name="P_32" hidden="1">'[6]7_登録単価表'!$H$70</definedName>
    <definedName name="P_33" hidden="1">'[6]7_登録単価表'!$H$72</definedName>
    <definedName name="P_34" hidden="1">'[6]7_登録単価表'!$H$74</definedName>
    <definedName name="P_35" hidden="1">'[6]7_登録単価表'!$H$76</definedName>
    <definedName name="P_4" hidden="1">'[6]7_登録単価表'!$H$14</definedName>
    <definedName name="P_5" hidden="1">'[6]7_登録単価表'!$H$16</definedName>
    <definedName name="P_6" hidden="1">'[6]7_登録単価表'!$H$18</definedName>
    <definedName name="P_7" hidden="1">'[6]7_登録単価表'!$H$20</definedName>
    <definedName name="P_8" hidden="1">'[6]7_登録単価表'!$H$22</definedName>
    <definedName name="P_9" hidden="1">'[6]7_登録単価表'!$H$24</definedName>
    <definedName name="po" localSheetId="2">#REF!</definedName>
    <definedName name="po" localSheetId="3">#REF!</definedName>
    <definedName name="po" localSheetId="0">#REF!</definedName>
    <definedName name="po">#REF!</definedName>
    <definedName name="ppp" localSheetId="2">#REF!</definedName>
    <definedName name="ppp" localSheetId="3">#REF!</definedName>
    <definedName name="ppp">'[11]A 機械棟'!$B$764</definedName>
    <definedName name="Price">#REF!</definedName>
    <definedName name="_xlnm.Print_Area" localSheetId="1">'設計書(甲)'!$A$1:$I$66</definedName>
    <definedName name="_xlnm.Print_Area" localSheetId="2">'設計書(明細)あさひ小'!$A$1:$H$130</definedName>
    <definedName name="_xlnm.Print_Area" localSheetId="3">'設計書(明細)櫛引東小'!$A$1:$H$130</definedName>
    <definedName name="_xlnm.Print_Area" localSheetId="4">'内訳(舞台装置)'!$A$1:$I$108</definedName>
    <definedName name="_xlnm.Print_Area" localSheetId="0">表紙!$A$2:$K$22</definedName>
    <definedName name="_xlnm.Print_Area">#REF!</definedName>
    <definedName name="Print_Area_A4">#REF!</definedName>
    <definedName name="Print_Area_B4">#REF!</definedName>
    <definedName name="Print_Area_MI" localSheetId="2">#REF!</definedName>
    <definedName name="Print_Area_MI" localSheetId="3">#REF!</definedName>
    <definedName name="PRINT_AREA_MI" localSheetId="0">#REF!</definedName>
    <definedName name="Print_Area_MI">#REF!</definedName>
    <definedName name="_xlnm.Print_Titles" localSheetId="1">'設計書(甲)'!$1:$2</definedName>
    <definedName name="_xlnm.Print_Titles" localSheetId="2">'設計書(明細)あさひ小'!$1:$2</definedName>
    <definedName name="_xlnm.Print_Titles" localSheetId="3">'設計書(明細)櫛引東小'!$1:$2</definedName>
    <definedName name="_xlnm.Print_Titles" localSheetId="4">'内訳(舞台装置)'!$1:$6</definedName>
    <definedName name="_xlnm.Print_Titles">'[12]#REF'!$1:$2</definedName>
    <definedName name="PRINT_TITLES_MI" localSheetId="0">[13]別紙２!$10:$10</definedName>
    <definedName name="PRINT_TITLES_MI">[13]別紙２!$10:$10</definedName>
    <definedName name="ｑ">#REF!</definedName>
    <definedName name="Q36工期月" localSheetId="2">#REF!</definedName>
    <definedName name="Q36工期月" localSheetId="3">#REF!</definedName>
    <definedName name="Q36工期月" localSheetId="0">#REF!</definedName>
    <definedName name="Q36工期月">#REF!</definedName>
    <definedName name="ＲＢ" localSheetId="2">#REF!</definedName>
    <definedName name="ＲＢ" localSheetId="3">#REF!</definedName>
    <definedName name="ＲＢ" localSheetId="0">#REF!</definedName>
    <definedName name="ＲＢ">#REF!</definedName>
    <definedName name="RITU" localSheetId="2">#REF!</definedName>
    <definedName name="RITU" localSheetId="3">#REF!</definedName>
    <definedName name="RITU" localSheetId="0">#REF!</definedName>
    <definedName name="RITU">#REF!</definedName>
    <definedName name="ＲＸ">#REF!</definedName>
    <definedName name="S" localSheetId="2">#REF!</definedName>
    <definedName name="S" localSheetId="3">#REF!</definedName>
    <definedName name="S" localSheetId="0">[3]柱!#REF!</definedName>
    <definedName name="S">[3]柱!#REF!</definedName>
    <definedName name="S10起案年" localSheetId="2">#REF!</definedName>
    <definedName name="S10起案年" localSheetId="3">#REF!</definedName>
    <definedName name="S10起案年" localSheetId="0">#REF!</definedName>
    <definedName name="S10起案年">#REF!</definedName>
    <definedName name="S8施行年" localSheetId="2">#REF!</definedName>
    <definedName name="S8施行年" localSheetId="3">#REF!</definedName>
    <definedName name="S8施行年" localSheetId="0">#REF!</definedName>
    <definedName name="S8施行年">#REF!</definedName>
    <definedName name="SEKISANN内訳">#REF!</definedName>
    <definedName name="start" localSheetId="2">#REF!</definedName>
    <definedName name="start" localSheetId="3">#REF!</definedName>
    <definedName name="start" localSheetId="0">#REF!</definedName>
    <definedName name="start">#REF!</definedName>
    <definedName name="start2" localSheetId="0">#REF!</definedName>
    <definedName name="start2">#REF!</definedName>
    <definedName name="start3" localSheetId="0">#REF!</definedName>
    <definedName name="start3">#REF!</definedName>
    <definedName name="Ｔ">#REF!</definedName>
    <definedName name="TACHIAGARI" localSheetId="0">#REF!</definedName>
    <definedName name="TACHIAGARI">#REF!</definedName>
    <definedName name="ＴＲＡＤ">#REF!</definedName>
    <definedName name="ＴＸ">#REF!</definedName>
    <definedName name="U10起案月" localSheetId="0">#REF!</definedName>
    <definedName name="U10起案月">#REF!</definedName>
    <definedName name="U8行月" localSheetId="0">#REF!</definedName>
    <definedName name="U8行月">#REF!</definedName>
    <definedName name="U8施行月" localSheetId="0">#REF!</definedName>
    <definedName name="U8施行月">#REF!</definedName>
    <definedName name="ＵＰＳ">#REF!</definedName>
    <definedName name="V10案日" localSheetId="0">#REF!</definedName>
    <definedName name="V10案日">#REF!</definedName>
    <definedName name="V1分類番号" localSheetId="0">#REF!</definedName>
    <definedName name="V1分類番号">#REF!</definedName>
    <definedName name="V55業種" localSheetId="0">#REF!</definedName>
    <definedName name="V55業種">#REF!</definedName>
    <definedName name="V8行日" localSheetId="0">#REF!</definedName>
    <definedName name="V8行日">#REF!</definedName>
    <definedName name="ＶＤ">#REF!</definedName>
    <definedName name="ＶＦＲ">#REF!</definedName>
    <definedName name="ｗ">#REF!</definedName>
    <definedName name="WK_FOLDER">#REF!</definedName>
    <definedName name="WNT">#REF!</definedName>
    <definedName name="wrn.印刷." localSheetId="2" hidden="1">{"44)～46)一覧表印刷",#N/A,FALSE,"44)～46)";"44)～46)代価表印刷",#N/A,FALSE,"44)～46)"}</definedName>
    <definedName name="wrn.印刷." localSheetId="3" hidden="1">{"44)～46)一覧表印刷",#N/A,FALSE,"44)～46)";"44)～46)代価表印刷",#N/A,FALSE,"44)～46)"}</definedName>
    <definedName name="wrn.印刷." localSheetId="4" hidden="1">{"44)～46)一覧表印刷",#N/A,FALSE,"44)～46)";"44)～46)代価表印刷",#N/A,FALSE,"44)～46)"}</definedName>
    <definedName name="wrn.印刷." localSheetId="0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玉代40114093印刷." localSheetId="2" hidden="1">{"1)～27)一覧表",#N/A,FALSE,"1)～27)";"1)～27)代価表",#N/A,FALSE,"1)～27)"}</definedName>
    <definedName name="wrn.玉代40114093印刷." localSheetId="3" hidden="1">{"1)～27)一覧表",#N/A,FALSE,"1)～27)";"1)～27)代価表",#N/A,FALSE,"1)～27)"}</definedName>
    <definedName name="wrn.玉代40114093印刷." localSheetId="4" hidden="1">{"1)～27)一覧表",#N/A,FALSE,"1)～27)";"1)～27)代価表",#N/A,FALSE,"1)～27)"}</definedName>
    <definedName name="wrn.玉代40114093印刷." localSheetId="0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2" hidden="1">{"47)48)一覧表",#N/A,FALSE,"47)､48)";"47)48)代価表",#N/A,FALSE,"47)､48)"}</definedName>
    <definedName name="wrn.玉代50415051印刷." localSheetId="3" hidden="1">{"47)48)一覧表",#N/A,FALSE,"47)､48)";"47)48)代価表",#N/A,FALSE,"47)､48)"}</definedName>
    <definedName name="wrn.玉代50415051印刷." localSheetId="4" hidden="1">{"47)48)一覧表",#N/A,FALSE,"47)､48)";"47)48)代価表",#N/A,FALSE,"47)､48)"}</definedName>
    <definedName name="wrn.玉代50415051印刷." localSheetId="0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2" hidden="1">{"49)～52)代価表",#N/A,FALSE,"49)～52)";"49)～52)一覧表",#N/A,FALSE,"49)～52)"}</definedName>
    <definedName name="wrn.玉代51115141印刷." localSheetId="3" hidden="1">{"49)～52)代価表",#N/A,FALSE,"49)～52)";"49)～52)一覧表",#N/A,FALSE,"49)～52)"}</definedName>
    <definedName name="wrn.玉代51115141印刷." localSheetId="4" hidden="1">{"49)～52)代価表",#N/A,FALSE,"49)～52)";"49)～52)一覧表",#N/A,FALSE,"49)～52)"}</definedName>
    <definedName name="wrn.玉代51115141印刷." localSheetId="0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51印刷." localSheetId="2" hidden="1">{"53)一覧表",#N/A,FALSE,"53)";"53)代価表",#N/A,FALSE,"53)"}</definedName>
    <definedName name="wrn.玉代5151印刷." localSheetId="3" hidden="1">{"53)一覧表",#N/A,FALSE,"53)";"53)代価表",#N/A,FALSE,"53)"}</definedName>
    <definedName name="wrn.玉代5151印刷." localSheetId="4" hidden="1">{"53)一覧表",#N/A,FALSE,"53)";"53)代価表",#N/A,FALSE,"53)"}</definedName>
    <definedName name="wrn.玉代5151印刷." localSheetId="0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2" hidden="1">{"54)～56)一覧表",#N/A,FALSE,"54)～56)";"５４）～56)代価表",#N/A,FALSE,"54)～56)"}</definedName>
    <definedName name="wrn.玉代51615163印刷." localSheetId="3" hidden="1">{"54)～56)一覧表",#N/A,FALSE,"54)～56)";"５４）～56)代価表",#N/A,FALSE,"54)～56)"}</definedName>
    <definedName name="wrn.玉代51615163印刷." localSheetId="4" hidden="1">{"54)～56)一覧表",#N/A,FALSE,"54)～56)";"５４）～56)代価表",#N/A,FALSE,"54)～56)"}</definedName>
    <definedName name="wrn.玉代51615163印刷." localSheetId="0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n.別紙明細" localSheetId="2" hidden="1">{"54)～56)一覧表",#N/A,FALSE,"54)～56)";"５４）～56)代価表",#N/A,FALSE,"54)～56)"}</definedName>
    <definedName name="wrn.別紙明細" localSheetId="3" hidden="1">{"54)～56)一覧表",#N/A,FALSE,"54)～56)";"５４）～56)代価表",#N/A,FALSE,"54)～56)"}</definedName>
    <definedName name="wrn.別紙明細" localSheetId="4" hidden="1">{"54)～56)一覧表",#N/A,FALSE,"54)～56)";"５４）～56)代価表",#N/A,FALSE,"54)～56)"}</definedName>
    <definedName name="wrn.別紙明細" localSheetId="0" hidden="1">{"54)～56)一覧表",#N/A,FALSE,"54)～56)";"５４）～56)代価表",#N/A,FALSE,"54)～56)"}</definedName>
    <definedName name="wrn.別紙明細" hidden="1">{"54)～56)一覧表",#N/A,FALSE,"54)～56)";"５４）～56)代価表",#N/A,FALSE,"54)～56)"}</definedName>
    <definedName name="XPrint_Area">#REF!</definedName>
    <definedName name="XPrint_Trim">#REF!</definedName>
    <definedName name="yuta" localSheetId="2">#REF!</definedName>
    <definedName name="yuta" localSheetId="3">#REF!</definedName>
    <definedName name="yuta" localSheetId="0">#REF!</definedName>
    <definedName name="yuta">#REF!</definedName>
    <definedName name="yutaka" localSheetId="0">#REF!</definedName>
    <definedName name="yutaka">#REF!</definedName>
    <definedName name="Ｚ" localSheetId="0">#REF!</definedName>
    <definedName name="Ｚ">#REF!</definedName>
    <definedName name="あ" localSheetId="0">#REF!</definedName>
    <definedName name="あ">#REF!</definedName>
    <definedName name="あｑ１" localSheetId="0">#REF!</definedName>
    <definedName name="あｑ１">#REF!</definedName>
    <definedName name="ああああああああ">#REF!</definedName>
    <definedName name="あえ" localSheetId="0">#REF!</definedName>
    <definedName name="あえ">#REF!</definedName>
    <definedName name="あきら">#REF!</definedName>
    <definedName name="アスコンか" localSheetId="0">#REF!</definedName>
    <definedName name="アスコンか">#REF!</definedName>
    <definedName name="アスファルト" localSheetId="0">#REF!</definedName>
    <definedName name="アスファルト">#REF!</definedName>
    <definedName name="アルミ製目隠しスクリーン計" localSheetId="0">[2]【火葬待合棟】明細!#REF!</definedName>
    <definedName name="アルミ製目隠しスクリーン計">[2]【火葬待合棟】明細!#REF!</definedName>
    <definedName name="い" localSheetId="2">#REF!</definedName>
    <definedName name="い" localSheetId="3">#REF!</definedName>
    <definedName name="い">[14]労務単価!#REF!</definedName>
    <definedName name="い1" localSheetId="0">#REF!</definedName>
    <definedName name="い1">#REF!</definedName>
    <definedName name="いい">[9]柱!#REF!</definedName>
    <definedName name="いいか" localSheetId="2">#REF!</definedName>
    <definedName name="いいか" localSheetId="3">#REF!</definedName>
    <definedName name="いいか">#REF!</definedName>
    <definedName name="うちわけ" localSheetId="2">#REF!</definedName>
    <definedName name="うちわけ" localSheetId="3">#REF!</definedName>
    <definedName name="うちわけ">'[15]設計書 乙1'!$B$2:$H$40</definedName>
    <definedName name="え" localSheetId="2">#REF!</definedName>
    <definedName name="え" localSheetId="3">#REF!</definedName>
    <definedName name="え" localSheetId="0">#REF!</definedName>
    <definedName name="え">#REF!</definedName>
    <definedName name="か" localSheetId="2">#REF!</definedName>
    <definedName name="か" localSheetId="3">#REF!</definedName>
    <definedName name="か" localSheetId="0">#REF!</definedName>
    <definedName name="か">#REF!</definedName>
    <definedName name="ガラスくず" localSheetId="2">#REF!</definedName>
    <definedName name="ガラスくず" localSheetId="3">#REF!</definedName>
    <definedName name="ガラスくず" localSheetId="0">#REF!</definedName>
    <definedName name="ガラスくず">#REF!</definedName>
    <definedName name="ガラス工" localSheetId="0">#REF!</definedName>
    <definedName name="ガラス工">#REF!</definedName>
    <definedName name="き">[9]柱!#REF!</definedName>
    <definedName name="こここ" localSheetId="2">#REF!</definedName>
    <definedName name="こここ" localSheetId="3">#REF!</definedName>
    <definedName name="こここ">#REF!</definedName>
    <definedName name="コンクリート" localSheetId="2">#REF!</definedName>
    <definedName name="コンクリート" localSheetId="3">#REF!</definedName>
    <definedName name="コンクリート" localSheetId="0">#REF!</definedName>
    <definedName name="コンクリート">#REF!</definedName>
    <definedName name="コンクリート工" localSheetId="2">#REF!</definedName>
    <definedName name="コンクリート工" localSheetId="3">#REF!</definedName>
    <definedName name="コンクリート工" localSheetId="0">#REF!</definedName>
    <definedName name="コンクリート工">#REF!</definedName>
    <definedName name="コンクリート工事" localSheetId="0">#REF!</definedName>
    <definedName name="コンクリート工事">#REF!</definedName>
    <definedName name="コンセント_2F_B棟" localSheetId="0">#REF!</definedName>
    <definedName name="コンセント_2F_B棟">#REF!</definedName>
    <definedName name="コンセント_2F_C棟" localSheetId="0">#REF!</definedName>
    <definedName name="コンセント_2F_C棟">#REF!</definedName>
    <definedName name="コンセント2F_A棟" localSheetId="0">#REF!</definedName>
    <definedName name="コンセント2F_A棟">#REF!</definedName>
    <definedName name="コンセントA棟" localSheetId="0">#REF!</definedName>
    <definedName name="コンセントA棟">#REF!</definedName>
    <definedName name="コンセントB棟" localSheetId="0">#REF!</definedName>
    <definedName name="コンセントB棟">#REF!</definedName>
    <definedName name="コンセントC棟" localSheetId="0">#REF!</definedName>
    <definedName name="コンセントC棟">#REF!</definedName>
    <definedName name="コンセント設備工事" localSheetId="0">#REF!</definedName>
    <definedName name="コンセント設備工事">#REF!</definedName>
    <definedName name="さ">#REF!</definedName>
    <definedName name="サッシュ工" localSheetId="0">#REF!</definedName>
    <definedName name="サッシュ工">#REF!</definedName>
    <definedName name="サッシ工" localSheetId="0">#REF!</definedName>
    <definedName name="サッシ工">#REF!</definedName>
    <definedName name="シーリング工" localSheetId="0">#REF!</definedName>
    <definedName name="シーリング工">#REF!</definedName>
    <definedName name="す">[9]柱!#REF!</definedName>
    <definedName name="その他">#REF!</definedName>
    <definedName name="た" localSheetId="2">#REF!</definedName>
    <definedName name="た" localSheetId="3">#REF!</definedName>
    <definedName name="た">#REF!</definedName>
    <definedName name="ﾀｲﾄﾙ行" localSheetId="2">#REF!</definedName>
    <definedName name="ﾀｲﾄﾙ行" localSheetId="3">#REF!</definedName>
    <definedName name="ﾀｲﾄﾙ行" localSheetId="0">[16]内部雑拾い!$A$1:$L$6</definedName>
    <definedName name="ﾀｲﾄﾙ行">#REF!</definedName>
    <definedName name="タイル" localSheetId="0">#REF!</definedName>
    <definedName name="タイル">#REF!</definedName>
    <definedName name="たいる">#REF!</definedName>
    <definedName name="タイル工" localSheetId="0">#REF!</definedName>
    <definedName name="タイル工">#REF!</definedName>
    <definedName name="タイル工事" localSheetId="0">#REF!</definedName>
    <definedName name="タイル工事">#REF!</definedName>
    <definedName name="ﾀﾞｸﾄ厚">#REF!</definedName>
    <definedName name="ダクト工" localSheetId="0">#REF!</definedName>
    <definedName name="ダクト工">#REF!</definedName>
    <definedName name="タタミ工" localSheetId="0">#REF!</definedName>
    <definedName name="タタミ工">#REF!</definedName>
    <definedName name="ﾁ44">#REF!</definedName>
    <definedName name="ﾁ46">#N/A</definedName>
    <definedName name="チェック" localSheetId="2">#REF!</definedName>
    <definedName name="チェック" localSheetId="3">#REF!</definedName>
    <definedName name="チェック" localSheetId="0">#REF!</definedName>
    <definedName name="チェック">#REF!</definedName>
    <definedName name="っっｓ" localSheetId="2">#REF!</definedName>
    <definedName name="っっｓ" localSheetId="3">#REF!</definedName>
    <definedName name="っっｓ" localSheetId="0">#REF!</definedName>
    <definedName name="っっｓ">#REF!</definedName>
    <definedName name="で" localSheetId="2">#REF!</definedName>
    <definedName name="で" localSheetId="3">#REF!</definedName>
    <definedName name="で">[1]柱!#REF!</definedName>
    <definedName name="てつ" localSheetId="2">#REF!</definedName>
    <definedName name="てつ" localSheetId="3">#REF!</definedName>
    <definedName name="てつ">[3]柱!#REF!</definedName>
    <definedName name="テレビ共同受信設備工事" localSheetId="2">#REF!</definedName>
    <definedName name="テレビ共同受信設備工事" localSheetId="3">#REF!</definedName>
    <definedName name="テレビ共同受信設備工事" localSheetId="0">#REF!</definedName>
    <definedName name="テレビ共同受信設備工事">#REF!</definedName>
    <definedName name="どおおお" localSheetId="2">#REF!</definedName>
    <definedName name="どおおお" localSheetId="3">#REF!</definedName>
    <definedName name="どおおお">#REF!</definedName>
    <definedName name="とび工" localSheetId="2">#REF!</definedName>
    <definedName name="とび工" localSheetId="3">#REF!</definedName>
    <definedName name="とび工" localSheetId="0">#REF!</definedName>
    <definedName name="とび工">#REF!</definedName>
    <definedName name="ナンバー1">#REF!</definedName>
    <definedName name="はじめに">#REF!</definedName>
    <definedName name="はつり工" localSheetId="0">#REF!</definedName>
    <definedName name="はつり工">#REF!</definedName>
    <definedName name="ﾊﾙｺ" localSheetId="0">#REF!</definedName>
    <definedName name="ﾊﾙｺ">#REF!</definedName>
    <definedName name="ピット工事" localSheetId="0">#REF!</definedName>
    <definedName name="ピット工事">#REF!</definedName>
    <definedName name="ま" localSheetId="2" hidden="1">{"54)～56)一覧表",#N/A,FALSE,"54)～56)";"５４）～56)代価表",#N/A,FALSE,"54)～56)"}</definedName>
    <definedName name="ま" localSheetId="3" hidden="1">{"54)～56)一覧表",#N/A,FALSE,"54)～56)";"５４）～56)代価表",#N/A,FALSE,"54)～56)"}</definedName>
    <definedName name="ま" localSheetId="4" hidden="1">{"54)～56)一覧表",#N/A,FALSE,"54)～56)";"５４）～56)代価表",#N/A,FALSE,"54)～56)"}</definedName>
    <definedName name="ま" localSheetId="0" hidden="1">{"54)～56)一覧表",#N/A,FALSE,"54)～56)";"５４）～56)代価表",#N/A,FALSE,"54)～56)"}</definedName>
    <definedName name="ま" hidden="1">{"54)～56)一覧表",#N/A,FALSE,"54)～56)";"５４）～56)代価表",#N/A,FALSE,"54)～56)"}</definedName>
    <definedName name="み" localSheetId="2" hidden="1">{"44)～46)一覧表印刷",#N/A,FALSE,"44)～46)";"44)～46)代価表印刷",#N/A,FALSE,"44)～46)"}</definedName>
    <definedName name="み" localSheetId="3" hidden="1">{"44)～46)一覧表印刷",#N/A,FALSE,"44)～46)";"44)～46)代価表印刷",#N/A,FALSE,"44)～46)"}</definedName>
    <definedName name="み" localSheetId="4" hidden="1">{"44)～46)一覧表印刷",#N/A,FALSE,"44)～46)";"44)～46)代価表印刷",#N/A,FALSE,"44)～46)"}</definedName>
    <definedName name="み" localSheetId="0" hidden="1">{"44)～46)一覧表印刷",#N/A,FALSE,"44)～46)";"44)～46)代価表印刷",#N/A,FALSE,"44)～46)"}</definedName>
    <definedName name="み" hidden="1">{"44)～46)一覧表印刷",#N/A,FALSE,"44)～46)";"44)～46)代価表印刷",#N/A,FALSE,"44)～46)"}</definedName>
    <definedName name="ﾒﾆｭｰ" localSheetId="2">#REF!</definedName>
    <definedName name="ﾒﾆｭｰ" localSheetId="3">#REF!</definedName>
    <definedName name="ﾒﾆｭｰ" localSheetId="0">#REF!</definedName>
    <definedName name="ﾒﾆｭｰ">#REF!</definedName>
    <definedName name="もるたる1" localSheetId="2">#REF!</definedName>
    <definedName name="もるたる1" localSheetId="3">#REF!</definedName>
    <definedName name="もるたる1" localSheetId="0">#REF!</definedName>
    <definedName name="もるたる1">#REF!</definedName>
    <definedName name="ユニットその他工事" localSheetId="0">#REF!</definedName>
    <definedName name="ユニットその他工事">#REF!</definedName>
    <definedName name="宛先" localSheetId="0">#REF!</definedName>
    <definedName name="宛先">#REF!</definedName>
    <definedName name="囲障工事">[17]乙外構電気直工!$A$20</definedName>
    <definedName name="維持">[9]柱!#REF!</definedName>
    <definedName name="一位代価" localSheetId="2">#REF!</definedName>
    <definedName name="一位代価" localSheetId="3">#REF!</definedName>
    <definedName name="一位代価">#REF!</definedName>
    <definedName name="一階単価">#REF!</definedName>
    <definedName name="一式1" localSheetId="2">#REF!</definedName>
    <definedName name="一式1" localSheetId="3">#REF!</definedName>
    <definedName name="一式1">#REF!</definedName>
    <definedName name="一般運転手" localSheetId="2">#REF!</definedName>
    <definedName name="一般運転手" localSheetId="3">#REF!</definedName>
    <definedName name="一般運転手" localSheetId="0">#REF!</definedName>
    <definedName name="一般運転手">#REF!</definedName>
    <definedName name="一般管理費">#REF!</definedName>
    <definedName name="一般管理費計">[18]共通費計算!$R$28</definedName>
    <definedName name="一般管理費率">#REF!</definedName>
    <definedName name="一般工事１">#REF!</definedName>
    <definedName name="一覧" localSheetId="2">#REF!</definedName>
    <definedName name="一覧" localSheetId="3">#REF!</definedName>
    <definedName name="一覧" localSheetId="0">#REF!</definedName>
    <definedName name="一覧">#REF!</definedName>
    <definedName name="一覧P" localSheetId="2">#REF!</definedName>
    <definedName name="一覧P" localSheetId="3">#REF!</definedName>
    <definedName name="一覧P" localSheetId="0">#REF!</definedName>
    <definedName name="一覧P">#REF!</definedName>
    <definedName name="一覧Q" localSheetId="2">#REF!</definedName>
    <definedName name="一覧Q" localSheetId="3">#REF!</definedName>
    <definedName name="一覧Q" localSheetId="0">#REF!</definedName>
    <definedName name="一覧Q">#REF!</definedName>
    <definedName name="印刷" localSheetId="0">#REF!</definedName>
    <definedName name="印刷">#REF!</definedName>
    <definedName name="印刷一覧" localSheetId="0">#REF!</definedName>
    <definedName name="印刷一覧">#REF!</definedName>
    <definedName name="印刷範囲">#REF!</definedName>
    <definedName name="運転制御">#REF!</definedName>
    <definedName name="運搬ﾍﾟｰｼﾞ" localSheetId="0">#REF!</definedName>
    <definedName name="運搬ﾍﾟｰｼﾞ">#REF!</definedName>
    <definedName name="運搬費" localSheetId="0">#REF!</definedName>
    <definedName name="運搬費">#REF!</definedName>
    <definedName name="屋外電灯" localSheetId="0">#REF!</definedName>
    <definedName name="屋外電灯">#REF!</definedName>
    <definedName name="屋根とい工事" localSheetId="0">#REF!</definedName>
    <definedName name="屋根とい工事">#REF!</definedName>
    <definedName name="屋根ふき工" localSheetId="0">#REF!</definedName>
    <definedName name="屋根ふき工">#REF!</definedName>
    <definedName name="屋根葺工" localSheetId="0">#REF!</definedName>
    <definedName name="屋根葺工">#REF!</definedName>
    <definedName name="可" localSheetId="0">#REF!</definedName>
    <definedName name="可">#REF!</definedName>
    <definedName name="科目計" localSheetId="0">#REF!</definedName>
    <definedName name="科目計">#REF!</definedName>
    <definedName name="火報" localSheetId="0">#REF!</definedName>
    <definedName name="火報">#REF!</definedName>
    <definedName name="解体">#REF!</definedName>
    <definedName name="外" localSheetId="2">#REF!</definedName>
    <definedName name="外" localSheetId="3">#REF!</definedName>
    <definedName name="外">[9]柱!#REF!</definedName>
    <definedName name="外交" localSheetId="2">#REF!</definedName>
    <definedName name="外交" localSheetId="3">#REF!</definedName>
    <definedName name="外交">#REF!</definedName>
    <definedName name="外構" localSheetId="2" hidden="1">#REF!</definedName>
    <definedName name="外構" localSheetId="3" hidden="1">#REF!</definedName>
    <definedName name="外構" localSheetId="4" hidden="1">#REF!</definedName>
    <definedName name="外構" localSheetId="0" hidden="1">#REF!</definedName>
    <definedName name="外構" hidden="1">#REF!</definedName>
    <definedName name="外構H18計" localSheetId="0">#REF!</definedName>
    <definedName name="外構H18計">#REF!</definedName>
    <definedName name="外構H19計" localSheetId="0">#REF!</definedName>
    <definedName name="外構H19計">#REF!</definedName>
    <definedName name="外構工事" localSheetId="2">#REF!</definedName>
    <definedName name="外構工事" localSheetId="3">#REF!</definedName>
    <definedName name="外構工事">[3]柱!#REF!</definedName>
    <definedName name="外構代価">#REF!</definedName>
    <definedName name="外灯設備工事" localSheetId="2">#REF!</definedName>
    <definedName name="外灯設備工事" localSheetId="3">#REF!</definedName>
    <definedName name="外灯設備工事" localSheetId="0">#REF!</definedName>
    <definedName name="外灯設備工事">#REF!</definedName>
    <definedName name="外歩">#REF!</definedName>
    <definedName name="概要" localSheetId="2">#REF!</definedName>
    <definedName name="概要" localSheetId="3">#REF!</definedName>
    <definedName name="概要">'[19]1.揚水さく井調書・内訳'!#REF!</definedName>
    <definedName name="各種手元" localSheetId="2">#REF!</definedName>
    <definedName name="各種手元" localSheetId="3">#REF!</definedName>
    <definedName name="各種手元" localSheetId="0">#REF!</definedName>
    <definedName name="各種手元">#REF!</definedName>
    <definedName name="各種助手" localSheetId="2">#REF!</definedName>
    <definedName name="各種助手" localSheetId="3">#REF!</definedName>
    <definedName name="各種助手" localSheetId="0">#REF!</definedName>
    <definedName name="各種助手">#REF!</definedName>
    <definedName name="割増率">#REF!</definedName>
    <definedName name="幹線設備工事" localSheetId="2">#REF!</definedName>
    <definedName name="幹線設備工事" localSheetId="3">#REF!</definedName>
    <definedName name="幹線設備工事" localSheetId="0">#REF!</definedName>
    <definedName name="幹線設備工事">#REF!</definedName>
    <definedName name="幹線動力" localSheetId="0">#REF!</definedName>
    <definedName name="幹線動力">#REF!</definedName>
    <definedName name="環A" localSheetId="0">#REF!</definedName>
    <definedName name="環A">#REF!</definedName>
    <definedName name="監視卓">#REF!</definedName>
    <definedName name="管制塔庁舎">#REF!</definedName>
    <definedName name="管内温度低下">#REF!</definedName>
    <definedName name="関連屋１次">[13]屋体!$U$11:$AY$53</definedName>
    <definedName name="関連屋１次黄">[13]屋体!$AT$22,[13]屋体!$Z$31:$Z$46,[13]屋体!$AD$31:$AD$46,[13]屋体!$AN$40</definedName>
    <definedName name="関連屋１次単">[13]屋体!$Z$22</definedName>
    <definedName name="関連屋２次">[13]屋体!$U$57:$AY$99</definedName>
    <definedName name="関連屋２次黄">[13]屋体!$AT$71,[13]屋体!$AN$77:$AY$83,[13]屋体!$AN$86</definedName>
    <definedName name="関連屋２次青">[13]屋体!$Z$77:$Z$92,[13]屋体!$AD$77:$AD$92</definedName>
    <definedName name="関連校１次">[13]校舎!$U$11:$AY$52</definedName>
    <definedName name="関連校１次黄">[13]校舎!$AT$22,[13]校舎!$Z$31:$Z$45,[13]校舎!$AD$31:$AD$45,[13]校舎!$AN$39</definedName>
    <definedName name="関連校１次単">[13]校舎!$Z$22</definedName>
    <definedName name="関連校２次">[13]校舎!$U$57:$AY$98</definedName>
    <definedName name="関連校２次黄">[13]校舎!$AT$71,[13]校舎!$AN$77:$AY$82,[13]校舎!$AN$85</definedName>
    <definedName name="関連校２次青">[13]校舎!$Z$77:$Z$91,[13]校舎!$AD$77:$AD$91</definedName>
    <definedName name="岩" localSheetId="2">#REF!</definedName>
    <definedName name="岩" localSheetId="3">#REF!</definedName>
    <definedName name="岩" localSheetId="0">[9]柱!#REF!</definedName>
    <definedName name="岩">[9]柱!#REF!</definedName>
    <definedName name="基準価格">#REF!</definedName>
    <definedName name="基本計画" localSheetId="2">#REF!</definedName>
    <definedName name="基本計画" localSheetId="3">#REF!</definedName>
    <definedName name="基本計画" localSheetId="0">#REF!</definedName>
    <definedName name="基本計画">#REF!</definedName>
    <definedName name="基本条件" localSheetId="2">#REF!</definedName>
    <definedName name="基本条件" localSheetId="3">#REF!</definedName>
    <definedName name="基本条件" localSheetId="0">'[19]1.揚水さく井調書・内訳'!#REF!</definedName>
    <definedName name="基本条件">'[19]1.揚水さく井調書・内訳'!#REF!</definedName>
    <definedName name="基本表">#REF!</definedName>
    <definedName name="基本表２">#REF!</definedName>
    <definedName name="既存外構撤去計" localSheetId="2">#REF!</definedName>
    <definedName name="既存外構撤去計" localSheetId="3">#REF!</definedName>
    <definedName name="既存外構撤去計" localSheetId="0">[2]【火葬待合棟】明細!#REF!</definedName>
    <definedName name="既存外構撤去計">[2]【火葬待合棟】明細!#REF!</definedName>
    <definedName name="期限" localSheetId="2">#REF!</definedName>
    <definedName name="期限" localSheetId="3">#REF!</definedName>
    <definedName name="期限" localSheetId="0">#REF!</definedName>
    <definedName name="期限">#REF!</definedName>
    <definedName name="機械運転工" localSheetId="2">#REF!</definedName>
    <definedName name="機械運転工" localSheetId="3">#REF!</definedName>
    <definedName name="機械運転工" localSheetId="0">#REF!</definedName>
    <definedName name="機械運転工">#REF!</definedName>
    <definedName name="機械警備" localSheetId="2">#REF!</definedName>
    <definedName name="機械警備" localSheetId="3">#REF!</definedName>
    <definedName name="機械警備" localSheetId="0">#REF!</definedName>
    <definedName name="機械警備">#REF!</definedName>
    <definedName name="機械設備工" localSheetId="0">#REF!</definedName>
    <definedName name="機械設備工">#REF!</definedName>
    <definedName name="機器据付工事">#REF!</definedName>
    <definedName name="気温">#REF!</definedName>
    <definedName name="気化器" localSheetId="0">#REF!</definedName>
    <definedName name="気化器">#REF!</definedName>
    <definedName name="気象条件">#REF!</definedName>
    <definedName name="規格1" localSheetId="0">#REF!</definedName>
    <definedName name="規格1">#REF!</definedName>
    <definedName name="規格10" localSheetId="0">#REF!</definedName>
    <definedName name="規格10">#REF!</definedName>
    <definedName name="規格11" localSheetId="0">#REF!</definedName>
    <definedName name="規格11">#REF!</definedName>
    <definedName name="規格12" localSheetId="0">#REF!</definedName>
    <definedName name="規格12">#REF!</definedName>
    <definedName name="規格13" localSheetId="0">#REF!</definedName>
    <definedName name="規格13">#REF!</definedName>
    <definedName name="規格14" localSheetId="0">#REF!</definedName>
    <definedName name="規格14">#REF!</definedName>
    <definedName name="規格15" localSheetId="0">#REF!</definedName>
    <definedName name="規格15">#REF!</definedName>
    <definedName name="規格16" localSheetId="0">#REF!</definedName>
    <definedName name="規格16">#REF!</definedName>
    <definedName name="規格17" localSheetId="0">#REF!</definedName>
    <definedName name="規格17">#REF!</definedName>
    <definedName name="規格2" localSheetId="0">#REF!</definedName>
    <definedName name="規格2">#REF!</definedName>
    <definedName name="規格20" localSheetId="0">#REF!</definedName>
    <definedName name="規格20">#REF!</definedName>
    <definedName name="規格21" localSheetId="0">#REF!</definedName>
    <definedName name="規格21">#REF!</definedName>
    <definedName name="規格22" localSheetId="0">#REF!</definedName>
    <definedName name="規格22">#REF!</definedName>
    <definedName name="規格23" localSheetId="0">#REF!</definedName>
    <definedName name="規格23">#REF!</definedName>
    <definedName name="規格24" localSheetId="0">#REF!</definedName>
    <definedName name="規格24">#REF!</definedName>
    <definedName name="規格25" localSheetId="0">#REF!</definedName>
    <definedName name="規格25">#REF!</definedName>
    <definedName name="規格26" localSheetId="0">#REF!</definedName>
    <definedName name="規格26">#REF!</definedName>
    <definedName name="規格3" localSheetId="0">#REF!</definedName>
    <definedName name="規格3">#REF!</definedName>
    <definedName name="規格4" localSheetId="0">#REF!</definedName>
    <definedName name="規格4">#REF!</definedName>
    <definedName name="規格5" localSheetId="0">#REF!</definedName>
    <definedName name="規格5">#REF!</definedName>
    <definedName name="規格6" localSheetId="0">#REF!</definedName>
    <definedName name="規格6">#REF!</definedName>
    <definedName name="規格7" localSheetId="0">#REF!</definedName>
    <definedName name="規格7">#REF!</definedName>
    <definedName name="規格8" localSheetId="0">#REF!</definedName>
    <definedName name="規格8">#REF!</definedName>
    <definedName name="規格9" localSheetId="0">#REF!</definedName>
    <definedName name="規格9">#REF!</definedName>
    <definedName name="記入表">#REF!</definedName>
    <definedName name="記入表2">#REF!</definedName>
    <definedName name="技師Ａ" localSheetId="0">#REF!</definedName>
    <definedName name="技師Ａ">#REF!</definedName>
    <definedName name="技師Ｂ" localSheetId="0">#REF!</definedName>
    <definedName name="技師Ｂ">#REF!</definedName>
    <definedName name="技師Ｃ" localSheetId="0">#REF!</definedName>
    <definedName name="技師Ｃ">#REF!</definedName>
    <definedName name="技術員" localSheetId="0">#REF!</definedName>
    <definedName name="技術員">#REF!</definedName>
    <definedName name="共通仮設一般">#REF!</definedName>
    <definedName name="共通仮設改修">#REF!</definedName>
    <definedName name="共通仮設費" localSheetId="0">#REF!</definedName>
    <definedName name="共通仮設費">#REF!</definedName>
    <definedName name="共通仮設費計">[18]共通費計算!$H$28</definedName>
    <definedName name="共通仮設費率">#REF!</definedName>
    <definedName name="共通仮設率" localSheetId="2">#REF!</definedName>
    <definedName name="共通仮設率" localSheetId="3">#REF!</definedName>
    <definedName name="共通仮設率" localSheetId="0">#REF!</definedName>
    <definedName name="共通仮設率">#REF!</definedName>
    <definedName name="共通費計算書">#REF!</definedName>
    <definedName name="共通費計算書2">#REF!</definedName>
    <definedName name="共通費率表">#REF!</definedName>
    <definedName name="協議">#REF!</definedName>
    <definedName name="橋梁必要水量" localSheetId="2">#REF!</definedName>
    <definedName name="橋梁必要水量" localSheetId="3">#REF!</definedName>
    <definedName name="橋梁必要水量" localSheetId="0">#REF!</definedName>
    <definedName name="橋梁必要水量">#REF!</definedName>
    <definedName name="金属くず" localSheetId="2">#REF!</definedName>
    <definedName name="金属くず" localSheetId="3">#REF!</definedName>
    <definedName name="金属くず" localSheetId="0">#REF!</definedName>
    <definedName name="金属くず">#REF!</definedName>
    <definedName name="金属工事" localSheetId="0">#REF!</definedName>
    <definedName name="金属工事">#REF!</definedName>
    <definedName name="区分">#REF!</definedName>
    <definedName name="区分P6">#REF!</definedName>
    <definedName name="係数" localSheetId="0">'[20]内訳書（山空）'!#REF!</definedName>
    <definedName name="係数">'[20]内訳書（山空）'!#REF!</definedName>
    <definedName name="型枠工" localSheetId="2">#REF!</definedName>
    <definedName name="型枠工" localSheetId="3">#REF!</definedName>
    <definedName name="型枠工" localSheetId="0">#REF!</definedName>
    <definedName name="型枠工">#REF!</definedName>
    <definedName name="型枠工事" localSheetId="2">#REF!</definedName>
    <definedName name="型枠工事" localSheetId="3">#REF!</definedName>
    <definedName name="型枠工事" localSheetId="0">#REF!</definedName>
    <definedName name="型枠工事">#REF!</definedName>
    <definedName name="契約保証" localSheetId="0">#REF!</definedName>
    <definedName name="契約保証">#REF!</definedName>
    <definedName name="契約保証費" localSheetId="2">#REF!</definedName>
    <definedName name="契約保証費" localSheetId="3">#REF!</definedName>
    <definedName name="契約保証費" localSheetId="0">'[21]共通費計算（建築新営）外構植栽Ｂ'!$T$29</definedName>
    <definedName name="契約保証費">'[22]共通費計算（建築新営）外構植栽Ｂ'!$T$29</definedName>
    <definedName name="契約保証費計">[18]共通費計算!$T$28</definedName>
    <definedName name="計１" localSheetId="2">#REF!</definedName>
    <definedName name="計１" localSheetId="3">#REF!</definedName>
    <definedName name="計１" localSheetId="0">#REF!</definedName>
    <definedName name="計１">#REF!</definedName>
    <definedName name="計１１１" localSheetId="0">#REF!</definedName>
    <definedName name="計１１１">#REF!</definedName>
    <definedName name="計１１１０" localSheetId="0">#REF!</definedName>
    <definedName name="計１１１０">#REF!</definedName>
    <definedName name="計１１１１" localSheetId="0">#REF!</definedName>
    <definedName name="計１１１１">#REF!</definedName>
    <definedName name="計１１１２" localSheetId="0">#REF!</definedName>
    <definedName name="計１１１２">#REF!</definedName>
    <definedName name="計１１１３" localSheetId="0">#REF!</definedName>
    <definedName name="計１１１３">#REF!</definedName>
    <definedName name="計１１１４" localSheetId="0">#REF!</definedName>
    <definedName name="計１１１４">#REF!</definedName>
    <definedName name="計１１２" localSheetId="0">#REF!</definedName>
    <definedName name="計１１２">#REF!</definedName>
    <definedName name="計１１３" localSheetId="0">#REF!</definedName>
    <definedName name="計１１３">#REF!</definedName>
    <definedName name="計１１４" localSheetId="0">#REF!</definedName>
    <definedName name="計１１４">#REF!</definedName>
    <definedName name="計１１５" localSheetId="0">#REF!</definedName>
    <definedName name="計１１５">#REF!</definedName>
    <definedName name="計１１６" localSheetId="0">#REF!</definedName>
    <definedName name="計１１６">#REF!</definedName>
    <definedName name="計１１７" localSheetId="0">#REF!</definedName>
    <definedName name="計１１７">#REF!</definedName>
    <definedName name="計１１８" localSheetId="0">#REF!</definedName>
    <definedName name="計１１８">#REF!</definedName>
    <definedName name="計１１９" localSheetId="0">#REF!</definedName>
    <definedName name="計１１９">#REF!</definedName>
    <definedName name="計１２１" localSheetId="0">#REF!</definedName>
    <definedName name="計１２１">#REF!</definedName>
    <definedName name="計１２２" localSheetId="0">#REF!</definedName>
    <definedName name="計１２２">#REF!</definedName>
    <definedName name="計１２３" localSheetId="0">#REF!</definedName>
    <definedName name="計１２３">#REF!</definedName>
    <definedName name="計２" localSheetId="0">#REF!</definedName>
    <definedName name="計２">#REF!</definedName>
    <definedName name="計３" localSheetId="0">#REF!</definedName>
    <definedName name="計３">#REF!</definedName>
    <definedName name="計３５" localSheetId="0">#REF!</definedName>
    <definedName name="計３５">#REF!</definedName>
    <definedName name="計算書表題">#REF!</definedName>
    <definedName name="軽作業員" localSheetId="0">#REF!</definedName>
    <definedName name="軽作業員">#REF!</definedName>
    <definedName name="建具工" localSheetId="0">#REF!</definedName>
    <definedName name="建具工">#REF!</definedName>
    <definedName name="建具工事" localSheetId="0">#REF!</definedName>
    <definedName name="建具工事">#REF!</definedName>
    <definedName name="建代価表2">#REF!</definedName>
    <definedName name="建築ブロック・レンガ工" localSheetId="0">#REF!</definedName>
    <definedName name="建築ブロック・レンガ工">#REF!</definedName>
    <definedName name="建築ブロック工" localSheetId="0">#REF!</definedName>
    <definedName name="建築ブロック工">#REF!</definedName>
    <definedName name="建築一般管理費等率表" localSheetId="0">#REF!</definedName>
    <definedName name="建築一般管理費等率表">#REF!</definedName>
    <definedName name="建築共通仮設費率表" localSheetId="0">#REF!</definedName>
    <definedName name="建築共通仮設費率表">#REF!</definedName>
    <definedName name="建築現場管理費率表" localSheetId="0">#REF!</definedName>
    <definedName name="建築現場管理費率表">#REF!</definedName>
    <definedName name="見積日付" localSheetId="0">#REF!</definedName>
    <definedName name="見積日付">#REF!</definedName>
    <definedName name="見積比較">#REF!</definedName>
    <definedName name="現場管理費" localSheetId="0">#REF!</definedName>
    <definedName name="現場管理費">#REF!</definedName>
    <definedName name="現場管理費計">[18]共通費計算!$M$28</definedName>
    <definedName name="現場管理率" localSheetId="2">#REF!</definedName>
    <definedName name="現場管理率" localSheetId="3">#REF!</definedName>
    <definedName name="現場管理率" localSheetId="0">#REF!</definedName>
    <definedName name="現場管理率">#REF!</definedName>
    <definedName name="現場経費一般" localSheetId="2">#REF!</definedName>
    <definedName name="現場経費一般" localSheetId="3">#REF!</definedName>
    <definedName name="現場経費一般" localSheetId="0">#REF!</definedName>
    <definedName name="現場経費一般">#REF!</definedName>
    <definedName name="現場経費改修" localSheetId="2">#REF!</definedName>
    <definedName name="現場経費改修" localSheetId="3">#REF!</definedName>
    <definedName name="現場経費改修" localSheetId="0">#REF!</definedName>
    <definedName name="現場経費改修">#REF!</definedName>
    <definedName name="現場経費率">#REF!</definedName>
    <definedName name="交通警備員" localSheetId="0">#REF!</definedName>
    <definedName name="交通警備員">#REF!</definedName>
    <definedName name="交通整理員" localSheetId="0">#REF!</definedName>
    <definedName name="交通整理員">#REF!</definedName>
    <definedName name="工事">[23]建築諸経費等率表!$A$4:$D$24</definedName>
    <definedName name="工事概要１">[23]建築諸経費等率表!$K$4:$N$56</definedName>
    <definedName name="工事件名" localSheetId="2">#REF!</definedName>
    <definedName name="工事件名" localSheetId="3">#REF!</definedName>
    <definedName name="工事件名" localSheetId="0">#REF!</definedName>
    <definedName name="工事件名">#REF!</definedName>
    <definedName name="工事項目" localSheetId="0">#REF!</definedName>
    <definedName name="工事項目">#REF!</definedName>
    <definedName name="工事場所" localSheetId="0">#REF!</definedName>
    <definedName name="工事場所">#REF!</definedName>
    <definedName name="工事費１">#REF!</definedName>
    <definedName name="工事名" localSheetId="0">#REF!</definedName>
    <definedName name="工事名">#REF!</definedName>
    <definedName name="工事名称" localSheetId="0">#REF!</definedName>
    <definedName name="工事名称">#REF!</definedName>
    <definedName name="杭工事" localSheetId="0">[24]東高校!#REF!</definedName>
    <definedName name="杭工事">[24]東高校!#REF!</definedName>
    <definedName name="構内舗装工事" localSheetId="2">#REF!</definedName>
    <definedName name="構内舗装工事" localSheetId="3">#REF!</definedName>
    <definedName name="構内舗装工事" localSheetId="0">[25]乙外構電気直工!#REF!</definedName>
    <definedName name="構内舗装工事">[17]乙外構電気直工!#REF!</definedName>
    <definedName name="降雪の密度" localSheetId="2">#REF!</definedName>
    <definedName name="降雪の密度" localSheetId="3">#REF!</definedName>
    <definedName name="降雪の密度" localSheetId="0">#REF!</definedName>
    <definedName name="降雪の密度">#REF!</definedName>
    <definedName name="降雪密度" localSheetId="2">#REF!</definedName>
    <definedName name="降雪密度" localSheetId="3">#REF!</definedName>
    <definedName name="降雪密度">'[19]1.揚水さく井調書・内訳'!#REF!</definedName>
    <definedName name="左官工" localSheetId="2">#REF!</definedName>
    <definedName name="左官工" localSheetId="3">#REF!</definedName>
    <definedName name="左官工" localSheetId="0">#REF!</definedName>
    <definedName name="左官工">#REF!</definedName>
    <definedName name="左官工事" localSheetId="0">#REF!</definedName>
    <definedName name="左官工事">#REF!</definedName>
    <definedName name="左官手元" localSheetId="0">#REF!</definedName>
    <definedName name="左官手元">#REF!</definedName>
    <definedName name="査定" localSheetId="0">#REF!</definedName>
    <definedName name="査定">#REF!</definedName>
    <definedName name="材料コード" localSheetId="0">#REF!</definedName>
    <definedName name="材料コード">#REF!</definedName>
    <definedName name="作成時期" localSheetId="0">#REF!</definedName>
    <definedName name="作成時期">#REF!</definedName>
    <definedName name="参照1" localSheetId="0">#REF!</definedName>
    <definedName name="参照1">#REF!</definedName>
    <definedName name="参照10" localSheetId="0">#REF!</definedName>
    <definedName name="参照10">#REF!</definedName>
    <definedName name="参照11" localSheetId="0">#REF!</definedName>
    <definedName name="参照11">#REF!</definedName>
    <definedName name="参照12" localSheetId="0">#REF!</definedName>
    <definedName name="参照12">#REF!</definedName>
    <definedName name="参照13" localSheetId="0">#REF!</definedName>
    <definedName name="参照13">#REF!</definedName>
    <definedName name="参照14" localSheetId="0">#REF!</definedName>
    <definedName name="参照14">#REF!</definedName>
    <definedName name="参照15" localSheetId="0">#REF!</definedName>
    <definedName name="参照15">#REF!</definedName>
    <definedName name="参照16" localSheetId="0">#REF!</definedName>
    <definedName name="参照16">#REF!</definedName>
    <definedName name="参照17" localSheetId="0">#REF!</definedName>
    <definedName name="参照17">#REF!</definedName>
    <definedName name="参照18" localSheetId="0">#REF!</definedName>
    <definedName name="参照18">#REF!</definedName>
    <definedName name="参照19" localSheetId="0">#REF!</definedName>
    <definedName name="参照19">#REF!</definedName>
    <definedName name="参照2" localSheetId="0">#REF!</definedName>
    <definedName name="参照2">#REF!</definedName>
    <definedName name="参照20" localSheetId="0">#REF!</definedName>
    <definedName name="参照20">#REF!</definedName>
    <definedName name="参照21" localSheetId="0">#REF!</definedName>
    <definedName name="参照21">#REF!</definedName>
    <definedName name="参照22" localSheetId="0">#REF!</definedName>
    <definedName name="参照22">#REF!</definedName>
    <definedName name="参照23" localSheetId="0">#REF!</definedName>
    <definedName name="参照23">#REF!</definedName>
    <definedName name="参照24" localSheetId="0">#REF!</definedName>
    <definedName name="参照24">#REF!</definedName>
    <definedName name="参照25" localSheetId="0">#REF!</definedName>
    <definedName name="参照25">#REF!</definedName>
    <definedName name="参照26" localSheetId="0">#REF!</definedName>
    <definedName name="参照26">#REF!</definedName>
    <definedName name="参照27" localSheetId="0">#REF!</definedName>
    <definedName name="参照27">#REF!</definedName>
    <definedName name="参照28" localSheetId="0">#REF!</definedName>
    <definedName name="参照28">#REF!</definedName>
    <definedName name="参照29" localSheetId="0">#REF!</definedName>
    <definedName name="参照29">#REF!</definedName>
    <definedName name="参照3" localSheetId="0">#REF!</definedName>
    <definedName name="参照3">#REF!</definedName>
    <definedName name="参照30" localSheetId="0">#REF!</definedName>
    <definedName name="参照30">#REF!</definedName>
    <definedName name="参照31" localSheetId="0">#REF!</definedName>
    <definedName name="参照31">#REF!</definedName>
    <definedName name="参照32" localSheetId="0">#REF!</definedName>
    <definedName name="参照32">#REF!</definedName>
    <definedName name="参照33" localSheetId="0">#REF!</definedName>
    <definedName name="参照33">#REF!</definedName>
    <definedName name="参照34" localSheetId="0">#REF!</definedName>
    <definedName name="参照34">#REF!</definedName>
    <definedName name="参照35" localSheetId="0">#REF!</definedName>
    <definedName name="参照35">#REF!</definedName>
    <definedName name="参照36" localSheetId="0">#REF!</definedName>
    <definedName name="参照36">#REF!</definedName>
    <definedName name="参照4" localSheetId="0">#REF!</definedName>
    <definedName name="参照4">#REF!</definedName>
    <definedName name="参照5" localSheetId="0">#REF!</definedName>
    <definedName name="参照5">#REF!</definedName>
    <definedName name="参照6" localSheetId="0">#REF!</definedName>
    <definedName name="参照6">#REF!</definedName>
    <definedName name="参照7" localSheetId="0">#REF!</definedName>
    <definedName name="参照7">#REF!</definedName>
    <definedName name="参照8" localSheetId="0">#REF!</definedName>
    <definedName name="参照8">#REF!</definedName>
    <definedName name="参照9" localSheetId="0">#REF!</definedName>
    <definedName name="参照9">#REF!</definedName>
    <definedName name="産廃明細">[8]柱!#REF!</definedName>
    <definedName name="残土" localSheetId="2">#REF!</definedName>
    <definedName name="残土" localSheetId="3">#REF!</definedName>
    <definedName name="残土" localSheetId="0">#REF!</definedName>
    <definedName name="残土">#REF!</definedName>
    <definedName name="子">[9]柱!#REF!</definedName>
    <definedName name="事務所庁舎">#REF!</definedName>
    <definedName name="時間降雪深cm" localSheetId="2">#REF!</definedName>
    <definedName name="時間降雪深cm" localSheetId="3">#REF!</definedName>
    <definedName name="時間降雪深cm">#REF!</definedName>
    <definedName name="時間降雪深m" localSheetId="2">#REF!</definedName>
    <definedName name="時間降雪深m" localSheetId="3">#REF!</definedName>
    <definedName name="時間降雪深m">#REF!</definedName>
    <definedName name="自動火災報知設備工事" localSheetId="2">#REF!</definedName>
    <definedName name="自動火災報知設備工事" localSheetId="3">#REF!</definedName>
    <definedName name="自動火災報知設備工事" localSheetId="0">#REF!</definedName>
    <definedName name="自動火災報知設備工事">#REF!</definedName>
    <definedName name="自動車運転工" localSheetId="0">#REF!</definedName>
    <definedName name="自動車運転工">#REF!</definedName>
    <definedName name="実行">#REF!</definedName>
    <definedName name="主任技師" localSheetId="0">#REF!</definedName>
    <definedName name="主任技師">#REF!</definedName>
    <definedName name="主任地質調査員" localSheetId="0">#REF!</definedName>
    <definedName name="主任地質調査員">#REF!</definedName>
    <definedName name="主要機器１">#REF!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受変電設備工事" localSheetId="0">#REF!</definedName>
    <definedName name="受変電設備工事">#REF!</definedName>
    <definedName name="集計">#REF!</definedName>
    <definedName name="集計表">#REF!</definedName>
    <definedName name="重量品" localSheetId="0">#REF!</definedName>
    <definedName name="重量品">#REF!</definedName>
    <definedName name="重量品２">#REF!</definedName>
    <definedName name="処理B" localSheetId="0">#REF!</definedName>
    <definedName name="処理B">#REF!</definedName>
    <definedName name="諸経費" localSheetId="0">#REF!</definedName>
    <definedName name="諸経費">#REF!</definedName>
    <definedName name="諸経費一覧" localSheetId="0">#REF!</definedName>
    <definedName name="諸経費一覧">#REF!</definedName>
    <definedName name="小運搬費手元" localSheetId="0">#REF!</definedName>
    <definedName name="小運搬費手元">#REF!</definedName>
    <definedName name="小額割増費" localSheetId="0">#REF!</definedName>
    <definedName name="小額割増費">#REF!</definedName>
    <definedName name="昇降機工事計" localSheetId="0">[2]【火葬待合棟】明細!#REF!</definedName>
    <definedName name="昇降機工事計">[2]【火葬待合棟】明細!#REF!</definedName>
    <definedName name="消防">#REF!</definedName>
    <definedName name="消防庁舎">#REF!</definedName>
    <definedName name="消耗品雑材料率" localSheetId="2">#REF!</definedName>
    <definedName name="消耗品雑材料率" localSheetId="3">#REF!</definedName>
    <definedName name="消耗品雑材料率" localSheetId="0">#REF!</definedName>
    <definedName name="消耗品雑材料率">#REF!</definedName>
    <definedName name="照明率" localSheetId="2">#REF!</definedName>
    <definedName name="照明率" localSheetId="3">#REF!</definedName>
    <definedName name="照明率" localSheetId="0">#REF!</definedName>
    <definedName name="照明率">#REF!</definedName>
    <definedName name="硝子工" localSheetId="2">#REF!</definedName>
    <definedName name="硝子工" localSheetId="3">#REF!</definedName>
    <definedName name="硝子工" localSheetId="0">#REF!</definedName>
    <definedName name="硝子工">#REF!</definedName>
    <definedName name="場外ｻｲﾄ">#REF!</definedName>
    <definedName name="情報用配管設備工事" localSheetId="0">#REF!</definedName>
    <definedName name="情報用配管設備工事">#REF!</definedName>
    <definedName name="条件解析">'[19]1.揚水さく井調書・内訳'!#REF!</definedName>
    <definedName name="新潟コンクリート工" localSheetId="2">#REF!</definedName>
    <definedName name="新潟コンクリート工" localSheetId="3">#REF!</definedName>
    <definedName name="新潟コンクリート工" localSheetId="0">[26]労務単価!#REF!</definedName>
    <definedName name="新潟コンクリート工">[14]労務単価!#REF!</definedName>
    <definedName name="新潟サッシュ工" localSheetId="2">#REF!</definedName>
    <definedName name="新潟サッシュ工" localSheetId="3">#REF!</definedName>
    <definedName name="新潟サッシュ工" localSheetId="0">[26]労務単価!#REF!</definedName>
    <definedName name="新潟サッシュ工">[14]労務単価!#REF!</definedName>
    <definedName name="新潟シーリング工" localSheetId="2">#REF!</definedName>
    <definedName name="新潟シーリング工" localSheetId="3">#REF!</definedName>
    <definedName name="新潟シーリング工" localSheetId="0">[26]労務単価!#REF!</definedName>
    <definedName name="新潟シーリング工">[14]労務単価!#REF!</definedName>
    <definedName name="新潟タイル工" localSheetId="2">#REF!</definedName>
    <definedName name="新潟タイル工" localSheetId="3">#REF!</definedName>
    <definedName name="新潟タイル工" localSheetId="0">[26]労務単価!#REF!</definedName>
    <definedName name="新潟タイル工">[14]労務単価!#REF!</definedName>
    <definedName name="新潟ダクト工" localSheetId="2">#REF!</definedName>
    <definedName name="新潟ダクト工" localSheetId="3">#REF!</definedName>
    <definedName name="新潟ダクト工" localSheetId="0">[26]労務単価!#REF!</definedName>
    <definedName name="新潟ダクト工">[14]労務単価!#REF!</definedName>
    <definedName name="新潟屋根葺工" localSheetId="2">#REF!</definedName>
    <definedName name="新潟屋根葺工" localSheetId="3">#REF!</definedName>
    <definedName name="新潟屋根葺工" localSheetId="0">[26]労務単価!#REF!</definedName>
    <definedName name="新潟屋根葺工">[14]労務単価!#REF!</definedName>
    <definedName name="新潟各種手元" localSheetId="2">#REF!</definedName>
    <definedName name="新潟各種手元" localSheetId="3">#REF!</definedName>
    <definedName name="新潟各種手元" localSheetId="0">[26]労務単価!#REF!</definedName>
    <definedName name="新潟各種手元">[14]労務単価!#REF!</definedName>
    <definedName name="新潟各種助手" localSheetId="2">#REF!</definedName>
    <definedName name="新潟各種助手" localSheetId="3">#REF!</definedName>
    <definedName name="新潟各種助手" localSheetId="0">[26]労務単価!#REF!</definedName>
    <definedName name="新潟各種助手">[14]労務単価!#REF!</definedName>
    <definedName name="新潟機械運転工" localSheetId="2">#REF!</definedName>
    <definedName name="新潟機械運転工" localSheetId="3">#REF!</definedName>
    <definedName name="新潟機械運転工" localSheetId="0">[26]労務単価!#REF!</definedName>
    <definedName name="新潟機械運転工">[14]労務単価!#REF!</definedName>
    <definedName name="新潟機械設備工" localSheetId="2">#REF!</definedName>
    <definedName name="新潟機械設備工" localSheetId="3">#REF!</definedName>
    <definedName name="新潟機械設備工" localSheetId="0">[26]労務単価!#REF!</definedName>
    <definedName name="新潟機械設備工">[14]労務単価!#REF!</definedName>
    <definedName name="新潟型枠工" localSheetId="2">#REF!</definedName>
    <definedName name="新潟型枠工" localSheetId="3">#REF!</definedName>
    <definedName name="新潟型枠工" localSheetId="0">[26]労務単価!#REF!</definedName>
    <definedName name="新潟型枠工">[14]労務単価!#REF!</definedName>
    <definedName name="新潟軽作業員" localSheetId="2">#REF!</definedName>
    <definedName name="新潟軽作業員" localSheetId="3">#REF!</definedName>
    <definedName name="新潟軽作業員" localSheetId="0">[26]労務単価!#REF!</definedName>
    <definedName name="新潟軽作業員">[14]労務単価!#REF!</definedName>
    <definedName name="新潟建築ブロック・レンガ工" localSheetId="2">#REF!</definedName>
    <definedName name="新潟建築ブロック・レンガ工" localSheetId="3">#REF!</definedName>
    <definedName name="新潟建築ブロック・レンガ工" localSheetId="0">[26]労務単価!#REF!</definedName>
    <definedName name="新潟建築ブロック・レンガ工">[14]労務単価!#REF!</definedName>
    <definedName name="新潟交通警備員" localSheetId="2">#REF!</definedName>
    <definedName name="新潟交通警備員" localSheetId="3">#REF!</definedName>
    <definedName name="新潟交通警備員" localSheetId="0">[26]労務単価!#REF!</definedName>
    <definedName name="新潟交通警備員">[14]労務単価!#REF!</definedName>
    <definedName name="新潟左官工" localSheetId="2">#REF!</definedName>
    <definedName name="新潟左官工" localSheetId="3">#REF!</definedName>
    <definedName name="新潟左官工" localSheetId="0">[26]労務単価!#REF!</definedName>
    <definedName name="新潟左官工">[14]労務単価!#REF!</definedName>
    <definedName name="新潟左官手元" localSheetId="2">#REF!</definedName>
    <definedName name="新潟左官手元" localSheetId="3">#REF!</definedName>
    <definedName name="新潟左官手元" localSheetId="0">[26]労務単価!#REF!</definedName>
    <definedName name="新潟左官手元">[14]労務単価!#REF!</definedName>
    <definedName name="新潟自動車運転工" localSheetId="2">#REF!</definedName>
    <definedName name="新潟自動車運転工" localSheetId="3">#REF!</definedName>
    <definedName name="新潟自動車運転工" localSheetId="0">[26]労務単価!#REF!</definedName>
    <definedName name="新潟自動車運転工">[14]労務単価!#REF!</definedName>
    <definedName name="新潟小運搬費手元" localSheetId="2">#REF!</definedName>
    <definedName name="新潟小運搬費手元" localSheetId="3">#REF!</definedName>
    <definedName name="新潟小運搬費手元" localSheetId="0">[26]労務単価!#REF!</definedName>
    <definedName name="新潟小運搬費手元">[14]労務単価!#REF!</definedName>
    <definedName name="新潟硝子工" localSheetId="2">#REF!</definedName>
    <definedName name="新潟硝子工" localSheetId="3">#REF!</definedName>
    <definedName name="新潟硝子工" localSheetId="0">[26]労務単価!#REF!</definedName>
    <definedName name="新潟硝子工">[14]労務単価!#REF!</definedName>
    <definedName name="新潟世話人" localSheetId="2">#REF!</definedName>
    <definedName name="新潟世話人" localSheetId="3">#REF!</definedName>
    <definedName name="新潟世話人" localSheetId="0">[26]労務単価!#REF!</definedName>
    <definedName name="新潟世話人">[14]労務単価!#REF!</definedName>
    <definedName name="新潟石工" localSheetId="2">#REF!</definedName>
    <definedName name="新潟石工" localSheetId="3">#REF!</definedName>
    <definedName name="新潟石工" localSheetId="0">[26]労務単価!#REF!</definedName>
    <definedName name="新潟石工">[14]労務単価!#REF!</definedName>
    <definedName name="新潟大工" localSheetId="2">#REF!</definedName>
    <definedName name="新潟大工" localSheetId="3">#REF!</definedName>
    <definedName name="新潟大工" localSheetId="0">[26]労務単価!#REF!</definedName>
    <definedName name="新潟大工">[14]労務単価!#REF!</definedName>
    <definedName name="新潟鉄筋工" localSheetId="2">#REF!</definedName>
    <definedName name="新潟鉄筋工" localSheetId="3">#REF!</definedName>
    <definedName name="新潟鉄筋工" localSheetId="0">[26]労務単価!#REF!</definedName>
    <definedName name="新潟鉄筋工">[14]労務単価!#REF!</definedName>
    <definedName name="新潟鉄骨工" localSheetId="2">#REF!</definedName>
    <definedName name="新潟鉄骨工" localSheetId="3">#REF!</definedName>
    <definedName name="新潟鉄骨工" localSheetId="0">[26]労務単価!#REF!</definedName>
    <definedName name="新潟鉄骨工">[14]労務単価!#REF!</definedName>
    <definedName name="新潟電工" localSheetId="2">#REF!</definedName>
    <definedName name="新潟電工" localSheetId="3">#REF!</definedName>
    <definedName name="新潟電工" localSheetId="0">[26]労務単価!#REF!</definedName>
    <definedName name="新潟電工">[14]労務単価!#REF!</definedName>
    <definedName name="新潟塗装工" localSheetId="2">#REF!</definedName>
    <definedName name="新潟塗装工" localSheetId="3">#REF!</definedName>
    <definedName name="新潟塗装工" localSheetId="0">[26]労務単価!#REF!</definedName>
    <definedName name="新潟塗装工">[14]労務単価!#REF!</definedName>
    <definedName name="新潟土工" localSheetId="2">#REF!</definedName>
    <definedName name="新潟土工" localSheetId="3">#REF!</definedName>
    <definedName name="新潟土工" localSheetId="0">[26]労務単価!#REF!</definedName>
    <definedName name="新潟土工">[14]労務単価!#REF!</definedName>
    <definedName name="新潟特殊作業員" localSheetId="2">#REF!</definedName>
    <definedName name="新潟特殊作業員" localSheetId="3">#REF!</definedName>
    <definedName name="新潟特殊作業員" localSheetId="0">[26]労務単価!#REF!</definedName>
    <definedName name="新潟特殊作業員">[14]労務単価!#REF!</definedName>
    <definedName name="新潟鳶工" localSheetId="2">#REF!</definedName>
    <definedName name="新潟鳶工" localSheetId="3">#REF!</definedName>
    <definedName name="新潟鳶工" localSheetId="0">[26]労務単価!#REF!</definedName>
    <definedName name="新潟鳶工">[14]労務単価!#REF!</definedName>
    <definedName name="新潟内外装工" localSheetId="2">#REF!</definedName>
    <definedName name="新潟内外装工" localSheetId="3">#REF!</definedName>
    <definedName name="新潟内外装工" localSheetId="0">[26]労務単価!#REF!</definedName>
    <definedName name="新潟内外装工">[14]労務単価!#REF!</definedName>
    <definedName name="新潟配管工" localSheetId="2">#REF!</definedName>
    <definedName name="新潟配管工" localSheetId="3">#REF!</definedName>
    <definedName name="新潟配管工" localSheetId="0">[26]労務単価!#REF!</definedName>
    <definedName name="新潟配管工">[14]労務単価!#REF!</definedName>
    <definedName name="新潟板金工" localSheetId="2">#REF!</definedName>
    <definedName name="新潟板金工" localSheetId="3">#REF!</definedName>
    <definedName name="新潟板金工" localSheetId="0">[26]労務単価!#REF!</definedName>
    <definedName name="新潟板金工">[14]労務単価!#REF!</definedName>
    <definedName name="新潟普通作業員" localSheetId="2">#REF!</definedName>
    <definedName name="新潟普通作業員" localSheetId="3">#REF!</definedName>
    <definedName name="新潟普通作業員" localSheetId="0">[26]労務単価!#REF!</definedName>
    <definedName name="新潟普通作業員">[14]労務単価!#REF!</definedName>
    <definedName name="新潟保温工" localSheetId="2">#REF!</definedName>
    <definedName name="新潟保温工" localSheetId="3">#REF!</definedName>
    <definedName name="新潟保温工" localSheetId="0">[26]労務単価!#REF!</definedName>
    <definedName name="新潟保温工">[14]労務単価!#REF!</definedName>
    <definedName name="新潟防水工" localSheetId="2">#REF!</definedName>
    <definedName name="新潟防水工" localSheetId="3">#REF!</definedName>
    <definedName name="新潟防水工" localSheetId="0">[26]労務単価!#REF!</definedName>
    <definedName name="新潟防水工">[14]労務単価!#REF!</definedName>
    <definedName name="新潟木製建具工" localSheetId="2">#REF!</definedName>
    <definedName name="新潟木製建具工" localSheetId="3">#REF!</definedName>
    <definedName name="新潟木製建具工" localSheetId="0">[26]労務単価!#REF!</definedName>
    <definedName name="新潟木製建具工">[14]労務単価!#REF!</definedName>
    <definedName name="新潟溶接工" localSheetId="2">#REF!</definedName>
    <definedName name="新潟溶接工" localSheetId="3">#REF!</definedName>
    <definedName name="新潟溶接工" localSheetId="0">[26]労務単価!#REF!</definedName>
    <definedName name="新潟溶接工">[14]労務単価!#REF!</definedName>
    <definedName name="新潟斫り工" localSheetId="2">#REF!</definedName>
    <definedName name="新潟斫り工" localSheetId="3">#REF!</definedName>
    <definedName name="新潟斫り工" localSheetId="0">[26]労務単価!#REF!</definedName>
    <definedName name="新潟斫り工">[14]労務単価!#REF!</definedName>
    <definedName name="新設計" localSheetId="2">#REF!</definedName>
    <definedName name="新設計" localSheetId="3">#REF!</definedName>
    <definedName name="新設計" localSheetId="0">#REF!</definedName>
    <definedName name="新設計">#REF!</definedName>
    <definedName name="新築工事" localSheetId="2">#REF!</definedName>
    <definedName name="新築工事" localSheetId="3">#REF!</definedName>
    <definedName name="新築工事" localSheetId="0">#REF!</definedName>
    <definedName name="新築工事">#REF!</definedName>
    <definedName name="真砂土単価" localSheetId="0">#REF!</definedName>
    <definedName name="真砂土単価">#REF!</definedName>
    <definedName name="厨房_コンセント" localSheetId="0">#REF!</definedName>
    <definedName name="厨房_コンセント">#REF!</definedName>
    <definedName name="据付費1">#REF!</definedName>
    <definedName name="世話人" localSheetId="0">#REF!</definedName>
    <definedName name="世話人">#REF!</definedName>
    <definedName name="世話役" localSheetId="0">#REF!</definedName>
    <definedName name="世話役">#REF!</definedName>
    <definedName name="清掃根拠">#REF!</definedName>
    <definedName name="西木見積3.27" localSheetId="0">#REF!</definedName>
    <definedName name="西木見積3.27">#REF!</definedName>
    <definedName name="石">[9]柱!#REF!</definedName>
    <definedName name="石・ﾀｲﾙ">[9]柱!#REF!</definedName>
    <definedName name="石工" localSheetId="2">#REF!</definedName>
    <definedName name="石工" localSheetId="3">#REF!</definedName>
    <definedName name="石工" localSheetId="0">#REF!</definedName>
    <definedName name="石工">#REF!</definedName>
    <definedName name="石工事" localSheetId="2">#REF!</definedName>
    <definedName name="石工事" localSheetId="3">#REF!</definedName>
    <definedName name="石工事" localSheetId="0">#REF!</definedName>
    <definedName name="石工事">#REF!</definedName>
    <definedName name="積算__1" localSheetId="0">#REF!</definedName>
    <definedName name="積算__1">#REF!</definedName>
    <definedName name="積算用紙3">#REF!</definedName>
    <definedName name="接続">[27]空調機!$B$1:$IV$8192</definedName>
    <definedName name="設計">'[28]設計書 乙1'!$B$2:$H$40</definedName>
    <definedName name="設計書_甲号" localSheetId="2">#REF!</definedName>
    <definedName name="設計書_甲号" localSheetId="3">#REF!</definedName>
    <definedName name="設計書_甲号" localSheetId="0">#REF!</definedName>
    <definedName name="設計書_甲号">#REF!</definedName>
    <definedName name="設計担当者" localSheetId="2">#REF!</definedName>
    <definedName name="設計担当者" localSheetId="3">#REF!</definedName>
    <definedName name="設計担当者" localSheetId="0">#REF!</definedName>
    <definedName name="設計担当者">#REF!</definedName>
    <definedName name="設備一般管理費等率表" localSheetId="2">#REF!</definedName>
    <definedName name="設備一般管理費等率表" localSheetId="3">#REF!</definedName>
    <definedName name="設備一般管理費等率表" localSheetId="0">#REF!</definedName>
    <definedName name="設備一般管理費等率表">#REF!</definedName>
    <definedName name="設備一般管理率" localSheetId="0">#REF!</definedName>
    <definedName name="設備一般管理率">#REF!</definedName>
    <definedName name="設備機械工" localSheetId="0">#REF!</definedName>
    <definedName name="設備機械工">#REF!</definedName>
    <definedName name="設備共通仮設費率表" localSheetId="0">#REF!</definedName>
    <definedName name="設備共通仮設費率表">#REF!</definedName>
    <definedName name="設備共通仮設率" localSheetId="0">#REF!</definedName>
    <definedName name="設備共通仮設率">#REF!</definedName>
    <definedName name="設備現場管理費率表" localSheetId="0">#REF!</definedName>
    <definedName name="設備現場管理費率表">#REF!</definedName>
    <definedName name="設備現場管理率" localSheetId="0">#REF!</definedName>
    <definedName name="設備現場管理率">#REF!</definedName>
    <definedName name="専門工事１">#REF!</definedName>
    <definedName name="前払い金">#REF!</definedName>
    <definedName name="前払い金表示">#REF!</definedName>
    <definedName name="総合" localSheetId="0">#REF!</definedName>
    <definedName name="総合">#REF!</definedName>
    <definedName name="葬祭棟改修計" localSheetId="0">#REF!</definedName>
    <definedName name="葬祭棟改修計">#REF!</definedName>
    <definedName name="送付日" localSheetId="0">#REF!</definedName>
    <definedName name="送付日">#REF!</definedName>
    <definedName name="造園工" localSheetId="0">#REF!</definedName>
    <definedName name="造園工">#REF!</definedName>
    <definedName name="造成建築一般管理費等率表">[29]建築諸経費等率表!$K$4:$N$56</definedName>
    <definedName name="造成建築共通仮設費率表">[29]建築諸経費等率表!$A$4:$D$24</definedName>
    <definedName name="造成建築現場管理費率表">[29]建築諸経費等率表!$F$4:$I$56</definedName>
    <definedName name="造成設備一般管理費等率表">[29]設備諸経費等!$K$4:$N$74</definedName>
    <definedName name="造成設備共通仮設費率表">[29]設備諸経費等!$A$4:$D$74</definedName>
    <definedName name="造成設備現場管理費率表">[29]設備諸経費等!$F$4:$I$74</definedName>
    <definedName name="打放しB種単価" localSheetId="2">#REF!</definedName>
    <definedName name="打放しB種単価" localSheetId="3">#REF!</definedName>
    <definedName name="打放しB種単価" localSheetId="0">[2]【火葬待合棟】代価!#REF!</definedName>
    <definedName name="打放しB種単価">[2]【火葬待合棟】代価!#REF!</definedName>
    <definedName name="打放しC種単価" localSheetId="0">[2]【火葬待合棟】代価!#REF!</definedName>
    <definedName name="打放しC種単価">[2]【火葬待合棟】代価!#REF!</definedName>
    <definedName name="代">[30]別細!$P$255</definedName>
    <definedName name="代価P" localSheetId="2">#REF!</definedName>
    <definedName name="代価P" localSheetId="3">#REF!</definedName>
    <definedName name="代価P" localSheetId="0">#REF!</definedName>
    <definedName name="代価P">#REF!</definedName>
    <definedName name="代価Q" localSheetId="2">#REF!</definedName>
    <definedName name="代価Q" localSheetId="3">#REF!</definedName>
    <definedName name="代価Q" localSheetId="0">#REF!</definedName>
    <definedName name="代価Q">#REF!</definedName>
    <definedName name="代数" localSheetId="2">#REF!</definedName>
    <definedName name="代数" localSheetId="3">#REF!</definedName>
    <definedName name="代数" localSheetId="0">#REF!</definedName>
    <definedName name="代数">#REF!</definedName>
    <definedName name="台" localSheetId="2">#REF!</definedName>
    <definedName name="台" localSheetId="3">#REF!</definedName>
    <definedName name="台" localSheetId="0">[9]柱!#REF!</definedName>
    <definedName name="台">[9]柱!#REF!</definedName>
    <definedName name="大改屋１次">[13]屋体!$BA$11:$CE$53</definedName>
    <definedName name="大改屋１次黄">[13]屋体!$BZ$22,[13]屋体!$BF$31:$BF$46,[13]屋体!$BT$40</definedName>
    <definedName name="大改屋１次青">[13]屋体!$BD$15:$BL$18,[13]屋体!$BP$17,[13]屋体!$BZ$13:$CE$18,[13]屋体!$CD$28,[13]屋体!$BJ$31:$BJ$46</definedName>
    <definedName name="大改屋２次">[13]屋体!$BA$57:$CE$99</definedName>
    <definedName name="大改屋２次黄">[13]屋体!$BZ$71,[13]屋体!$BT$77:$CE$83,[13]屋体!$BT$86</definedName>
    <definedName name="大改屋２次青">[13]屋体!$BZ$73:$BZ$74,[13]屋体!$CB$74,[13]屋体!$CE$74,[13]屋体!$BF$77:$BF$92,[13]屋体!$BJ$77:$BJ$92</definedName>
    <definedName name="大改校１次">[13]校舎!$BA$11:$CE$52</definedName>
    <definedName name="大改校１次黄">[13]校舎!$BZ$22,[13]校舎!$BF$31:$BF$45,[13]校舎!$BT$39</definedName>
    <definedName name="大改校１次青">[13]校舎!$BD$15:$BL$18,[13]校舎!$BP$17,[13]校舎!$BZ$13:$CE$18,[13]校舎!$CD$28,[13]校舎!$BJ$31:$BJ$45</definedName>
    <definedName name="大改校２次">[13]校舎!$BA$57:$CE$98</definedName>
    <definedName name="大改校２次黄">[13]校舎!$BZ$71,[13]校舎!$BT$77:$CE$82,[13]校舎!$BT$85</definedName>
    <definedName name="大改校２次青">[13]校舎!$BZ$73:$BZ$74,[13]校舎!$CB$74,[13]校舎!$CE$74,[13]校舎!$BF$77:$BF$91,[13]校舎!$BJ$77:$BJ$91</definedName>
    <definedName name="大工" localSheetId="2">#REF!</definedName>
    <definedName name="大工" localSheetId="3">#REF!</definedName>
    <definedName name="大工" localSheetId="0">#REF!</definedName>
    <definedName name="大工">#REF!</definedName>
    <definedName name="単価">#REF!</definedName>
    <definedName name="単価表" localSheetId="0">[31]単価データ!$A$3:$F$623</definedName>
    <definedName name="単価表">[32]単価データ!$A$3:$F$623</definedName>
    <definedName name="担当者" localSheetId="2">#REF!</definedName>
    <definedName name="担当者" localSheetId="3">#REF!</definedName>
    <definedName name="担当者" localSheetId="0">#REF!</definedName>
    <definedName name="担当者">#REF!</definedName>
    <definedName name="地下水温" localSheetId="2">#REF!</definedName>
    <definedName name="地下水温" localSheetId="3">#REF!</definedName>
    <definedName name="地下水温" localSheetId="0">#REF!</definedName>
    <definedName name="地下水温">#REF!</definedName>
    <definedName name="地業工事" localSheetId="0">#REF!</definedName>
    <definedName name="地業工事">#REF!</definedName>
    <definedName name="地質調査員" localSheetId="0">#REF!</definedName>
    <definedName name="地質調査員">#REF!</definedName>
    <definedName name="地質調査技師" localSheetId="0">#REF!</definedName>
    <definedName name="地質調査技師">#REF!</definedName>
    <definedName name="調書" localSheetId="0">#REF!</definedName>
    <definedName name="調書">#REF!</definedName>
    <definedName name="調理室_電灯コンセント" localSheetId="0">#REF!</definedName>
    <definedName name="調理室_電灯コンセント">#REF!</definedName>
    <definedName name="直接仮設" localSheetId="0">#REF!</definedName>
    <definedName name="直接仮設">#REF!</definedName>
    <definedName name="直接工事費計">[18]共通費計算!$E$28</definedName>
    <definedName name="通信引込設備工事" localSheetId="2">#REF!</definedName>
    <definedName name="通信引込設備工事" localSheetId="3">#REF!</definedName>
    <definedName name="通信引込設備工事" localSheetId="0">#REF!</definedName>
    <definedName name="通信引込設備工事">#REF!</definedName>
    <definedName name="鉄筋工" localSheetId="2">#REF!</definedName>
    <definedName name="鉄筋工" localSheetId="3">#REF!</definedName>
    <definedName name="鉄筋工" localSheetId="0">#REF!</definedName>
    <definedName name="鉄筋工">#REF!</definedName>
    <definedName name="鉄筋工事" localSheetId="0">#REF!</definedName>
    <definedName name="鉄筋工事">#REF!</definedName>
    <definedName name="鉄骨工" localSheetId="0">#REF!</definedName>
    <definedName name="鉄骨工">#REF!</definedName>
    <definedName name="電気技術員" localSheetId="0">#REF!</definedName>
    <definedName name="電気技術員">#REF!</definedName>
    <definedName name="電源局舎">#REF!</definedName>
    <definedName name="電工" localSheetId="0">#REF!</definedName>
    <definedName name="電工">#REF!</definedName>
    <definedName name="電灯_" localSheetId="0">#REF!</definedName>
    <definedName name="電灯_">#REF!</definedName>
    <definedName name="電灯_2F_A棟" localSheetId="0">#REF!</definedName>
    <definedName name="電灯_2F_A棟">#REF!</definedName>
    <definedName name="電灯_2F_B棟" localSheetId="0">#REF!</definedName>
    <definedName name="電灯_2F_B棟">#REF!</definedName>
    <definedName name="電灯_2F_C棟" localSheetId="0">#REF!</definedName>
    <definedName name="電灯_2F_C棟">#REF!</definedName>
    <definedName name="電灯_A棟" localSheetId="0">#REF!</definedName>
    <definedName name="電灯_A棟">#REF!</definedName>
    <definedName name="電灯_B棟" localSheetId="0">#REF!</definedName>
    <definedName name="電灯_B棟">#REF!</definedName>
    <definedName name="電灯_C棟" localSheetId="0">#REF!</definedName>
    <definedName name="電灯_C棟">#REF!</definedName>
    <definedName name="電灯_調理室" localSheetId="0">#REF!</definedName>
    <definedName name="電灯_調理室">#REF!</definedName>
    <definedName name="電灯コンセント" localSheetId="0">#REF!</definedName>
    <definedName name="電灯コンセント">#REF!</definedName>
    <definedName name="電灯設備工事" localSheetId="0">#REF!</definedName>
    <definedName name="電灯設備工事">#REF!</definedName>
    <definedName name="電波障害防除">#REF!</definedName>
    <definedName name="電力引込設備工事" localSheetId="0">#REF!</definedName>
    <definedName name="電力引込設備工事">#REF!</definedName>
    <definedName name="電話設備工事" localSheetId="0">#REF!</definedName>
    <definedName name="電話設備工事">#REF!</definedName>
    <definedName name="塗装工" localSheetId="0">#REF!</definedName>
    <definedName name="塗装工">#REF!</definedName>
    <definedName name="塗装工事" localSheetId="0">#REF!</definedName>
    <definedName name="塗装工事">#REF!</definedName>
    <definedName name="渡り廊下設備工事" localSheetId="0">#REF!</definedName>
    <definedName name="渡り廊下設備工事">#REF!</definedName>
    <definedName name="土工" localSheetId="0">#REF!</definedName>
    <definedName name="土工">#REF!</definedName>
    <definedName name="土工事" localSheetId="0">#REF!</definedName>
    <definedName name="土工事">#REF!</definedName>
    <definedName name="土木一般世話役" localSheetId="0">#REF!</definedName>
    <definedName name="土木一般世話役">#REF!</definedName>
    <definedName name="陶磁器くず" localSheetId="0">#REF!</definedName>
    <definedName name="陶磁器くず">#REF!</definedName>
    <definedName name="動力設備工事" localSheetId="0">#REF!</definedName>
    <definedName name="動力設備工事">#REF!</definedName>
    <definedName name="同時使用">#REF!</definedName>
    <definedName name="同時使用２">#REF!</definedName>
    <definedName name="特殊運転手" localSheetId="0">#REF!</definedName>
    <definedName name="特殊運転手">#REF!</definedName>
    <definedName name="特殊作業員" localSheetId="0">#REF!</definedName>
    <definedName name="特殊作業員">#REF!</definedName>
    <definedName name="鳶工" localSheetId="0">#REF!</definedName>
    <definedName name="鳶工">#REF!</definedName>
    <definedName name="内外装工" localSheetId="0">#REF!</definedName>
    <definedName name="内外装工">#REF!</definedName>
    <definedName name="内外装工事" localSheetId="0">#REF!</definedName>
    <definedName name="内外装工事">#REF!</definedName>
    <definedName name="内装工" localSheetId="0">#REF!</definedName>
    <definedName name="内装工">#REF!</definedName>
    <definedName name="内訳">'[28]設計書 乙1'!$B$2:$H$40</definedName>
    <definedName name="内訳1">#REF!</definedName>
    <definedName name="内訳2">#REF!</definedName>
    <definedName name="内訳書" localSheetId="2">#REF!</definedName>
    <definedName name="内訳書" localSheetId="3">#REF!</definedName>
    <definedName name="内訳書" localSheetId="0">#REF!</definedName>
    <definedName name="内訳書">#REF!</definedName>
    <definedName name="二階単価">#REF!</definedName>
    <definedName name="二次製品" localSheetId="0">#REF!</definedName>
    <definedName name="二次製品">#REF!</definedName>
    <definedName name="日付" localSheetId="0">#REF!</definedName>
    <definedName name="日付">#REF!</definedName>
    <definedName name="入力">#REF!</definedName>
    <definedName name="燃料">#REF!</definedName>
    <definedName name="馬鹿">#REF!</definedName>
    <definedName name="排水">#REF!</definedName>
    <definedName name="配">#REF!</definedName>
    <definedName name="配管工" localSheetId="0">#REF!</definedName>
    <definedName name="配管工">#REF!</definedName>
    <definedName name="配線">#REF!</definedName>
    <definedName name="搬入据付費">#REF!</definedName>
    <definedName name="搬入費">#REF!</definedName>
    <definedName name="板金工" localSheetId="0">#REF!</definedName>
    <definedName name="板金工">#REF!</definedName>
    <definedName name="板厚">#REF!</definedName>
    <definedName name="般世話役" localSheetId="0">#REF!</definedName>
    <definedName name="般世話役">#REF!</definedName>
    <definedName name="比">#REF!</definedName>
    <definedName name="備品">#REF!</definedName>
    <definedName name="必要水量">#REF!</definedName>
    <definedName name="必要熱量">#REF!</definedName>
    <definedName name="表紙">#REF!</definedName>
    <definedName name="表題">#REF!</definedName>
    <definedName name="付属品率" localSheetId="0">#REF!</definedName>
    <definedName name="付属品率">#REF!</definedName>
    <definedName name="普通作業員" localSheetId="0">#REF!</definedName>
    <definedName name="普通作業員">#REF!</definedName>
    <definedName name="部屋指数" localSheetId="0">#REF!</definedName>
    <definedName name="部屋指数">#REF!</definedName>
    <definedName name="部数" localSheetId="0">#REF!</definedName>
    <definedName name="部数">#REF!</definedName>
    <definedName name="風速">#REF!</definedName>
    <definedName name="複合">#REF!</definedName>
    <definedName name="複合単価">#REF!</definedName>
    <definedName name="複合単価表" localSheetId="0">#REF!</definedName>
    <definedName name="複合単価表">#REF!</definedName>
    <definedName name="別13" localSheetId="2">#REF!</definedName>
    <definedName name="別13" localSheetId="3">#REF!</definedName>
    <definedName name="別13" localSheetId="0">[33]別細!$P$255</definedName>
    <definedName name="別13">[34]別細!$P$255</definedName>
    <definedName name="別紙" localSheetId="2">#REF!</definedName>
    <definedName name="別紙" localSheetId="3">#REF!</definedName>
    <definedName name="別紙" localSheetId="0">#REF!</definedName>
    <definedName name="別紙">#REF!</definedName>
    <definedName name="別紙明細" localSheetId="2" hidden="1">{"53)一覧表",#N/A,FALSE,"53)";"53)代価表",#N/A,FALSE,"53)"}</definedName>
    <definedName name="別紙明細" localSheetId="3" hidden="1">{"53)一覧表",#N/A,FALSE,"53)";"53)代価表",#N/A,FALSE,"53)"}</definedName>
    <definedName name="別紙明細" localSheetId="4" hidden="1">{"53)一覧表",#N/A,FALSE,"53)";"53)代価表",#N/A,FALSE,"53)"}</definedName>
    <definedName name="別紙明細" localSheetId="0" hidden="1">{"53)一覧表",#N/A,FALSE,"53)";"53)代価表",#N/A,FALSE,"53)"}</definedName>
    <definedName name="別紙明細" hidden="1">{"53)一覧表",#N/A,FALSE,"53)";"53)代価表",#N/A,FALSE,"53)"}</definedName>
    <definedName name="変更の方法" localSheetId="2">#REF!</definedName>
    <definedName name="変更の方法" localSheetId="3">#REF!</definedName>
    <definedName name="変更の方法">'[35]内訳明細 乙（当初）'!$J$1:$AA$82</definedName>
    <definedName name="保温工" localSheetId="2">#REF!</definedName>
    <definedName name="保温工" localSheetId="3">#REF!</definedName>
    <definedName name="保温工" localSheetId="0">#REF!</definedName>
    <definedName name="保温工">#REF!</definedName>
    <definedName name="舗装構成" localSheetId="2">#REF!</definedName>
    <definedName name="舗装構成" localSheetId="3">#REF!</definedName>
    <definedName name="舗装構成" localSheetId="0">#REF!</definedName>
    <definedName name="舗装構成">#REF!</definedName>
    <definedName name="補給率" localSheetId="2">#REF!</definedName>
    <definedName name="補給率" localSheetId="3">#REF!</definedName>
    <definedName name="補給率" localSheetId="0">#REF!</definedName>
    <definedName name="補給率">#REF!</definedName>
    <definedName name="補強屋１次">[13]屋体!$A$11:$S$53</definedName>
    <definedName name="補強屋１次黄">[13]屋体!$B$15,[13]屋体!$I$15:$L$18,[13]屋体!$N$13:$S$18,[13]屋体!$S$28,[13]屋体!$F$43:$F$45,[13]屋体!$H$46,[13]屋体!$J$43:$K$45,[13]屋体!$L$39</definedName>
    <definedName name="補強屋１次単">[13]屋体!$D$32:$E$40,[13]屋体!$D$43:$E$45</definedName>
    <definedName name="補強屋２次">[13]屋体!$A$57:$S$99</definedName>
    <definedName name="補強屋２次黄">[13]屋体!$O$74,[13]屋体!$Q$74,[13]屋体!$S$74,[13]屋体!$L$77:$P$82,[13]屋体!$S$77:$S$82,[13]屋体!$H$89:$I$91,[13]屋体!$L$85</definedName>
    <definedName name="補強屋２次青">[13]屋体!$N$73,[13]屋体!$F$89:$F$91,[13]屋体!$J$89:$K$91</definedName>
    <definedName name="補強校１次">[13]校舎!$A$11:$S$53</definedName>
    <definedName name="補強校1次黄">[13]校舎!$B$15,[13]校舎!$I$15:$L$18,[13]校舎!$N$13:$S$18,[13]校舎!$S$28,[13]校舎!$F$32:$F$40,[13]校舎!$H$41,[13]校舎!$J$32:$K$40,[13]校舎!$L$39</definedName>
    <definedName name="補強校１次単">[13]校舎!$D$43:$E$45,[13]校舎!$D$32:$E$40</definedName>
    <definedName name="補強校２次">[13]校舎!$A$57:$S$99</definedName>
    <definedName name="補強校２次黄">[13]校舎!$O$74,[13]校舎!$Q$74,[13]校舎!$S$74,[13]校舎!$H$78:$I$86,[13]校舎!$L$77:$P$82,[13]校舎!$S$77:$S$82,[13]校舎!$L$85</definedName>
    <definedName name="補強校２次青">[13]校舎!$N$73,[13]校舎!$F$78:$F$86,[13]校舎!$J$78:$K$86</definedName>
    <definedName name="補正率※１" localSheetId="2">#REF!</definedName>
    <definedName name="補正率※１" localSheetId="3">#REF!</definedName>
    <definedName name="補正率※１" localSheetId="0">#REF!</definedName>
    <definedName name="補正率※１">#REF!</definedName>
    <definedName name="補正率※２" localSheetId="2">#REF!</definedName>
    <definedName name="補正率※２" localSheetId="3">#REF!</definedName>
    <definedName name="補正率※２" localSheetId="0">#REF!</definedName>
    <definedName name="補正率※２">#REF!</definedName>
    <definedName name="放熱管ピッチ" localSheetId="2">#REF!</definedName>
    <definedName name="放熱管ピッチ" localSheetId="3">#REF!</definedName>
    <definedName name="放熱管ピッチ">#REF!</definedName>
    <definedName name="放熱管埋設深さ">#REF!</definedName>
    <definedName name="防水工" localSheetId="0">#REF!</definedName>
    <definedName name="防水工">#REF!</definedName>
    <definedName name="防水工事" localSheetId="0">#REF!</definedName>
    <definedName name="防水工事">#REF!</definedName>
    <definedName name="防犯設備工事" localSheetId="0">#REF!</definedName>
    <definedName name="防犯設備工事">#REF!</definedName>
    <definedName name="無し">#REF!</definedName>
    <definedName name="木くず" localSheetId="0">#REF!</definedName>
    <definedName name="木くず">#REF!</definedName>
    <definedName name="木工事" localSheetId="0">#REF!</definedName>
    <definedName name="木工事">#REF!</definedName>
    <definedName name="木製建具工" localSheetId="0">#REF!</definedName>
    <definedName name="木製建具工">#REF!</definedName>
    <definedName name="目次" localSheetId="2">#REF!</definedName>
    <definedName name="目次" localSheetId="3">#REF!</definedName>
    <definedName name="目次">#REF!</definedName>
    <definedName name="容積品" localSheetId="0">#REF!</definedName>
    <definedName name="容積品">#REF!</definedName>
    <definedName name="容積品２">#REF!</definedName>
    <definedName name="溶接工" localSheetId="0">#REF!</definedName>
    <definedName name="溶接工">#REF!</definedName>
    <definedName name="理事・技師長" localSheetId="0">#REF!</definedName>
    <definedName name="理事・技師長">#REF!</definedName>
    <definedName name="路面加熱状態温度">#REF!</definedName>
    <definedName name="労務単価">#REF!</definedName>
    <definedName name="労務費" localSheetId="0">#REF!</definedName>
    <definedName name="労務費">#REF!</definedName>
    <definedName name="労務費小額">#REF!</definedName>
    <definedName name="斫り工" localSheetId="0">#REF!</definedName>
    <definedName name="斫り工">#REF!</definedName>
    <definedName name="籠め">[9]柱!#REF!</definedName>
    <definedName name="隋">[3]柱!#REF!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02" i="159" l="1"/>
  <c r="AB100" i="159"/>
  <c r="AB18" i="159"/>
  <c r="AB20" i="159"/>
  <c r="AB22" i="159"/>
  <c r="AB24" i="159"/>
  <c r="AB26" i="159"/>
  <c r="AB28" i="159"/>
  <c r="AB30" i="159"/>
  <c r="AB32" i="159"/>
  <c r="AB34" i="159"/>
  <c r="AB36" i="159"/>
  <c r="AB38" i="159"/>
  <c r="AB40" i="159"/>
  <c r="AB42" i="159"/>
  <c r="AB44" i="159"/>
  <c r="AB46" i="159"/>
  <c r="AB48" i="159"/>
  <c r="AB50" i="159"/>
  <c r="AB52" i="159"/>
  <c r="AB54" i="159"/>
  <c r="AB16" i="159"/>
  <c r="AG18" i="159"/>
  <c r="AG20" i="159"/>
  <c r="AG22" i="159"/>
  <c r="AG24" i="159"/>
  <c r="AG26" i="159"/>
  <c r="AG28" i="159"/>
  <c r="AG30" i="159"/>
  <c r="AG32" i="159"/>
  <c r="AG34" i="159"/>
  <c r="AG36" i="159"/>
  <c r="AG38" i="159"/>
  <c r="AG40" i="159"/>
  <c r="AG42" i="159"/>
  <c r="AG44" i="159"/>
  <c r="AG46" i="159"/>
  <c r="AG48" i="159"/>
  <c r="AG50" i="159"/>
  <c r="AG52" i="159"/>
  <c r="AG54" i="159"/>
  <c r="AG16" i="159"/>
  <c r="N43" i="159"/>
  <c r="R43" i="159"/>
  <c r="M44" i="159"/>
  <c r="N44" i="159"/>
  <c r="O44" i="159"/>
  <c r="P44" i="159"/>
  <c r="U44" i="159"/>
  <c r="V44" i="159" s="1"/>
  <c r="AI44" i="159"/>
  <c r="AK44" i="159" s="1"/>
  <c r="AJ44" i="159"/>
  <c r="AL44" i="159" s="1"/>
  <c r="AM44" i="159"/>
  <c r="N45" i="159"/>
  <c r="R45" i="159"/>
  <c r="M46" i="159"/>
  <c r="N46" i="159"/>
  <c r="O46" i="159"/>
  <c r="P46" i="159"/>
  <c r="U46" i="159"/>
  <c r="V46" i="159"/>
  <c r="AI46" i="159"/>
  <c r="AK46" i="159" s="1"/>
  <c r="AJ46" i="159"/>
  <c r="AL46" i="159" s="1"/>
  <c r="AM46" i="159"/>
  <c r="N47" i="159"/>
  <c r="R47" i="159"/>
  <c r="M48" i="159"/>
  <c r="N48" i="159"/>
  <c r="O48" i="159"/>
  <c r="P48" i="159"/>
  <c r="U48" i="159"/>
  <c r="V48" i="159" s="1"/>
  <c r="AI48" i="159"/>
  <c r="AK48" i="159" s="1"/>
  <c r="AJ48" i="159"/>
  <c r="AL48" i="159" s="1"/>
  <c r="AM48" i="159"/>
  <c r="N49" i="159"/>
  <c r="R49" i="159"/>
  <c r="M50" i="159"/>
  <c r="N50" i="159"/>
  <c r="O50" i="159"/>
  <c r="P50" i="159"/>
  <c r="U50" i="159"/>
  <c r="V50" i="159" s="1"/>
  <c r="AI50" i="159"/>
  <c r="AK50" i="159" s="1"/>
  <c r="AJ50" i="159"/>
  <c r="AL50" i="159" s="1"/>
  <c r="AM50" i="159"/>
  <c r="N51" i="159"/>
  <c r="R51" i="159"/>
  <c r="M52" i="159"/>
  <c r="N52" i="159"/>
  <c r="O52" i="159"/>
  <c r="P52" i="159"/>
  <c r="U52" i="159"/>
  <c r="V52" i="159" s="1"/>
  <c r="AI52" i="159"/>
  <c r="AK52" i="159" s="1"/>
  <c r="AJ52" i="159"/>
  <c r="AL52" i="159" s="1"/>
  <c r="AM52" i="159"/>
  <c r="N53" i="159"/>
  <c r="R53" i="159"/>
  <c r="M54" i="159"/>
  <c r="N54" i="159"/>
  <c r="O54" i="159"/>
  <c r="P54" i="159"/>
  <c r="U54" i="159"/>
  <c r="V54" i="159" s="1"/>
  <c r="AI54" i="159"/>
  <c r="AJ54" i="159"/>
  <c r="AL54" i="159" s="1"/>
  <c r="AM54" i="159"/>
  <c r="C58" i="159"/>
  <c r="M58" i="159" s="1"/>
  <c r="AM336" i="159"/>
  <c r="AJ336" i="159"/>
  <c r="AL336" i="159" s="1"/>
  <c r="AI336" i="159"/>
  <c r="V336" i="159"/>
  <c r="P336" i="159"/>
  <c r="O336" i="159"/>
  <c r="N336" i="159"/>
  <c r="M336" i="159"/>
  <c r="N335" i="159"/>
  <c r="AM334" i="159"/>
  <c r="AJ334" i="159"/>
  <c r="AL334" i="159" s="1"/>
  <c r="AI334" i="159"/>
  <c r="AK334" i="159" s="1"/>
  <c r="V334" i="159"/>
  <c r="AA334" i="159" s="1"/>
  <c r="AC334" i="159" s="1"/>
  <c r="AH334" i="159" s="1"/>
  <c r="P334" i="159"/>
  <c r="O334" i="159"/>
  <c r="N334" i="159"/>
  <c r="M334" i="159"/>
  <c r="N333" i="159"/>
  <c r="AM332" i="159"/>
  <c r="AJ332" i="159"/>
  <c r="AL332" i="159" s="1"/>
  <c r="AI332" i="159"/>
  <c r="V332" i="159"/>
  <c r="P332" i="159"/>
  <c r="O332" i="159"/>
  <c r="N332" i="159"/>
  <c r="M332" i="159"/>
  <c r="N331" i="159"/>
  <c r="AM330" i="159"/>
  <c r="AJ330" i="159"/>
  <c r="AL330" i="159" s="1"/>
  <c r="AI330" i="159"/>
  <c r="AK330" i="159" s="1"/>
  <c r="V330" i="159"/>
  <c r="AA330" i="159" s="1"/>
  <c r="AC330" i="159" s="1"/>
  <c r="AH330" i="159" s="1"/>
  <c r="P330" i="159"/>
  <c r="O330" i="159"/>
  <c r="N330" i="159"/>
  <c r="M330" i="159"/>
  <c r="N329" i="159"/>
  <c r="AM328" i="159"/>
  <c r="AJ328" i="159"/>
  <c r="AL328" i="159" s="1"/>
  <c r="AI328" i="159"/>
  <c r="V328" i="159"/>
  <c r="P328" i="159"/>
  <c r="O328" i="159"/>
  <c r="N328" i="159"/>
  <c r="M328" i="159"/>
  <c r="N327" i="159"/>
  <c r="AM326" i="159"/>
  <c r="AJ326" i="159"/>
  <c r="AL326" i="159" s="1"/>
  <c r="AI326" i="159"/>
  <c r="V326" i="159"/>
  <c r="AA326" i="159" s="1"/>
  <c r="AC326" i="159" s="1"/>
  <c r="AH326" i="159" s="1"/>
  <c r="P326" i="159"/>
  <c r="O326" i="159"/>
  <c r="N326" i="159"/>
  <c r="M326" i="159"/>
  <c r="N325" i="159"/>
  <c r="AM324" i="159"/>
  <c r="AJ324" i="159"/>
  <c r="AL324" i="159" s="1"/>
  <c r="AI324" i="159"/>
  <c r="V324" i="159"/>
  <c r="P324" i="159"/>
  <c r="O324" i="159"/>
  <c r="N324" i="159"/>
  <c r="M324" i="159"/>
  <c r="N323" i="159"/>
  <c r="AM322" i="159"/>
  <c r="AJ322" i="159"/>
  <c r="AL322" i="159" s="1"/>
  <c r="AI322" i="159"/>
  <c r="AK322" i="159" s="1"/>
  <c r="V322" i="159"/>
  <c r="P322" i="159"/>
  <c r="O322" i="159"/>
  <c r="N322" i="159"/>
  <c r="M322" i="159"/>
  <c r="N321" i="159"/>
  <c r="AM320" i="159"/>
  <c r="AJ320" i="159"/>
  <c r="AL320" i="159" s="1"/>
  <c r="AI320" i="159"/>
  <c r="V320" i="159"/>
  <c r="P320" i="159"/>
  <c r="O320" i="159"/>
  <c r="N320" i="159"/>
  <c r="M320" i="159"/>
  <c r="N319" i="159"/>
  <c r="AM318" i="159"/>
  <c r="AJ318" i="159"/>
  <c r="AL318" i="159" s="1"/>
  <c r="AI318" i="159"/>
  <c r="AK318" i="159" s="1"/>
  <c r="V318" i="159"/>
  <c r="AA318" i="159" s="1"/>
  <c r="AC318" i="159" s="1"/>
  <c r="AH318" i="159" s="1"/>
  <c r="P318" i="159"/>
  <c r="O318" i="159"/>
  <c r="N318" i="159"/>
  <c r="M318" i="159"/>
  <c r="N317" i="159"/>
  <c r="AM316" i="159"/>
  <c r="AJ316" i="159"/>
  <c r="AL316" i="159" s="1"/>
  <c r="AI316" i="159"/>
  <c r="V316" i="159"/>
  <c r="P316" i="159"/>
  <c r="O316" i="159"/>
  <c r="N316" i="159"/>
  <c r="M316" i="159"/>
  <c r="N315" i="159"/>
  <c r="AM314" i="159"/>
  <c r="AJ314" i="159"/>
  <c r="AL314" i="159" s="1"/>
  <c r="AI314" i="159"/>
  <c r="AK314" i="159" s="1"/>
  <c r="V314" i="159"/>
  <c r="P314" i="159"/>
  <c r="O314" i="159"/>
  <c r="N314" i="159"/>
  <c r="M314" i="159"/>
  <c r="N313" i="159"/>
  <c r="AM312" i="159"/>
  <c r="AJ312" i="159"/>
  <c r="AL312" i="159" s="1"/>
  <c r="AI312" i="159"/>
  <c r="V312" i="159"/>
  <c r="P312" i="159"/>
  <c r="O312" i="159"/>
  <c r="N312" i="159"/>
  <c r="M312" i="159"/>
  <c r="N311" i="159"/>
  <c r="AM310" i="159"/>
  <c r="AJ310" i="159"/>
  <c r="AL310" i="159" s="1"/>
  <c r="AI310" i="159"/>
  <c r="AK310" i="159" s="1"/>
  <c r="V310" i="159"/>
  <c r="AA310" i="159" s="1"/>
  <c r="AC310" i="159" s="1"/>
  <c r="AH310" i="159" s="1"/>
  <c r="P310" i="159"/>
  <c r="O310" i="159"/>
  <c r="N310" i="159"/>
  <c r="M310" i="159"/>
  <c r="N309" i="159"/>
  <c r="AM308" i="159"/>
  <c r="AJ308" i="159"/>
  <c r="AL308" i="159" s="1"/>
  <c r="AI308" i="159"/>
  <c r="V308" i="159"/>
  <c r="P308" i="159"/>
  <c r="O308" i="159"/>
  <c r="N308" i="159"/>
  <c r="M308" i="159"/>
  <c r="N307" i="159"/>
  <c r="AM306" i="159"/>
  <c r="AJ306" i="159"/>
  <c r="AL306" i="159" s="1"/>
  <c r="AI306" i="159"/>
  <c r="AK306" i="159" s="1"/>
  <c r="V306" i="159"/>
  <c r="AA306" i="159" s="1"/>
  <c r="AC306" i="159" s="1"/>
  <c r="AH306" i="159" s="1"/>
  <c r="P306" i="159"/>
  <c r="O306" i="159"/>
  <c r="N306" i="159"/>
  <c r="M306" i="159"/>
  <c r="N305" i="159"/>
  <c r="AM304" i="159"/>
  <c r="AJ304" i="159"/>
  <c r="AL304" i="159" s="1"/>
  <c r="AI304" i="159"/>
  <c r="V304" i="159"/>
  <c r="P304" i="159"/>
  <c r="O304" i="159"/>
  <c r="N304" i="159"/>
  <c r="M304" i="159"/>
  <c r="N303" i="159"/>
  <c r="AM302" i="159"/>
  <c r="AJ302" i="159"/>
  <c r="AL302" i="159" s="1"/>
  <c r="AI302" i="159"/>
  <c r="AK302" i="159" s="1"/>
  <c r="V302" i="159"/>
  <c r="P302" i="159"/>
  <c r="O302" i="159"/>
  <c r="N302" i="159"/>
  <c r="M302" i="159"/>
  <c r="N301" i="159"/>
  <c r="AM300" i="159"/>
  <c r="AJ300" i="159"/>
  <c r="AL300" i="159" s="1"/>
  <c r="AI300" i="159"/>
  <c r="V300" i="159"/>
  <c r="P300" i="159"/>
  <c r="O300" i="159"/>
  <c r="N300" i="159"/>
  <c r="M300" i="159"/>
  <c r="N299" i="159"/>
  <c r="AM298" i="159"/>
  <c r="AJ298" i="159"/>
  <c r="AL298" i="159" s="1"/>
  <c r="AI298" i="159"/>
  <c r="AK298" i="159" s="1"/>
  <c r="V298" i="159"/>
  <c r="P298" i="159"/>
  <c r="O298" i="159"/>
  <c r="N298" i="159"/>
  <c r="M298" i="159"/>
  <c r="N297" i="159"/>
  <c r="AM296" i="159"/>
  <c r="AJ296" i="159"/>
  <c r="AL296" i="159" s="1"/>
  <c r="AI296" i="159"/>
  <c r="V296" i="159"/>
  <c r="P296" i="159"/>
  <c r="O296" i="159"/>
  <c r="N296" i="159"/>
  <c r="M296" i="159"/>
  <c r="N295" i="159"/>
  <c r="AM294" i="159"/>
  <c r="AJ294" i="159"/>
  <c r="AL294" i="159" s="1"/>
  <c r="AI294" i="159"/>
  <c r="V294" i="159"/>
  <c r="AA294" i="159" s="1"/>
  <c r="AC294" i="159" s="1"/>
  <c r="AH294" i="159" s="1"/>
  <c r="P294" i="159"/>
  <c r="O294" i="159"/>
  <c r="N294" i="159"/>
  <c r="M294" i="159"/>
  <c r="N293" i="159"/>
  <c r="AM292" i="159"/>
  <c r="AJ292" i="159"/>
  <c r="AL292" i="159" s="1"/>
  <c r="AI292" i="159"/>
  <c r="AK292" i="159" s="1"/>
  <c r="V292" i="159"/>
  <c r="P292" i="159"/>
  <c r="O292" i="159"/>
  <c r="N292" i="159"/>
  <c r="M292" i="159"/>
  <c r="N291" i="159"/>
  <c r="AM290" i="159"/>
  <c r="AJ290" i="159"/>
  <c r="AL290" i="159" s="1"/>
  <c r="AI290" i="159"/>
  <c r="AK290" i="159" s="1"/>
  <c r="AA290" i="159"/>
  <c r="AC290" i="159" s="1"/>
  <c r="AH290" i="159" s="1"/>
  <c r="V290" i="159"/>
  <c r="P290" i="159"/>
  <c r="O290" i="159"/>
  <c r="N290" i="159"/>
  <c r="M290" i="159"/>
  <c r="N289" i="159"/>
  <c r="AM288" i="159"/>
  <c r="AJ288" i="159"/>
  <c r="AI288" i="159"/>
  <c r="AK288" i="159" s="1"/>
  <c r="V288" i="159"/>
  <c r="P288" i="159"/>
  <c r="O288" i="159"/>
  <c r="N288" i="159"/>
  <c r="M288" i="159"/>
  <c r="N287" i="159"/>
  <c r="AM286" i="159"/>
  <c r="AJ286" i="159"/>
  <c r="AL286" i="159" s="1"/>
  <c r="AI286" i="159"/>
  <c r="V286" i="159"/>
  <c r="AA286" i="159" s="1"/>
  <c r="AC286" i="159" s="1"/>
  <c r="AH286" i="159" s="1"/>
  <c r="P286" i="159"/>
  <c r="O286" i="159"/>
  <c r="N286" i="159"/>
  <c r="M286" i="159"/>
  <c r="N285" i="159"/>
  <c r="AM284" i="159"/>
  <c r="AJ284" i="159"/>
  <c r="AL284" i="159" s="1"/>
  <c r="AI284" i="159"/>
  <c r="AK284" i="159" s="1"/>
  <c r="V284" i="159"/>
  <c r="AA284" i="159" s="1"/>
  <c r="AC284" i="159" s="1"/>
  <c r="AH284" i="159" s="1"/>
  <c r="P284" i="159"/>
  <c r="O284" i="159"/>
  <c r="N284" i="159"/>
  <c r="M284" i="159"/>
  <c r="N283" i="159"/>
  <c r="AM282" i="159"/>
  <c r="AJ282" i="159"/>
  <c r="AL282" i="159" s="1"/>
  <c r="AI282" i="159"/>
  <c r="AK282" i="159" s="1"/>
  <c r="V282" i="159"/>
  <c r="AA282" i="159" s="1"/>
  <c r="AC282" i="159" s="1"/>
  <c r="AH282" i="159" s="1"/>
  <c r="P282" i="159"/>
  <c r="O282" i="159"/>
  <c r="N282" i="159"/>
  <c r="M282" i="159"/>
  <c r="N281" i="159"/>
  <c r="AM280" i="159"/>
  <c r="AJ280" i="159"/>
  <c r="AI280" i="159"/>
  <c r="AK280" i="159" s="1"/>
  <c r="V280" i="159"/>
  <c r="P280" i="159"/>
  <c r="O280" i="159"/>
  <c r="N280" i="159"/>
  <c r="M280" i="159"/>
  <c r="N279" i="159"/>
  <c r="AM278" i="159"/>
  <c r="AJ278" i="159"/>
  <c r="AL278" i="159" s="1"/>
  <c r="AI278" i="159"/>
  <c r="V278" i="159"/>
  <c r="AA278" i="159" s="1"/>
  <c r="AC278" i="159" s="1"/>
  <c r="AH278" i="159" s="1"/>
  <c r="P278" i="159"/>
  <c r="O278" i="159"/>
  <c r="N278" i="159"/>
  <c r="M278" i="159"/>
  <c r="N277" i="159"/>
  <c r="AM276" i="159"/>
  <c r="AJ276" i="159"/>
  <c r="AL276" i="159" s="1"/>
  <c r="AI276" i="159"/>
  <c r="AK276" i="159" s="1"/>
  <c r="AA276" i="159"/>
  <c r="AC276" i="159" s="1"/>
  <c r="AH276" i="159" s="1"/>
  <c r="V276" i="159"/>
  <c r="P276" i="159"/>
  <c r="O276" i="159"/>
  <c r="N276" i="159"/>
  <c r="M276" i="159"/>
  <c r="N275" i="159"/>
  <c r="AM274" i="159"/>
  <c r="AJ274" i="159"/>
  <c r="AL274" i="159" s="1"/>
  <c r="AI274" i="159"/>
  <c r="AK274" i="159" s="1"/>
  <c r="V274" i="159"/>
  <c r="AA274" i="159" s="1"/>
  <c r="AC274" i="159" s="1"/>
  <c r="AH274" i="159" s="1"/>
  <c r="P274" i="159"/>
  <c r="O274" i="159"/>
  <c r="N274" i="159"/>
  <c r="M274" i="159"/>
  <c r="N273" i="159"/>
  <c r="AM272" i="159"/>
  <c r="AJ272" i="159"/>
  <c r="AL272" i="159" s="1"/>
  <c r="AI272" i="159"/>
  <c r="AK272" i="159" s="1"/>
  <c r="V272" i="159"/>
  <c r="AA272" i="159" s="1"/>
  <c r="AC272" i="159" s="1"/>
  <c r="AH272" i="159" s="1"/>
  <c r="P272" i="159"/>
  <c r="O272" i="159"/>
  <c r="N272" i="159"/>
  <c r="M272" i="159"/>
  <c r="N271" i="159"/>
  <c r="AM270" i="159"/>
  <c r="AJ270" i="159"/>
  <c r="AL270" i="159" s="1"/>
  <c r="AI270" i="159"/>
  <c r="AK270" i="159" s="1"/>
  <c r="V270" i="159"/>
  <c r="AA270" i="159" s="1"/>
  <c r="AC270" i="159" s="1"/>
  <c r="AH270" i="159" s="1"/>
  <c r="P270" i="159"/>
  <c r="O270" i="159"/>
  <c r="N270" i="159"/>
  <c r="M270" i="159"/>
  <c r="N269" i="159"/>
  <c r="AM268" i="159"/>
  <c r="AJ268" i="159"/>
  <c r="AL268" i="159" s="1"/>
  <c r="AI268" i="159"/>
  <c r="AK268" i="159" s="1"/>
  <c r="V268" i="159"/>
  <c r="AA268" i="159" s="1"/>
  <c r="AC268" i="159" s="1"/>
  <c r="AH268" i="159" s="1"/>
  <c r="P268" i="159"/>
  <c r="O268" i="159"/>
  <c r="N268" i="159"/>
  <c r="M268" i="159"/>
  <c r="N267" i="159"/>
  <c r="AM266" i="159"/>
  <c r="AJ266" i="159"/>
  <c r="AL266" i="159" s="1"/>
  <c r="AI266" i="159"/>
  <c r="AK266" i="159" s="1"/>
  <c r="V266" i="159"/>
  <c r="AA266" i="159" s="1"/>
  <c r="AC266" i="159" s="1"/>
  <c r="AH266" i="159" s="1"/>
  <c r="P266" i="159"/>
  <c r="O266" i="159"/>
  <c r="N266" i="159"/>
  <c r="M266" i="159"/>
  <c r="N265" i="159"/>
  <c r="AM264" i="159"/>
  <c r="AJ264" i="159"/>
  <c r="AL264" i="159" s="1"/>
  <c r="AI264" i="159"/>
  <c r="AK264" i="159" s="1"/>
  <c r="V264" i="159"/>
  <c r="AA264" i="159" s="1"/>
  <c r="AC264" i="159" s="1"/>
  <c r="AH264" i="159" s="1"/>
  <c r="P264" i="159"/>
  <c r="O264" i="159"/>
  <c r="N264" i="159"/>
  <c r="M264" i="159"/>
  <c r="N263" i="159"/>
  <c r="AM262" i="159"/>
  <c r="AJ262" i="159"/>
  <c r="AL262" i="159" s="1"/>
  <c r="AI262" i="159"/>
  <c r="AK262" i="159" s="1"/>
  <c r="V262" i="159"/>
  <c r="AA262" i="159" s="1"/>
  <c r="AC262" i="159" s="1"/>
  <c r="AH262" i="159" s="1"/>
  <c r="P262" i="159"/>
  <c r="O262" i="159"/>
  <c r="N262" i="159"/>
  <c r="M262" i="159"/>
  <c r="N261" i="159"/>
  <c r="AM260" i="159"/>
  <c r="AJ260" i="159"/>
  <c r="AL260" i="159" s="1"/>
  <c r="AI260" i="159"/>
  <c r="AK260" i="159" s="1"/>
  <c r="V260" i="159"/>
  <c r="AA260" i="159" s="1"/>
  <c r="AC260" i="159" s="1"/>
  <c r="AH260" i="159" s="1"/>
  <c r="P260" i="159"/>
  <c r="O260" i="159"/>
  <c r="N260" i="159"/>
  <c r="M260" i="159"/>
  <c r="N259" i="159"/>
  <c r="AM258" i="159"/>
  <c r="AJ258" i="159"/>
  <c r="AL258" i="159" s="1"/>
  <c r="AI258" i="159"/>
  <c r="AK258" i="159" s="1"/>
  <c r="V258" i="159"/>
  <c r="AA258" i="159" s="1"/>
  <c r="AC258" i="159" s="1"/>
  <c r="AH258" i="159" s="1"/>
  <c r="P258" i="159"/>
  <c r="O258" i="159"/>
  <c r="N258" i="159"/>
  <c r="M258" i="159"/>
  <c r="N257" i="159"/>
  <c r="AM256" i="159"/>
  <c r="AJ256" i="159"/>
  <c r="AL256" i="159" s="1"/>
  <c r="AI256" i="159"/>
  <c r="AK256" i="159" s="1"/>
  <c r="V256" i="159"/>
  <c r="AA256" i="159" s="1"/>
  <c r="AC256" i="159" s="1"/>
  <c r="AH256" i="159" s="1"/>
  <c r="P256" i="159"/>
  <c r="O256" i="159"/>
  <c r="N256" i="159"/>
  <c r="M256" i="159"/>
  <c r="N255" i="159"/>
  <c r="AM254" i="159"/>
  <c r="AJ254" i="159"/>
  <c r="AL254" i="159" s="1"/>
  <c r="AI254" i="159"/>
  <c r="AK254" i="159" s="1"/>
  <c r="V254" i="159"/>
  <c r="AA254" i="159" s="1"/>
  <c r="AC254" i="159" s="1"/>
  <c r="AH254" i="159" s="1"/>
  <c r="P254" i="159"/>
  <c r="O254" i="159"/>
  <c r="N254" i="159"/>
  <c r="M254" i="159"/>
  <c r="N253" i="159"/>
  <c r="AM252" i="159"/>
  <c r="AJ252" i="159"/>
  <c r="AL252" i="159" s="1"/>
  <c r="AI252" i="159"/>
  <c r="AK252" i="159" s="1"/>
  <c r="V252" i="159"/>
  <c r="AA252" i="159" s="1"/>
  <c r="AC252" i="159" s="1"/>
  <c r="AH252" i="159" s="1"/>
  <c r="P252" i="159"/>
  <c r="O252" i="159"/>
  <c r="N252" i="159"/>
  <c r="M252" i="159"/>
  <c r="N251" i="159"/>
  <c r="AM250" i="159"/>
  <c r="AJ250" i="159"/>
  <c r="AL250" i="159" s="1"/>
  <c r="AI250" i="159"/>
  <c r="AK250" i="159" s="1"/>
  <c r="V250" i="159"/>
  <c r="AA250" i="159" s="1"/>
  <c r="AC250" i="159" s="1"/>
  <c r="AH250" i="159" s="1"/>
  <c r="P250" i="159"/>
  <c r="O250" i="159"/>
  <c r="N250" i="159"/>
  <c r="M250" i="159"/>
  <c r="N249" i="159"/>
  <c r="AM248" i="159"/>
  <c r="AJ248" i="159"/>
  <c r="AL248" i="159" s="1"/>
  <c r="AI248" i="159"/>
  <c r="AK248" i="159" s="1"/>
  <c r="V248" i="159"/>
  <c r="AA248" i="159" s="1"/>
  <c r="AC248" i="159" s="1"/>
  <c r="AH248" i="159" s="1"/>
  <c r="P248" i="159"/>
  <c r="O248" i="159"/>
  <c r="N248" i="159"/>
  <c r="M248" i="159"/>
  <c r="N247" i="159"/>
  <c r="AM246" i="159"/>
  <c r="AJ246" i="159"/>
  <c r="AL246" i="159" s="1"/>
  <c r="AI246" i="159"/>
  <c r="AK246" i="159" s="1"/>
  <c r="V246" i="159"/>
  <c r="AA246" i="159" s="1"/>
  <c r="AC246" i="159" s="1"/>
  <c r="AH246" i="159" s="1"/>
  <c r="P246" i="159"/>
  <c r="O246" i="159"/>
  <c r="N246" i="159"/>
  <c r="M246" i="159"/>
  <c r="N245" i="159"/>
  <c r="AM244" i="159"/>
  <c r="AJ244" i="159"/>
  <c r="AL244" i="159" s="1"/>
  <c r="AI244" i="159"/>
  <c r="AK244" i="159" s="1"/>
  <c r="V244" i="159"/>
  <c r="AA244" i="159" s="1"/>
  <c r="AC244" i="159" s="1"/>
  <c r="AH244" i="159" s="1"/>
  <c r="P244" i="159"/>
  <c r="O244" i="159"/>
  <c r="N244" i="159"/>
  <c r="M244" i="159"/>
  <c r="N243" i="159"/>
  <c r="AM242" i="159"/>
  <c r="AJ242" i="159"/>
  <c r="AL242" i="159" s="1"/>
  <c r="AI242" i="159"/>
  <c r="AK242" i="159" s="1"/>
  <c r="V242" i="159"/>
  <c r="AA242" i="159" s="1"/>
  <c r="AC242" i="159" s="1"/>
  <c r="AH242" i="159" s="1"/>
  <c r="P242" i="159"/>
  <c r="O242" i="159"/>
  <c r="N242" i="159"/>
  <c r="M242" i="159"/>
  <c r="N241" i="159"/>
  <c r="AM240" i="159"/>
  <c r="AJ240" i="159"/>
  <c r="AL240" i="159" s="1"/>
  <c r="AI240" i="159"/>
  <c r="AK240" i="159" s="1"/>
  <c r="V240" i="159"/>
  <c r="AA240" i="159" s="1"/>
  <c r="AC240" i="159" s="1"/>
  <c r="AH240" i="159" s="1"/>
  <c r="P240" i="159"/>
  <c r="O240" i="159"/>
  <c r="N240" i="159"/>
  <c r="M240" i="159"/>
  <c r="N239" i="159"/>
  <c r="AM238" i="159"/>
  <c r="AJ238" i="159"/>
  <c r="AL238" i="159" s="1"/>
  <c r="AI238" i="159"/>
  <c r="AK238" i="159" s="1"/>
  <c r="V238" i="159"/>
  <c r="AA238" i="159" s="1"/>
  <c r="AC238" i="159" s="1"/>
  <c r="AH238" i="159" s="1"/>
  <c r="P238" i="159"/>
  <c r="O238" i="159"/>
  <c r="N238" i="159"/>
  <c r="M238" i="159"/>
  <c r="N237" i="159"/>
  <c r="AM236" i="159"/>
  <c r="AJ236" i="159"/>
  <c r="AL236" i="159" s="1"/>
  <c r="AI236" i="159"/>
  <c r="AK236" i="159" s="1"/>
  <c r="AA236" i="159"/>
  <c r="AC236" i="159" s="1"/>
  <c r="AH236" i="159" s="1"/>
  <c r="V236" i="159"/>
  <c r="P236" i="159"/>
  <c r="O236" i="159"/>
  <c r="N236" i="159"/>
  <c r="M236" i="159"/>
  <c r="N235" i="159"/>
  <c r="AM234" i="159"/>
  <c r="AJ234" i="159"/>
  <c r="AL234" i="159" s="1"/>
  <c r="AI234" i="159"/>
  <c r="AK234" i="159" s="1"/>
  <c r="V234" i="159"/>
  <c r="AA234" i="159" s="1"/>
  <c r="AC234" i="159" s="1"/>
  <c r="AH234" i="159" s="1"/>
  <c r="P234" i="159"/>
  <c r="O234" i="159"/>
  <c r="N234" i="159"/>
  <c r="M234" i="159"/>
  <c r="N233" i="159"/>
  <c r="AM232" i="159"/>
  <c r="AJ232" i="159"/>
  <c r="AL232" i="159" s="1"/>
  <c r="AI232" i="159"/>
  <c r="AK232" i="159" s="1"/>
  <c r="V232" i="159"/>
  <c r="AA232" i="159" s="1"/>
  <c r="AC232" i="159" s="1"/>
  <c r="AH232" i="159" s="1"/>
  <c r="P232" i="159"/>
  <c r="O232" i="159"/>
  <c r="N232" i="159"/>
  <c r="M232" i="159"/>
  <c r="N231" i="159"/>
  <c r="AM230" i="159"/>
  <c r="AJ230" i="159"/>
  <c r="AL230" i="159" s="1"/>
  <c r="AI230" i="159"/>
  <c r="AK230" i="159" s="1"/>
  <c r="V230" i="159"/>
  <c r="AA230" i="159" s="1"/>
  <c r="AC230" i="159" s="1"/>
  <c r="AH230" i="159" s="1"/>
  <c r="P230" i="159"/>
  <c r="O230" i="159"/>
  <c r="N230" i="159"/>
  <c r="M230" i="159"/>
  <c r="N229" i="159"/>
  <c r="AM228" i="159"/>
  <c r="AJ228" i="159"/>
  <c r="AL228" i="159" s="1"/>
  <c r="AI228" i="159"/>
  <c r="AK228" i="159" s="1"/>
  <c r="V228" i="159"/>
  <c r="AA228" i="159" s="1"/>
  <c r="AC228" i="159" s="1"/>
  <c r="AH228" i="159" s="1"/>
  <c r="P228" i="159"/>
  <c r="O228" i="159"/>
  <c r="N228" i="159"/>
  <c r="M228" i="159"/>
  <c r="N227" i="159"/>
  <c r="AM226" i="159"/>
  <c r="AJ226" i="159"/>
  <c r="AL226" i="159" s="1"/>
  <c r="AI226" i="159"/>
  <c r="AK226" i="159" s="1"/>
  <c r="V226" i="159"/>
  <c r="AA226" i="159" s="1"/>
  <c r="AC226" i="159" s="1"/>
  <c r="AH226" i="159" s="1"/>
  <c r="P226" i="159"/>
  <c r="O226" i="159"/>
  <c r="N226" i="159"/>
  <c r="M226" i="159"/>
  <c r="N225" i="159"/>
  <c r="AM224" i="159"/>
  <c r="AJ224" i="159"/>
  <c r="AL224" i="159" s="1"/>
  <c r="AI224" i="159"/>
  <c r="AK224" i="159" s="1"/>
  <c r="V224" i="159"/>
  <c r="AA224" i="159" s="1"/>
  <c r="AC224" i="159" s="1"/>
  <c r="AH224" i="159" s="1"/>
  <c r="P224" i="159"/>
  <c r="O224" i="159"/>
  <c r="N224" i="159"/>
  <c r="M224" i="159"/>
  <c r="N223" i="159"/>
  <c r="AM222" i="159"/>
  <c r="AJ222" i="159"/>
  <c r="AL222" i="159" s="1"/>
  <c r="AI222" i="159"/>
  <c r="AK222" i="159" s="1"/>
  <c r="V222" i="159"/>
  <c r="AA222" i="159" s="1"/>
  <c r="AC222" i="159" s="1"/>
  <c r="AH222" i="159" s="1"/>
  <c r="P222" i="159"/>
  <c r="O222" i="159"/>
  <c r="N222" i="159"/>
  <c r="M222" i="159"/>
  <c r="N221" i="159"/>
  <c r="AM220" i="159"/>
  <c r="AJ220" i="159"/>
  <c r="AL220" i="159" s="1"/>
  <c r="AI220" i="159"/>
  <c r="AK220" i="159" s="1"/>
  <c r="V220" i="159"/>
  <c r="AA220" i="159" s="1"/>
  <c r="AC220" i="159" s="1"/>
  <c r="AH220" i="159" s="1"/>
  <c r="P220" i="159"/>
  <c r="O220" i="159"/>
  <c r="N220" i="159"/>
  <c r="M220" i="159"/>
  <c r="N219" i="159"/>
  <c r="AM218" i="159"/>
  <c r="AJ218" i="159"/>
  <c r="AL218" i="159" s="1"/>
  <c r="AI218" i="159"/>
  <c r="AK218" i="159" s="1"/>
  <c r="V218" i="159"/>
  <c r="AA218" i="159" s="1"/>
  <c r="AC218" i="159" s="1"/>
  <c r="AH218" i="159" s="1"/>
  <c r="P218" i="159"/>
  <c r="O218" i="159"/>
  <c r="N218" i="159"/>
  <c r="M218" i="159"/>
  <c r="N217" i="159"/>
  <c r="AM216" i="159"/>
  <c r="AJ216" i="159"/>
  <c r="AL216" i="159" s="1"/>
  <c r="AI216" i="159"/>
  <c r="AK216" i="159" s="1"/>
  <c r="AA216" i="159"/>
  <c r="AC216" i="159" s="1"/>
  <c r="AH216" i="159" s="1"/>
  <c r="V216" i="159"/>
  <c r="P216" i="159"/>
  <c r="O216" i="159"/>
  <c r="N216" i="159"/>
  <c r="M216" i="159"/>
  <c r="N215" i="159"/>
  <c r="AM214" i="159"/>
  <c r="AJ214" i="159"/>
  <c r="AL214" i="159" s="1"/>
  <c r="AI214" i="159"/>
  <c r="AK214" i="159" s="1"/>
  <c r="V214" i="159"/>
  <c r="AA214" i="159" s="1"/>
  <c r="AC214" i="159" s="1"/>
  <c r="AH214" i="159" s="1"/>
  <c r="P214" i="159"/>
  <c r="O214" i="159"/>
  <c r="N214" i="159"/>
  <c r="M214" i="159"/>
  <c r="N213" i="159"/>
  <c r="AM212" i="159"/>
  <c r="AJ212" i="159"/>
  <c r="AL212" i="159" s="1"/>
  <c r="AI212" i="159"/>
  <c r="AK212" i="159" s="1"/>
  <c r="V212" i="159"/>
  <c r="AA212" i="159" s="1"/>
  <c r="AC212" i="159" s="1"/>
  <c r="AH212" i="159" s="1"/>
  <c r="P212" i="159"/>
  <c r="O212" i="159"/>
  <c r="N212" i="159"/>
  <c r="M212" i="159"/>
  <c r="N211" i="159"/>
  <c r="AM210" i="159"/>
  <c r="AJ210" i="159"/>
  <c r="AL210" i="159" s="1"/>
  <c r="AI210" i="159"/>
  <c r="AK210" i="159" s="1"/>
  <c r="V210" i="159"/>
  <c r="AA210" i="159" s="1"/>
  <c r="AC210" i="159" s="1"/>
  <c r="AH210" i="159" s="1"/>
  <c r="P210" i="159"/>
  <c r="O210" i="159"/>
  <c r="N210" i="159"/>
  <c r="M210" i="159"/>
  <c r="N209" i="159"/>
  <c r="AM208" i="159"/>
  <c r="AJ208" i="159"/>
  <c r="AL208" i="159" s="1"/>
  <c r="AI208" i="159"/>
  <c r="V208" i="159"/>
  <c r="AA208" i="159" s="1"/>
  <c r="AC208" i="159" s="1"/>
  <c r="AH208" i="159" s="1"/>
  <c r="P208" i="159"/>
  <c r="O208" i="159"/>
  <c r="N208" i="159"/>
  <c r="M208" i="159"/>
  <c r="N207" i="159"/>
  <c r="AM206" i="159"/>
  <c r="AJ206" i="159"/>
  <c r="AL206" i="159" s="1"/>
  <c r="AI206" i="159"/>
  <c r="AK206" i="159" s="1"/>
  <c r="V206" i="159"/>
  <c r="AA206" i="159" s="1"/>
  <c r="AC206" i="159" s="1"/>
  <c r="AH206" i="159" s="1"/>
  <c r="P206" i="159"/>
  <c r="O206" i="159"/>
  <c r="N206" i="159"/>
  <c r="M206" i="159"/>
  <c r="N205" i="159"/>
  <c r="AM204" i="159"/>
  <c r="AJ204" i="159"/>
  <c r="AL204" i="159" s="1"/>
  <c r="AI204" i="159"/>
  <c r="V204" i="159"/>
  <c r="P204" i="159"/>
  <c r="O204" i="159"/>
  <c r="N204" i="159"/>
  <c r="M204" i="159"/>
  <c r="N203" i="159"/>
  <c r="AM202" i="159"/>
  <c r="AJ202" i="159"/>
  <c r="AL202" i="159" s="1"/>
  <c r="AI202" i="159"/>
  <c r="AK202" i="159" s="1"/>
  <c r="V202" i="159"/>
  <c r="AA202" i="159" s="1"/>
  <c r="AC202" i="159" s="1"/>
  <c r="AH202" i="159" s="1"/>
  <c r="P202" i="159"/>
  <c r="O202" i="159"/>
  <c r="N202" i="159"/>
  <c r="M202" i="159"/>
  <c r="N201" i="159"/>
  <c r="AM200" i="159"/>
  <c r="AJ200" i="159"/>
  <c r="AL200" i="159" s="1"/>
  <c r="AI200" i="159"/>
  <c r="AK200" i="159" s="1"/>
  <c r="V200" i="159"/>
  <c r="P200" i="159"/>
  <c r="O200" i="159"/>
  <c r="N200" i="159"/>
  <c r="M200" i="159"/>
  <c r="N199" i="159"/>
  <c r="AM198" i="159"/>
  <c r="AJ198" i="159"/>
  <c r="AL198" i="159" s="1"/>
  <c r="AI198" i="159"/>
  <c r="AK198" i="159" s="1"/>
  <c r="V198" i="159"/>
  <c r="AA198" i="159" s="1"/>
  <c r="AC198" i="159" s="1"/>
  <c r="AH198" i="159" s="1"/>
  <c r="P198" i="159"/>
  <c r="O198" i="159"/>
  <c r="N198" i="159"/>
  <c r="M198" i="159"/>
  <c r="N197" i="159"/>
  <c r="AM196" i="159"/>
  <c r="AJ196" i="159"/>
  <c r="AL196" i="159" s="1"/>
  <c r="AI196" i="159"/>
  <c r="V196" i="159"/>
  <c r="P196" i="159"/>
  <c r="O196" i="159"/>
  <c r="N196" i="159"/>
  <c r="M196" i="159"/>
  <c r="N195" i="159"/>
  <c r="AM194" i="159"/>
  <c r="AJ194" i="159"/>
  <c r="AL194" i="159" s="1"/>
  <c r="AI194" i="159"/>
  <c r="AK194" i="159" s="1"/>
  <c r="AA194" i="159"/>
  <c r="AC194" i="159" s="1"/>
  <c r="AH194" i="159" s="1"/>
  <c r="V194" i="159"/>
  <c r="P194" i="159"/>
  <c r="O194" i="159"/>
  <c r="N194" i="159"/>
  <c r="M194" i="159"/>
  <c r="N193" i="159"/>
  <c r="AM192" i="159"/>
  <c r="AJ192" i="159"/>
  <c r="AL192" i="159" s="1"/>
  <c r="AI192" i="159"/>
  <c r="AK192" i="159" s="1"/>
  <c r="V192" i="159"/>
  <c r="P192" i="159"/>
  <c r="O192" i="159"/>
  <c r="N192" i="159"/>
  <c r="M192" i="159"/>
  <c r="N191" i="159"/>
  <c r="AM190" i="159"/>
  <c r="AJ190" i="159"/>
  <c r="AL190" i="159" s="1"/>
  <c r="AI190" i="159"/>
  <c r="AK190" i="159" s="1"/>
  <c r="V190" i="159"/>
  <c r="AA190" i="159" s="1"/>
  <c r="AC190" i="159" s="1"/>
  <c r="AH190" i="159" s="1"/>
  <c r="P190" i="159"/>
  <c r="O190" i="159"/>
  <c r="N190" i="159"/>
  <c r="M190" i="159"/>
  <c r="N189" i="159"/>
  <c r="AM188" i="159"/>
  <c r="AJ188" i="159"/>
  <c r="AL188" i="159" s="1"/>
  <c r="AI188" i="159"/>
  <c r="AK188" i="159" s="1"/>
  <c r="V188" i="159"/>
  <c r="AA188" i="159" s="1"/>
  <c r="AC188" i="159" s="1"/>
  <c r="AH188" i="159" s="1"/>
  <c r="P188" i="159"/>
  <c r="O188" i="159"/>
  <c r="N188" i="159"/>
  <c r="M188" i="159"/>
  <c r="N187" i="159"/>
  <c r="AM186" i="159"/>
  <c r="AJ186" i="159"/>
  <c r="AL186" i="159" s="1"/>
  <c r="AI186" i="159"/>
  <c r="AK186" i="159" s="1"/>
  <c r="V186" i="159"/>
  <c r="P186" i="159"/>
  <c r="O186" i="159"/>
  <c r="N186" i="159"/>
  <c r="M186" i="159"/>
  <c r="N185" i="159"/>
  <c r="AM184" i="159"/>
  <c r="AJ184" i="159"/>
  <c r="AL184" i="159" s="1"/>
  <c r="AI184" i="159"/>
  <c r="AK184" i="159" s="1"/>
  <c r="V184" i="159"/>
  <c r="AA184" i="159" s="1"/>
  <c r="AC184" i="159" s="1"/>
  <c r="AH184" i="159" s="1"/>
  <c r="P184" i="159"/>
  <c r="O184" i="159"/>
  <c r="N184" i="159"/>
  <c r="M184" i="159"/>
  <c r="N183" i="159"/>
  <c r="AM182" i="159"/>
  <c r="AJ182" i="159"/>
  <c r="AL182" i="159" s="1"/>
  <c r="AI182" i="159"/>
  <c r="V182" i="159"/>
  <c r="AA182" i="159" s="1"/>
  <c r="AC182" i="159" s="1"/>
  <c r="AH182" i="159" s="1"/>
  <c r="P182" i="159"/>
  <c r="O182" i="159"/>
  <c r="N182" i="159"/>
  <c r="M182" i="159"/>
  <c r="N181" i="159"/>
  <c r="AM180" i="159"/>
  <c r="AJ180" i="159"/>
  <c r="AL180" i="159" s="1"/>
  <c r="AI180" i="159"/>
  <c r="V180" i="159"/>
  <c r="AA180" i="159" s="1"/>
  <c r="AC180" i="159" s="1"/>
  <c r="AH180" i="159" s="1"/>
  <c r="P180" i="159"/>
  <c r="O180" i="159"/>
  <c r="N180" i="159"/>
  <c r="M180" i="159"/>
  <c r="N179" i="159"/>
  <c r="AM178" i="159"/>
  <c r="AJ178" i="159"/>
  <c r="AL178" i="159" s="1"/>
  <c r="AI178" i="159"/>
  <c r="AK178" i="159" s="1"/>
  <c r="V178" i="159"/>
  <c r="P178" i="159"/>
  <c r="O178" i="159"/>
  <c r="N178" i="159"/>
  <c r="M178" i="159"/>
  <c r="N177" i="159"/>
  <c r="AM176" i="159"/>
  <c r="AJ176" i="159"/>
  <c r="AI176" i="159"/>
  <c r="AK176" i="159" s="1"/>
  <c r="V176" i="159"/>
  <c r="AA176" i="159" s="1"/>
  <c r="AC176" i="159" s="1"/>
  <c r="AH176" i="159" s="1"/>
  <c r="P176" i="159"/>
  <c r="O176" i="159"/>
  <c r="N176" i="159"/>
  <c r="M176" i="159"/>
  <c r="N175" i="159"/>
  <c r="AM174" i="159"/>
  <c r="AJ174" i="159"/>
  <c r="AL174" i="159" s="1"/>
  <c r="AI174" i="159"/>
  <c r="V174" i="159"/>
  <c r="AA174" i="159" s="1"/>
  <c r="AC174" i="159" s="1"/>
  <c r="AH174" i="159" s="1"/>
  <c r="P174" i="159"/>
  <c r="O174" i="159"/>
  <c r="N174" i="159"/>
  <c r="M174" i="159"/>
  <c r="N173" i="159"/>
  <c r="AM172" i="159"/>
  <c r="AJ172" i="159"/>
  <c r="AL172" i="159" s="1"/>
  <c r="AI172" i="159"/>
  <c r="AK172" i="159" s="1"/>
  <c r="V172" i="159"/>
  <c r="AA172" i="159" s="1"/>
  <c r="AC172" i="159" s="1"/>
  <c r="AH172" i="159" s="1"/>
  <c r="P172" i="159"/>
  <c r="O172" i="159"/>
  <c r="N172" i="159"/>
  <c r="M172" i="159"/>
  <c r="N171" i="159"/>
  <c r="AM170" i="159"/>
  <c r="AJ170" i="159"/>
  <c r="AL170" i="159" s="1"/>
  <c r="AI170" i="159"/>
  <c r="AK170" i="159" s="1"/>
  <c r="V170" i="159"/>
  <c r="AA170" i="159" s="1"/>
  <c r="AC170" i="159" s="1"/>
  <c r="AH170" i="159" s="1"/>
  <c r="P170" i="159"/>
  <c r="O170" i="159"/>
  <c r="N170" i="159"/>
  <c r="M170" i="159"/>
  <c r="N169" i="159"/>
  <c r="AM168" i="159"/>
  <c r="AJ168" i="159"/>
  <c r="AL168" i="159" s="1"/>
  <c r="AI168" i="159"/>
  <c r="AK168" i="159" s="1"/>
  <c r="V168" i="159"/>
  <c r="AA168" i="159" s="1"/>
  <c r="AC168" i="159" s="1"/>
  <c r="AH168" i="159" s="1"/>
  <c r="P168" i="159"/>
  <c r="O168" i="159"/>
  <c r="N168" i="159"/>
  <c r="M168" i="159"/>
  <c r="N167" i="159"/>
  <c r="AM166" i="159"/>
  <c r="AJ166" i="159"/>
  <c r="AL166" i="159" s="1"/>
  <c r="AI166" i="159"/>
  <c r="V166" i="159"/>
  <c r="AA166" i="159" s="1"/>
  <c r="AC166" i="159" s="1"/>
  <c r="AH166" i="159" s="1"/>
  <c r="P166" i="159"/>
  <c r="O166" i="159"/>
  <c r="N166" i="159"/>
  <c r="M166" i="159"/>
  <c r="N165" i="159"/>
  <c r="AM164" i="159"/>
  <c r="AJ164" i="159"/>
  <c r="AI164" i="159"/>
  <c r="AK164" i="159" s="1"/>
  <c r="V164" i="159"/>
  <c r="AA164" i="159" s="1"/>
  <c r="AC164" i="159" s="1"/>
  <c r="AH164" i="159" s="1"/>
  <c r="P164" i="159"/>
  <c r="O164" i="159"/>
  <c r="N164" i="159"/>
  <c r="M164" i="159"/>
  <c r="N163" i="159"/>
  <c r="AM162" i="159"/>
  <c r="AJ162" i="159"/>
  <c r="AL162" i="159" s="1"/>
  <c r="AI162" i="159"/>
  <c r="AK162" i="159" s="1"/>
  <c r="V162" i="159"/>
  <c r="AA162" i="159" s="1"/>
  <c r="AC162" i="159" s="1"/>
  <c r="AH162" i="159" s="1"/>
  <c r="P162" i="159"/>
  <c r="O162" i="159"/>
  <c r="N162" i="159"/>
  <c r="M162" i="159"/>
  <c r="N161" i="159"/>
  <c r="AM160" i="159"/>
  <c r="AJ160" i="159"/>
  <c r="AL160" i="159" s="1"/>
  <c r="AI160" i="159"/>
  <c r="AK160" i="159" s="1"/>
  <c r="V160" i="159"/>
  <c r="AA160" i="159" s="1"/>
  <c r="AC160" i="159" s="1"/>
  <c r="AH160" i="159" s="1"/>
  <c r="P160" i="159"/>
  <c r="O160" i="159"/>
  <c r="N160" i="159"/>
  <c r="M160" i="159"/>
  <c r="N159" i="159"/>
  <c r="AM158" i="159"/>
  <c r="AJ158" i="159"/>
  <c r="AL158" i="159" s="1"/>
  <c r="AI158" i="159"/>
  <c r="AK158" i="159" s="1"/>
  <c r="V158" i="159"/>
  <c r="AA158" i="159" s="1"/>
  <c r="AC158" i="159" s="1"/>
  <c r="AH158" i="159" s="1"/>
  <c r="P158" i="159"/>
  <c r="O158" i="159"/>
  <c r="N158" i="159"/>
  <c r="M158" i="159"/>
  <c r="N157" i="159"/>
  <c r="AM156" i="159"/>
  <c r="AJ156" i="159"/>
  <c r="AL156" i="159" s="1"/>
  <c r="AI156" i="159"/>
  <c r="AK156" i="159" s="1"/>
  <c r="V156" i="159"/>
  <c r="AA156" i="159" s="1"/>
  <c r="AC156" i="159" s="1"/>
  <c r="AH156" i="159" s="1"/>
  <c r="P156" i="159"/>
  <c r="O156" i="159"/>
  <c r="N156" i="159"/>
  <c r="M156" i="159"/>
  <c r="N155" i="159"/>
  <c r="AM154" i="159"/>
  <c r="AJ154" i="159"/>
  <c r="AL154" i="159" s="1"/>
  <c r="AI154" i="159"/>
  <c r="AK154" i="159" s="1"/>
  <c r="V154" i="159"/>
  <c r="AA154" i="159" s="1"/>
  <c r="AC154" i="159" s="1"/>
  <c r="AH154" i="159" s="1"/>
  <c r="P154" i="159"/>
  <c r="O154" i="159"/>
  <c r="N154" i="159"/>
  <c r="M154" i="159"/>
  <c r="N153" i="159"/>
  <c r="AM152" i="159"/>
  <c r="AJ152" i="159"/>
  <c r="AL152" i="159" s="1"/>
  <c r="AI152" i="159"/>
  <c r="AK152" i="159" s="1"/>
  <c r="V152" i="159"/>
  <c r="AA152" i="159" s="1"/>
  <c r="AC152" i="159" s="1"/>
  <c r="AH152" i="159" s="1"/>
  <c r="P152" i="159"/>
  <c r="O152" i="159"/>
  <c r="N152" i="159"/>
  <c r="M152" i="159"/>
  <c r="N151" i="159"/>
  <c r="AM150" i="159"/>
  <c r="AJ150" i="159"/>
  <c r="AL150" i="159" s="1"/>
  <c r="AI150" i="159"/>
  <c r="AK150" i="159" s="1"/>
  <c r="V150" i="159"/>
  <c r="AA150" i="159" s="1"/>
  <c r="AC150" i="159" s="1"/>
  <c r="AH150" i="159" s="1"/>
  <c r="P150" i="159"/>
  <c r="O150" i="159"/>
  <c r="N150" i="159"/>
  <c r="M150" i="159"/>
  <c r="N149" i="159"/>
  <c r="AM148" i="159"/>
  <c r="AJ148" i="159"/>
  <c r="AL148" i="159" s="1"/>
  <c r="AI148" i="159"/>
  <c r="AK148" i="159" s="1"/>
  <c r="V148" i="159"/>
  <c r="AA148" i="159" s="1"/>
  <c r="AC148" i="159" s="1"/>
  <c r="AH148" i="159" s="1"/>
  <c r="P148" i="159"/>
  <c r="O148" i="159"/>
  <c r="N148" i="159"/>
  <c r="M148" i="159"/>
  <c r="N147" i="159"/>
  <c r="AM146" i="159"/>
  <c r="AJ146" i="159"/>
  <c r="AL146" i="159" s="1"/>
  <c r="AI146" i="159"/>
  <c r="AK146" i="159" s="1"/>
  <c r="V146" i="159"/>
  <c r="AA146" i="159" s="1"/>
  <c r="AC146" i="159" s="1"/>
  <c r="AH146" i="159" s="1"/>
  <c r="P146" i="159"/>
  <c r="O146" i="159"/>
  <c r="N146" i="159"/>
  <c r="M146" i="159"/>
  <c r="N145" i="159"/>
  <c r="AM144" i="159"/>
  <c r="AJ144" i="159"/>
  <c r="AI144" i="159"/>
  <c r="AK144" i="159" s="1"/>
  <c r="V144" i="159"/>
  <c r="AA144" i="159" s="1"/>
  <c r="AC144" i="159" s="1"/>
  <c r="AH144" i="159" s="1"/>
  <c r="P144" i="159"/>
  <c r="O144" i="159"/>
  <c r="N144" i="159"/>
  <c r="M144" i="159"/>
  <c r="N143" i="159"/>
  <c r="AM142" i="159"/>
  <c r="AJ142" i="159"/>
  <c r="AL142" i="159" s="1"/>
  <c r="AI142" i="159"/>
  <c r="AK142" i="159" s="1"/>
  <c r="V142" i="159"/>
  <c r="AA142" i="159" s="1"/>
  <c r="AC142" i="159" s="1"/>
  <c r="AH142" i="159" s="1"/>
  <c r="P142" i="159"/>
  <c r="O142" i="159"/>
  <c r="N142" i="159"/>
  <c r="M142" i="159"/>
  <c r="N141" i="159"/>
  <c r="AM140" i="159"/>
  <c r="AJ140" i="159"/>
  <c r="AL140" i="159" s="1"/>
  <c r="AI140" i="159"/>
  <c r="AK140" i="159" s="1"/>
  <c r="V140" i="159"/>
  <c r="AA140" i="159" s="1"/>
  <c r="AC140" i="159" s="1"/>
  <c r="AH140" i="159" s="1"/>
  <c r="P140" i="159"/>
  <c r="O140" i="159"/>
  <c r="N140" i="159"/>
  <c r="M140" i="159"/>
  <c r="N139" i="159"/>
  <c r="AM138" i="159"/>
  <c r="AJ138" i="159"/>
  <c r="AL138" i="159" s="1"/>
  <c r="AI138" i="159"/>
  <c r="AK138" i="159" s="1"/>
  <c r="V138" i="159"/>
  <c r="AA138" i="159" s="1"/>
  <c r="AC138" i="159" s="1"/>
  <c r="AH138" i="159" s="1"/>
  <c r="P138" i="159"/>
  <c r="O138" i="159"/>
  <c r="N138" i="159"/>
  <c r="M138" i="159"/>
  <c r="N137" i="159"/>
  <c r="AM136" i="159"/>
  <c r="AJ136" i="159"/>
  <c r="AL136" i="159" s="1"/>
  <c r="AI136" i="159"/>
  <c r="AK136" i="159" s="1"/>
  <c r="V136" i="159"/>
  <c r="AA136" i="159" s="1"/>
  <c r="AC136" i="159" s="1"/>
  <c r="AH136" i="159" s="1"/>
  <c r="P136" i="159"/>
  <c r="O136" i="159"/>
  <c r="N136" i="159"/>
  <c r="M136" i="159"/>
  <c r="N135" i="159"/>
  <c r="AM134" i="159"/>
  <c r="AJ134" i="159"/>
  <c r="AL134" i="159" s="1"/>
  <c r="AI134" i="159"/>
  <c r="AK134" i="159" s="1"/>
  <c r="V134" i="159"/>
  <c r="AA134" i="159" s="1"/>
  <c r="AC134" i="159" s="1"/>
  <c r="AH134" i="159" s="1"/>
  <c r="P134" i="159"/>
  <c r="O134" i="159"/>
  <c r="N134" i="159"/>
  <c r="M134" i="159"/>
  <c r="N133" i="159"/>
  <c r="AM132" i="159"/>
  <c r="AJ132" i="159"/>
  <c r="AI132" i="159"/>
  <c r="AK132" i="159" s="1"/>
  <c r="V132" i="159"/>
  <c r="AA132" i="159" s="1"/>
  <c r="AC132" i="159" s="1"/>
  <c r="AH132" i="159" s="1"/>
  <c r="P132" i="159"/>
  <c r="O132" i="159"/>
  <c r="N132" i="159"/>
  <c r="M132" i="159"/>
  <c r="N131" i="159"/>
  <c r="AM130" i="159"/>
  <c r="AJ130" i="159"/>
  <c r="AL130" i="159" s="1"/>
  <c r="AI130" i="159"/>
  <c r="AK130" i="159" s="1"/>
  <c r="V130" i="159"/>
  <c r="AA130" i="159" s="1"/>
  <c r="AC130" i="159" s="1"/>
  <c r="AH130" i="159" s="1"/>
  <c r="P130" i="159"/>
  <c r="O130" i="159"/>
  <c r="N130" i="159"/>
  <c r="M130" i="159"/>
  <c r="N129" i="159"/>
  <c r="AM128" i="159"/>
  <c r="AJ128" i="159"/>
  <c r="AL128" i="159" s="1"/>
  <c r="AI128" i="159"/>
  <c r="AK128" i="159" s="1"/>
  <c r="V128" i="159"/>
  <c r="AA128" i="159" s="1"/>
  <c r="AC128" i="159" s="1"/>
  <c r="AH128" i="159" s="1"/>
  <c r="P128" i="159"/>
  <c r="O128" i="159"/>
  <c r="N128" i="159"/>
  <c r="M128" i="159"/>
  <c r="N127" i="159"/>
  <c r="AM126" i="159"/>
  <c r="AJ126" i="159"/>
  <c r="AL126" i="159" s="1"/>
  <c r="AI126" i="159"/>
  <c r="AK126" i="159" s="1"/>
  <c r="V126" i="159"/>
  <c r="AA126" i="159" s="1"/>
  <c r="AC126" i="159" s="1"/>
  <c r="AH126" i="159" s="1"/>
  <c r="P126" i="159"/>
  <c r="O126" i="159"/>
  <c r="N126" i="159"/>
  <c r="M126" i="159"/>
  <c r="N125" i="159"/>
  <c r="AM124" i="159"/>
  <c r="AJ124" i="159"/>
  <c r="AI124" i="159"/>
  <c r="AK124" i="159" s="1"/>
  <c r="V124" i="159"/>
  <c r="P124" i="159"/>
  <c r="O124" i="159"/>
  <c r="N124" i="159"/>
  <c r="M124" i="159"/>
  <c r="N123" i="159"/>
  <c r="AM122" i="159"/>
  <c r="AJ122" i="159"/>
  <c r="AL122" i="159" s="1"/>
  <c r="AI122" i="159"/>
  <c r="AK122" i="159" s="1"/>
  <c r="V122" i="159"/>
  <c r="AA122" i="159" s="1"/>
  <c r="AC122" i="159" s="1"/>
  <c r="AH122" i="159" s="1"/>
  <c r="P122" i="159"/>
  <c r="O122" i="159"/>
  <c r="N122" i="159"/>
  <c r="M122" i="159"/>
  <c r="N121" i="159"/>
  <c r="AM120" i="159"/>
  <c r="AJ120" i="159"/>
  <c r="AL120" i="159" s="1"/>
  <c r="AI120" i="159"/>
  <c r="AK120" i="159" s="1"/>
  <c r="V120" i="159"/>
  <c r="P120" i="159"/>
  <c r="O120" i="159"/>
  <c r="N120" i="159"/>
  <c r="M120" i="159"/>
  <c r="N119" i="159"/>
  <c r="AM118" i="159"/>
  <c r="AJ118" i="159"/>
  <c r="AL118" i="159" s="1"/>
  <c r="AI118" i="159"/>
  <c r="V118" i="159"/>
  <c r="P118" i="159"/>
  <c r="O118" i="159"/>
  <c r="N118" i="159"/>
  <c r="M118" i="159"/>
  <c r="N117" i="159"/>
  <c r="AM116" i="159"/>
  <c r="AJ116" i="159"/>
  <c r="AL116" i="159" s="1"/>
  <c r="AI116" i="159"/>
  <c r="AK116" i="159" s="1"/>
  <c r="V116" i="159"/>
  <c r="P116" i="159"/>
  <c r="O116" i="159"/>
  <c r="N116" i="159"/>
  <c r="M116" i="159"/>
  <c r="N115" i="159"/>
  <c r="AM114" i="159"/>
  <c r="AJ114" i="159"/>
  <c r="AL114" i="159" s="1"/>
  <c r="AI114" i="159"/>
  <c r="AB114" i="159"/>
  <c r="W114" i="159"/>
  <c r="V114" i="159"/>
  <c r="P114" i="159"/>
  <c r="N114" i="159"/>
  <c r="M114" i="159"/>
  <c r="E114" i="159"/>
  <c r="O114" i="159" s="1"/>
  <c r="N113" i="159"/>
  <c r="AM112" i="159"/>
  <c r="AJ112" i="159"/>
  <c r="AL112" i="159" s="1"/>
  <c r="AI112" i="159"/>
  <c r="AK112" i="159" s="1"/>
  <c r="V112" i="159"/>
  <c r="P112" i="159"/>
  <c r="O112" i="159"/>
  <c r="N112" i="159"/>
  <c r="M112" i="159"/>
  <c r="N111" i="159"/>
  <c r="AM110" i="159"/>
  <c r="AJ110" i="159"/>
  <c r="AL110" i="159" s="1"/>
  <c r="AI110" i="159"/>
  <c r="AK110" i="159" s="1"/>
  <c r="V110" i="159"/>
  <c r="AA110" i="159" s="1"/>
  <c r="AC110" i="159" s="1"/>
  <c r="AH110" i="159" s="1"/>
  <c r="P110" i="159"/>
  <c r="O110" i="159"/>
  <c r="N110" i="159"/>
  <c r="M110" i="159"/>
  <c r="N109" i="159"/>
  <c r="AM108" i="159"/>
  <c r="AJ108" i="159"/>
  <c r="AL108" i="159" s="1"/>
  <c r="AI108" i="159"/>
  <c r="AK108" i="159" s="1"/>
  <c r="V108" i="159"/>
  <c r="AA108" i="159" s="1"/>
  <c r="AC108" i="159" s="1"/>
  <c r="AH108" i="159" s="1"/>
  <c r="P108" i="159"/>
  <c r="O108" i="159"/>
  <c r="N108" i="159"/>
  <c r="M108" i="159"/>
  <c r="N107" i="159"/>
  <c r="AM106" i="159"/>
  <c r="AJ106" i="159"/>
  <c r="AL106" i="159" s="1"/>
  <c r="AI106" i="159"/>
  <c r="AK106" i="159" s="1"/>
  <c r="V106" i="159"/>
  <c r="AA106" i="159" s="1"/>
  <c r="AC106" i="159" s="1"/>
  <c r="AH106" i="159" s="1"/>
  <c r="P106" i="159"/>
  <c r="O106" i="159"/>
  <c r="N106" i="159"/>
  <c r="C106" i="159"/>
  <c r="M106" i="159" s="1"/>
  <c r="N105" i="159"/>
  <c r="AM104" i="159"/>
  <c r="AJ104" i="159"/>
  <c r="AL104" i="159" s="1"/>
  <c r="AI104" i="159"/>
  <c r="V104" i="159"/>
  <c r="AA104" i="159" s="1"/>
  <c r="AC104" i="159" s="1"/>
  <c r="AH104" i="159" s="1"/>
  <c r="P104" i="159"/>
  <c r="O104" i="159"/>
  <c r="N104" i="159"/>
  <c r="M104" i="159"/>
  <c r="N103" i="159"/>
  <c r="AM102" i="159"/>
  <c r="AJ102" i="159"/>
  <c r="AL102" i="159" s="1"/>
  <c r="AI102" i="159"/>
  <c r="AK102" i="159" s="1"/>
  <c r="U102" i="159"/>
  <c r="V102" i="159" s="1"/>
  <c r="P102" i="159"/>
  <c r="O102" i="159"/>
  <c r="N102" i="159"/>
  <c r="M102" i="159"/>
  <c r="V101" i="159"/>
  <c r="N101" i="159"/>
  <c r="AM100" i="159"/>
  <c r="AJ100" i="159"/>
  <c r="AL100" i="159" s="1"/>
  <c r="AI100" i="159"/>
  <c r="U100" i="159"/>
  <c r="V100" i="159" s="1"/>
  <c r="P100" i="159"/>
  <c r="O100" i="159"/>
  <c r="N100" i="159"/>
  <c r="M100" i="159"/>
  <c r="V99" i="159"/>
  <c r="N99" i="159"/>
  <c r="AM98" i="159"/>
  <c r="AJ98" i="159"/>
  <c r="AL98" i="159" s="1"/>
  <c r="AI98" i="159"/>
  <c r="U98" i="159"/>
  <c r="V98" i="159" s="1"/>
  <c r="AA98" i="159" s="1"/>
  <c r="P98" i="159"/>
  <c r="O98" i="159"/>
  <c r="N98" i="159"/>
  <c r="M98" i="159"/>
  <c r="V97" i="159"/>
  <c r="N97" i="159"/>
  <c r="AM96" i="159"/>
  <c r="AJ96" i="159"/>
  <c r="AL96" i="159" s="1"/>
  <c r="AI96" i="159"/>
  <c r="AG96" i="159"/>
  <c r="AB96" i="159"/>
  <c r="V96" i="159"/>
  <c r="AA96" i="159" s="1"/>
  <c r="U96" i="159"/>
  <c r="P96" i="159"/>
  <c r="O96" i="159"/>
  <c r="N96" i="159"/>
  <c r="M96" i="159"/>
  <c r="N95" i="159"/>
  <c r="AM94" i="159"/>
  <c r="AJ94" i="159"/>
  <c r="AL94" i="159" s="1"/>
  <c r="AI94" i="159"/>
  <c r="AG94" i="159"/>
  <c r="AB94" i="159"/>
  <c r="V94" i="159"/>
  <c r="U94" i="159"/>
  <c r="P94" i="159"/>
  <c r="O94" i="159"/>
  <c r="N94" i="159"/>
  <c r="M94" i="159"/>
  <c r="N93" i="159"/>
  <c r="AM92" i="159"/>
  <c r="AJ92" i="159"/>
  <c r="AL92" i="159" s="1"/>
  <c r="AI92" i="159"/>
  <c r="AK92" i="159" s="1"/>
  <c r="AG92" i="159"/>
  <c r="AB92" i="159"/>
  <c r="V92" i="159"/>
  <c r="AA92" i="159" s="1"/>
  <c r="U92" i="159"/>
  <c r="P92" i="159"/>
  <c r="O92" i="159"/>
  <c r="N92" i="159"/>
  <c r="M92" i="159"/>
  <c r="N91" i="159"/>
  <c r="AM90" i="159"/>
  <c r="AJ90" i="159"/>
  <c r="AL90" i="159" s="1"/>
  <c r="AI90" i="159"/>
  <c r="AK90" i="159" s="1"/>
  <c r="AG90" i="159"/>
  <c r="AB90" i="159"/>
  <c r="V90" i="159"/>
  <c r="U90" i="159"/>
  <c r="P90" i="159"/>
  <c r="O90" i="159"/>
  <c r="N90" i="159"/>
  <c r="M90" i="159"/>
  <c r="N89" i="159"/>
  <c r="AM88" i="159"/>
  <c r="AJ88" i="159"/>
  <c r="AL88" i="159" s="1"/>
  <c r="AI88" i="159"/>
  <c r="AK88" i="159" s="1"/>
  <c r="AG88" i="159"/>
  <c r="AB88" i="159"/>
  <c r="V88" i="159"/>
  <c r="AA88" i="159" s="1"/>
  <c r="U88" i="159"/>
  <c r="P88" i="159"/>
  <c r="O88" i="159"/>
  <c r="N88" i="159"/>
  <c r="M88" i="159"/>
  <c r="N87" i="159"/>
  <c r="AM86" i="159"/>
  <c r="AJ86" i="159"/>
  <c r="AL86" i="159" s="1"/>
  <c r="AI86" i="159"/>
  <c r="AK86" i="159" s="1"/>
  <c r="AG86" i="159"/>
  <c r="AB86" i="159"/>
  <c r="V86" i="159"/>
  <c r="AA86" i="159" s="1"/>
  <c r="U86" i="159"/>
  <c r="P86" i="159"/>
  <c r="O86" i="159"/>
  <c r="N86" i="159"/>
  <c r="M86" i="159"/>
  <c r="N85" i="159"/>
  <c r="AM84" i="159"/>
  <c r="AJ84" i="159"/>
  <c r="AL84" i="159" s="1"/>
  <c r="AI84" i="159"/>
  <c r="AK84" i="159" s="1"/>
  <c r="AG84" i="159"/>
  <c r="AB84" i="159"/>
  <c r="V84" i="159"/>
  <c r="AA84" i="159" s="1"/>
  <c r="U84" i="159"/>
  <c r="P84" i="159"/>
  <c r="O84" i="159"/>
  <c r="N84" i="159"/>
  <c r="M84" i="159"/>
  <c r="N83" i="159"/>
  <c r="AM82" i="159"/>
  <c r="AJ82" i="159"/>
  <c r="AL82" i="159" s="1"/>
  <c r="AI82" i="159"/>
  <c r="AG82" i="159"/>
  <c r="AB82" i="159"/>
  <c r="V82" i="159"/>
  <c r="AA82" i="159" s="1"/>
  <c r="U82" i="159"/>
  <c r="P82" i="159"/>
  <c r="O82" i="159"/>
  <c r="N82" i="159"/>
  <c r="M82" i="159"/>
  <c r="N81" i="159"/>
  <c r="AM80" i="159"/>
  <c r="AJ80" i="159"/>
  <c r="AL80" i="159" s="1"/>
  <c r="AI80" i="159"/>
  <c r="AG80" i="159"/>
  <c r="AB80" i="159"/>
  <c r="V80" i="159"/>
  <c r="AA80" i="159" s="1"/>
  <c r="U80" i="159"/>
  <c r="P80" i="159"/>
  <c r="O80" i="159"/>
  <c r="N80" i="159"/>
  <c r="M80" i="159"/>
  <c r="N79" i="159"/>
  <c r="AM78" i="159"/>
  <c r="AJ78" i="159"/>
  <c r="AL78" i="159" s="1"/>
  <c r="AI78" i="159"/>
  <c r="AK78" i="159" s="1"/>
  <c r="AG78" i="159"/>
  <c r="AB78" i="159"/>
  <c r="V78" i="159"/>
  <c r="U78" i="159"/>
  <c r="P78" i="159"/>
  <c r="O78" i="159"/>
  <c r="N78" i="159"/>
  <c r="M78" i="159"/>
  <c r="N77" i="159"/>
  <c r="AM76" i="159"/>
  <c r="AJ76" i="159"/>
  <c r="AL76" i="159" s="1"/>
  <c r="AI76" i="159"/>
  <c r="AK76" i="159" s="1"/>
  <c r="AG76" i="159"/>
  <c r="AB76" i="159"/>
  <c r="V76" i="159"/>
  <c r="AA76" i="159" s="1"/>
  <c r="U76" i="159"/>
  <c r="P76" i="159"/>
  <c r="O76" i="159"/>
  <c r="N76" i="159"/>
  <c r="M76" i="159"/>
  <c r="N75" i="159"/>
  <c r="AM74" i="159"/>
  <c r="AJ74" i="159"/>
  <c r="AL74" i="159" s="1"/>
  <c r="AI74" i="159"/>
  <c r="AK74" i="159" s="1"/>
  <c r="AG74" i="159"/>
  <c r="AB74" i="159"/>
  <c r="V74" i="159"/>
  <c r="U74" i="159"/>
  <c r="P74" i="159"/>
  <c r="O74" i="159"/>
  <c r="N74" i="159"/>
  <c r="M74" i="159"/>
  <c r="N73" i="159"/>
  <c r="AM72" i="159"/>
  <c r="AJ72" i="159"/>
  <c r="AL72" i="159" s="1"/>
  <c r="AI72" i="159"/>
  <c r="AK72" i="159" s="1"/>
  <c r="AG72" i="159"/>
  <c r="AB72" i="159"/>
  <c r="V72" i="159"/>
  <c r="AA72" i="159" s="1"/>
  <c r="U72" i="159"/>
  <c r="P72" i="159"/>
  <c r="O72" i="159"/>
  <c r="N72" i="159"/>
  <c r="M72" i="159"/>
  <c r="N71" i="159"/>
  <c r="AM70" i="159"/>
  <c r="AJ70" i="159"/>
  <c r="AL70" i="159" s="1"/>
  <c r="AI70" i="159"/>
  <c r="AK70" i="159" s="1"/>
  <c r="AG70" i="159"/>
  <c r="AB70" i="159"/>
  <c r="V70" i="159"/>
  <c r="AA70" i="159" s="1"/>
  <c r="U70" i="159"/>
  <c r="P70" i="159"/>
  <c r="O70" i="159"/>
  <c r="N70" i="159"/>
  <c r="M70" i="159"/>
  <c r="N69" i="159"/>
  <c r="AM68" i="159"/>
  <c r="AJ68" i="159"/>
  <c r="AL68" i="159" s="1"/>
  <c r="AI68" i="159"/>
  <c r="AK68" i="159" s="1"/>
  <c r="AG68" i="159"/>
  <c r="AB68" i="159"/>
  <c r="V68" i="159"/>
  <c r="AA68" i="159" s="1"/>
  <c r="U68" i="159"/>
  <c r="P68" i="159"/>
  <c r="O68" i="159"/>
  <c r="N68" i="159"/>
  <c r="M68" i="159"/>
  <c r="N67" i="159"/>
  <c r="AM66" i="159"/>
  <c r="AJ66" i="159"/>
  <c r="AL66" i="159" s="1"/>
  <c r="AI66" i="159"/>
  <c r="AK66" i="159" s="1"/>
  <c r="AG66" i="159"/>
  <c r="AB66" i="159"/>
  <c r="V66" i="159"/>
  <c r="AA66" i="159" s="1"/>
  <c r="U66" i="159"/>
  <c r="P66" i="159"/>
  <c r="O66" i="159"/>
  <c r="N66" i="159"/>
  <c r="M66" i="159"/>
  <c r="N65" i="159"/>
  <c r="AJ64" i="159"/>
  <c r="AL64" i="159" s="1"/>
  <c r="AI64" i="159"/>
  <c r="AK64" i="159" s="1"/>
  <c r="AG64" i="159"/>
  <c r="AB64" i="159"/>
  <c r="V64" i="159"/>
  <c r="AA64" i="159" s="1"/>
  <c r="U64" i="159"/>
  <c r="P64" i="159"/>
  <c r="O64" i="159"/>
  <c r="N64" i="159"/>
  <c r="M64" i="159"/>
  <c r="N63" i="159"/>
  <c r="AJ62" i="159"/>
  <c r="AL62" i="159" s="1"/>
  <c r="AI62" i="159"/>
  <c r="V62" i="159"/>
  <c r="AA62" i="159" s="1"/>
  <c r="AC62" i="159" s="1"/>
  <c r="AH62" i="159" s="1"/>
  <c r="P62" i="159"/>
  <c r="O62" i="159"/>
  <c r="N62" i="159"/>
  <c r="M62" i="159"/>
  <c r="N61" i="159"/>
  <c r="AM60" i="159"/>
  <c r="AJ60" i="159"/>
  <c r="AL60" i="159" s="1"/>
  <c r="AI60" i="159"/>
  <c r="AK60" i="159" s="1"/>
  <c r="V60" i="159"/>
  <c r="AA60" i="159" s="1"/>
  <c r="AC60" i="159" s="1"/>
  <c r="AH60" i="159" s="1"/>
  <c r="P60" i="159"/>
  <c r="O60" i="159"/>
  <c r="N60" i="159"/>
  <c r="M60" i="159"/>
  <c r="N59" i="159"/>
  <c r="AM58" i="159"/>
  <c r="AJ58" i="159"/>
  <c r="AL58" i="159" s="1"/>
  <c r="AI58" i="159"/>
  <c r="V58" i="159"/>
  <c r="AA58" i="159" s="1"/>
  <c r="AC58" i="159" s="1"/>
  <c r="AH58" i="159" s="1"/>
  <c r="P58" i="159"/>
  <c r="O58" i="159"/>
  <c r="N58" i="159"/>
  <c r="N57" i="159"/>
  <c r="AM56" i="159"/>
  <c r="AJ56" i="159"/>
  <c r="AL56" i="159" s="1"/>
  <c r="AI56" i="159"/>
  <c r="V56" i="159"/>
  <c r="AA56" i="159" s="1"/>
  <c r="AC56" i="159" s="1"/>
  <c r="AH56" i="159" s="1"/>
  <c r="P56" i="159"/>
  <c r="O56" i="159"/>
  <c r="N56" i="159"/>
  <c r="M56" i="159"/>
  <c r="N55" i="159"/>
  <c r="AM42" i="159"/>
  <c r="AJ42" i="159"/>
  <c r="AL42" i="159" s="1"/>
  <c r="AI42" i="159"/>
  <c r="AK42" i="159" s="1"/>
  <c r="U42" i="159"/>
  <c r="V42" i="159" s="1"/>
  <c r="AA42" i="159" s="1"/>
  <c r="P42" i="159"/>
  <c r="O42" i="159"/>
  <c r="N42" i="159"/>
  <c r="M42" i="159"/>
  <c r="R41" i="159"/>
  <c r="N41" i="159"/>
  <c r="AM40" i="159"/>
  <c r="AJ40" i="159"/>
  <c r="AL40" i="159" s="1"/>
  <c r="AI40" i="159"/>
  <c r="AK40" i="159" s="1"/>
  <c r="U40" i="159"/>
  <c r="V40" i="159" s="1"/>
  <c r="AA40" i="159" s="1"/>
  <c r="P40" i="159"/>
  <c r="O40" i="159"/>
  <c r="N40" i="159"/>
  <c r="M40" i="159"/>
  <c r="R39" i="159"/>
  <c r="N39" i="159"/>
  <c r="AM38" i="159"/>
  <c r="AJ38" i="159"/>
  <c r="AL38" i="159" s="1"/>
  <c r="AI38" i="159"/>
  <c r="AK38" i="159" s="1"/>
  <c r="U38" i="159"/>
  <c r="V38" i="159" s="1"/>
  <c r="AA38" i="159" s="1"/>
  <c r="P38" i="159"/>
  <c r="O38" i="159"/>
  <c r="N38" i="159"/>
  <c r="M38" i="159"/>
  <c r="R37" i="159"/>
  <c r="N37" i="159"/>
  <c r="AM36" i="159"/>
  <c r="AJ36" i="159"/>
  <c r="AL36" i="159" s="1"/>
  <c r="AI36" i="159"/>
  <c r="U36" i="159"/>
  <c r="V36" i="159" s="1"/>
  <c r="P36" i="159"/>
  <c r="O36" i="159"/>
  <c r="N36" i="159"/>
  <c r="M36" i="159"/>
  <c r="R35" i="159"/>
  <c r="N35" i="159"/>
  <c r="AM34" i="159"/>
  <c r="AJ34" i="159"/>
  <c r="AL34" i="159" s="1"/>
  <c r="AI34" i="159"/>
  <c r="AK34" i="159" s="1"/>
  <c r="U34" i="159"/>
  <c r="V34" i="159" s="1"/>
  <c r="P34" i="159"/>
  <c r="O34" i="159"/>
  <c r="N34" i="159"/>
  <c r="M34" i="159"/>
  <c r="R33" i="159"/>
  <c r="N33" i="159"/>
  <c r="AM32" i="159"/>
  <c r="AJ32" i="159"/>
  <c r="AL32" i="159" s="1"/>
  <c r="AI32" i="159"/>
  <c r="AK32" i="159" s="1"/>
  <c r="U32" i="159"/>
  <c r="V32" i="159" s="1"/>
  <c r="AA32" i="159" s="1"/>
  <c r="P32" i="159"/>
  <c r="O32" i="159"/>
  <c r="N32" i="159"/>
  <c r="M32" i="159"/>
  <c r="R31" i="159"/>
  <c r="N31" i="159"/>
  <c r="AM30" i="159"/>
  <c r="AJ30" i="159"/>
  <c r="AL30" i="159" s="1"/>
  <c r="AI30" i="159"/>
  <c r="AK30" i="159" s="1"/>
  <c r="U30" i="159"/>
  <c r="V30" i="159" s="1"/>
  <c r="AA30" i="159" s="1"/>
  <c r="P30" i="159"/>
  <c r="O30" i="159"/>
  <c r="N30" i="159"/>
  <c r="M30" i="159"/>
  <c r="R29" i="159"/>
  <c r="N29" i="159"/>
  <c r="AM28" i="159"/>
  <c r="AJ28" i="159"/>
  <c r="AL28" i="159" s="1"/>
  <c r="AI28" i="159"/>
  <c r="U28" i="159"/>
  <c r="V28" i="159" s="1"/>
  <c r="P28" i="159"/>
  <c r="O28" i="159"/>
  <c r="N28" i="159"/>
  <c r="M28" i="159"/>
  <c r="R27" i="159"/>
  <c r="N27" i="159"/>
  <c r="AM26" i="159"/>
  <c r="AJ26" i="159"/>
  <c r="AL26" i="159" s="1"/>
  <c r="AI26" i="159"/>
  <c r="U26" i="159"/>
  <c r="V26" i="159" s="1"/>
  <c r="P26" i="159"/>
  <c r="O26" i="159"/>
  <c r="N26" i="159"/>
  <c r="M26" i="159"/>
  <c r="R25" i="159"/>
  <c r="N25" i="159"/>
  <c r="AM24" i="159"/>
  <c r="AJ24" i="159"/>
  <c r="AL24" i="159" s="1"/>
  <c r="AI24" i="159"/>
  <c r="AK24" i="159" s="1"/>
  <c r="U24" i="159"/>
  <c r="V24" i="159" s="1"/>
  <c r="AA24" i="159" s="1"/>
  <c r="AC24" i="159" s="1"/>
  <c r="P24" i="159"/>
  <c r="O24" i="159"/>
  <c r="N24" i="159"/>
  <c r="M24" i="159"/>
  <c r="R23" i="159"/>
  <c r="N23" i="159"/>
  <c r="AM22" i="159"/>
  <c r="AJ22" i="159"/>
  <c r="AL22" i="159" s="1"/>
  <c r="AI22" i="159"/>
  <c r="AK22" i="159" s="1"/>
  <c r="U22" i="159"/>
  <c r="V22" i="159" s="1"/>
  <c r="AA22" i="159" s="1"/>
  <c r="P22" i="159"/>
  <c r="O22" i="159"/>
  <c r="N22" i="159"/>
  <c r="M22" i="159"/>
  <c r="N21" i="159"/>
  <c r="AM20" i="159"/>
  <c r="AJ20" i="159"/>
  <c r="AL20" i="159" s="1"/>
  <c r="AI20" i="159"/>
  <c r="AK20" i="159" s="1"/>
  <c r="U20" i="159"/>
  <c r="V20" i="159" s="1"/>
  <c r="P20" i="159"/>
  <c r="O20" i="159"/>
  <c r="N20" i="159"/>
  <c r="M20" i="159"/>
  <c r="R19" i="159"/>
  <c r="N19" i="159"/>
  <c r="AM18" i="159"/>
  <c r="AJ18" i="159"/>
  <c r="AL18" i="159" s="1"/>
  <c r="AI18" i="159"/>
  <c r="U18" i="159"/>
  <c r="V18" i="159" s="1"/>
  <c r="P18" i="159"/>
  <c r="O18" i="159"/>
  <c r="N18" i="159"/>
  <c r="M18" i="159"/>
  <c r="R17" i="159"/>
  <c r="N17" i="159"/>
  <c r="AM16" i="159"/>
  <c r="AJ16" i="159"/>
  <c r="AI16" i="159"/>
  <c r="AK16" i="159" s="1"/>
  <c r="U16" i="159"/>
  <c r="V16" i="159" s="1"/>
  <c r="P16" i="159"/>
  <c r="O16" i="159"/>
  <c r="N16" i="159"/>
  <c r="M16" i="159"/>
  <c r="R15" i="159"/>
  <c r="N15" i="159"/>
  <c r="AM14" i="159"/>
  <c r="AJ14" i="159"/>
  <c r="AL14" i="159" s="1"/>
  <c r="AI14" i="159"/>
  <c r="AK14" i="159" s="1"/>
  <c r="U14" i="159"/>
  <c r="V14" i="159" s="1"/>
  <c r="P14" i="159"/>
  <c r="O14" i="159"/>
  <c r="N14" i="159"/>
  <c r="M14" i="159"/>
  <c r="R13" i="159"/>
  <c r="N13" i="159"/>
  <c r="AM12" i="159"/>
  <c r="AJ12" i="159"/>
  <c r="AL12" i="159" s="1"/>
  <c r="AI12" i="159"/>
  <c r="AK12" i="159" s="1"/>
  <c r="AG12" i="159"/>
  <c r="AB12" i="159"/>
  <c r="U12" i="159"/>
  <c r="V12" i="159" s="1"/>
  <c r="P12" i="159"/>
  <c r="O12" i="159"/>
  <c r="N12" i="159"/>
  <c r="M12" i="159"/>
  <c r="R11" i="159"/>
  <c r="N11" i="159"/>
  <c r="AM10" i="159"/>
  <c r="AJ10" i="159"/>
  <c r="AL10" i="159" s="1"/>
  <c r="AI10" i="159"/>
  <c r="V10" i="159"/>
  <c r="AA10" i="159" s="1"/>
  <c r="AC10" i="159" s="1"/>
  <c r="AH10" i="159" s="1"/>
  <c r="P10" i="159"/>
  <c r="O10" i="159"/>
  <c r="N10" i="159"/>
  <c r="M10" i="159"/>
  <c r="N9" i="159"/>
  <c r="AM8" i="159"/>
  <c r="AJ8" i="159"/>
  <c r="AL8" i="159" s="1"/>
  <c r="AI8" i="159"/>
  <c r="AK8" i="159" s="1"/>
  <c r="V8" i="159"/>
  <c r="AA8" i="159" s="1"/>
  <c r="AC8" i="159" s="1"/>
  <c r="AH8" i="159" s="1"/>
  <c r="P8" i="159"/>
  <c r="O8" i="159"/>
  <c r="N8" i="159"/>
  <c r="M8" i="159"/>
  <c r="N7" i="159"/>
  <c r="I5" i="159"/>
  <c r="AN108" i="159" l="1"/>
  <c r="AN128" i="159"/>
  <c r="AN154" i="159"/>
  <c r="AC72" i="159"/>
  <c r="AC42" i="159"/>
  <c r="AH42" i="159" s="1"/>
  <c r="AC92" i="159"/>
  <c r="AC22" i="159"/>
  <c r="AH22" i="159" s="1"/>
  <c r="AC82" i="159"/>
  <c r="AH82" i="159" s="1"/>
  <c r="AN146" i="159"/>
  <c r="AO146" i="159" s="1"/>
  <c r="AP145" i="159" s="1"/>
  <c r="AC88" i="159"/>
  <c r="AN298" i="159"/>
  <c r="AH92" i="159"/>
  <c r="AN206" i="159"/>
  <c r="AO206" i="159" s="1"/>
  <c r="AP205" i="159" s="1"/>
  <c r="AC32" i="159"/>
  <c r="AH32" i="159" s="1"/>
  <c r="AN142" i="159"/>
  <c r="AO142" i="159" s="1"/>
  <c r="AP141" i="159" s="1"/>
  <c r="AN138" i="159"/>
  <c r="AO138" i="159" s="1"/>
  <c r="AP137" i="159" s="1"/>
  <c r="AN50" i="159"/>
  <c r="AO50" i="159" s="1"/>
  <c r="AH72" i="159"/>
  <c r="AC76" i="159"/>
  <c r="AH76" i="159" s="1"/>
  <c r="AK54" i="159"/>
  <c r="AN54" i="159" s="1"/>
  <c r="AO54" i="159" s="1"/>
  <c r="AC98" i="159"/>
  <c r="AH98" i="159" s="1"/>
  <c r="AN46" i="159"/>
  <c r="AO46" i="159" s="1"/>
  <c r="AA48" i="159"/>
  <c r="AC48" i="159" s="1"/>
  <c r="AH48" i="159" s="1"/>
  <c r="AN52" i="159"/>
  <c r="AO52" i="159" s="1"/>
  <c r="AN44" i="159"/>
  <c r="AO44" i="159" s="1"/>
  <c r="AA54" i="159"/>
  <c r="AC54" i="159" s="1"/>
  <c r="AH54" i="159" s="1"/>
  <c r="AA46" i="159"/>
  <c r="AC46" i="159" s="1"/>
  <c r="AH46" i="159" s="1"/>
  <c r="AA52" i="159"/>
  <c r="AC52" i="159" s="1"/>
  <c r="AH52" i="159" s="1"/>
  <c r="AA44" i="159"/>
  <c r="AC44" i="159" s="1"/>
  <c r="AH44" i="159" s="1"/>
  <c r="AA50" i="159"/>
  <c r="AC50" i="159" s="1"/>
  <c r="AH50" i="159" s="1"/>
  <c r="AN48" i="159"/>
  <c r="AO48" i="159" s="1"/>
  <c r="AC68" i="159"/>
  <c r="AH68" i="159" s="1"/>
  <c r="AO108" i="159"/>
  <c r="AP108" i="159" s="1"/>
  <c r="Q108" i="159" s="1"/>
  <c r="Q107" i="159" s="1"/>
  <c r="AN318" i="159"/>
  <c r="AN68" i="159"/>
  <c r="AO68" i="159" s="1"/>
  <c r="AN306" i="159"/>
  <c r="AO306" i="159" s="1"/>
  <c r="AP306" i="159" s="1"/>
  <c r="AN88" i="159"/>
  <c r="AO88" i="159" s="1"/>
  <c r="AC40" i="159"/>
  <c r="AH40" i="159" s="1"/>
  <c r="AC80" i="159"/>
  <c r="AH80" i="159" s="1"/>
  <c r="AH24" i="159"/>
  <c r="AH88" i="159"/>
  <c r="AN310" i="159"/>
  <c r="AO310" i="159" s="1"/>
  <c r="AP310" i="159" s="1"/>
  <c r="AC64" i="159"/>
  <c r="AH64" i="159" s="1"/>
  <c r="AN72" i="159"/>
  <c r="AO72" i="159" s="1"/>
  <c r="AN190" i="159"/>
  <c r="AO190" i="159" s="1"/>
  <c r="AC30" i="159"/>
  <c r="AH30" i="159" s="1"/>
  <c r="AC66" i="159"/>
  <c r="AH66" i="159" s="1"/>
  <c r="AN136" i="159"/>
  <c r="AO136" i="159" s="1"/>
  <c r="AP135" i="159" s="1"/>
  <c r="AL16" i="159"/>
  <c r="AN16" i="159" s="1"/>
  <c r="AO16" i="159" s="1"/>
  <c r="AK56" i="159"/>
  <c r="AC84" i="159"/>
  <c r="AH84" i="159" s="1"/>
  <c r="AK100" i="159"/>
  <c r="AL176" i="159"/>
  <c r="AN176" i="159" s="1"/>
  <c r="AO176" i="159" s="1"/>
  <c r="AP176" i="159" s="1"/>
  <c r="AK180" i="159"/>
  <c r="AK26" i="159"/>
  <c r="AN26" i="159" s="1"/>
  <c r="AO26" i="159" s="1"/>
  <c r="AN86" i="159"/>
  <c r="AO86" i="159" s="1"/>
  <c r="AN112" i="159"/>
  <c r="AO112" i="159" s="1"/>
  <c r="AK114" i="159"/>
  <c r="AN114" i="159" s="1"/>
  <c r="AO114" i="159" s="1"/>
  <c r="AK166" i="159"/>
  <c r="AN170" i="159"/>
  <c r="AO170" i="159" s="1"/>
  <c r="AP170" i="159" s="1"/>
  <c r="Q170" i="159" s="1"/>
  <c r="Q169" i="159" s="1"/>
  <c r="AK174" i="159"/>
  <c r="AN174" i="159" s="1"/>
  <c r="AN186" i="159"/>
  <c r="AO186" i="159" s="1"/>
  <c r="AN212" i="159"/>
  <c r="AO212" i="159" s="1"/>
  <c r="AP211" i="159" s="1"/>
  <c r="AN282" i="159"/>
  <c r="AO282" i="159" s="1"/>
  <c r="AP282" i="159" s="1"/>
  <c r="Q282" i="159" s="1"/>
  <c r="AN222" i="159"/>
  <c r="AO222" i="159" s="1"/>
  <c r="AP221" i="159" s="1"/>
  <c r="AC70" i="159"/>
  <c r="AH70" i="159" s="1"/>
  <c r="AN126" i="159"/>
  <c r="AN134" i="159"/>
  <c r="AO134" i="159" s="1"/>
  <c r="AP133" i="159" s="1"/>
  <c r="AK208" i="159"/>
  <c r="AN208" i="159" s="1"/>
  <c r="AO208" i="159" s="1"/>
  <c r="AN290" i="159"/>
  <c r="AO290" i="159" s="1"/>
  <c r="AP289" i="159" s="1"/>
  <c r="AN76" i="159"/>
  <c r="AO76" i="159" s="1"/>
  <c r="AN162" i="159"/>
  <c r="AO162" i="159" s="1"/>
  <c r="AC38" i="159"/>
  <c r="AH38" i="159" s="1"/>
  <c r="AK94" i="159"/>
  <c r="AN94" i="159" s="1"/>
  <c r="AO94" i="159" s="1"/>
  <c r="AC96" i="159"/>
  <c r="AH96" i="159" s="1"/>
  <c r="AN106" i="159"/>
  <c r="AO106" i="159" s="1"/>
  <c r="AP105" i="159" s="1"/>
  <c r="AN130" i="159"/>
  <c r="AO130" i="159" s="1"/>
  <c r="AP130" i="159" s="1"/>
  <c r="AN110" i="159"/>
  <c r="AO110" i="159" s="1"/>
  <c r="AP109" i="159" s="1"/>
  <c r="AN184" i="159"/>
  <c r="AO184" i="159" s="1"/>
  <c r="AP183" i="159" s="1"/>
  <c r="AN34" i="159"/>
  <c r="AO34" i="159" s="1"/>
  <c r="AN90" i="159"/>
  <c r="AO90" i="159" s="1"/>
  <c r="AN158" i="159"/>
  <c r="AO158" i="159" s="1"/>
  <c r="AN178" i="159"/>
  <c r="AO178" i="159" s="1"/>
  <c r="AN24" i="159"/>
  <c r="AO24" i="159" s="1"/>
  <c r="AN70" i="159"/>
  <c r="AO70" i="159" s="1"/>
  <c r="AN78" i="159"/>
  <c r="AO78" i="159" s="1"/>
  <c r="AC86" i="159"/>
  <c r="AH86" i="159" s="1"/>
  <c r="AL164" i="159"/>
  <c r="AN164" i="159" s="1"/>
  <c r="AO164" i="159" s="1"/>
  <c r="AA36" i="159"/>
  <c r="AC36" i="159" s="1"/>
  <c r="AH36" i="159" s="1"/>
  <c r="AN38" i="159"/>
  <c r="AO38" i="159" s="1"/>
  <c r="AN14" i="159"/>
  <c r="AO14" i="159" s="1"/>
  <c r="AN32" i="159"/>
  <c r="AO32" i="159" s="1"/>
  <c r="AA12" i="159"/>
  <c r="AC12" i="159" s="1"/>
  <c r="AH12" i="159" s="1"/>
  <c r="AA18" i="159"/>
  <c r="AC18" i="159" s="1"/>
  <c r="AH18" i="159" s="1"/>
  <c r="AA28" i="159"/>
  <c r="AC28" i="159" s="1"/>
  <c r="AH28" i="159" s="1"/>
  <c r="AN30" i="159"/>
  <c r="AO30" i="159" s="1"/>
  <c r="AA34" i="159"/>
  <c r="AC34" i="159" s="1"/>
  <c r="AH34" i="159" s="1"/>
  <c r="AN22" i="159"/>
  <c r="AO22" i="159" s="1"/>
  <c r="AA14" i="159"/>
  <c r="AC14" i="159" s="1"/>
  <c r="AH14" i="159" s="1"/>
  <c r="AA20" i="159"/>
  <c r="AC20" i="159" s="1"/>
  <c r="AH20" i="159" s="1"/>
  <c r="AA26" i="159"/>
  <c r="AC26" i="159" s="1"/>
  <c r="AH26" i="159" s="1"/>
  <c r="AN40" i="159"/>
  <c r="AO40" i="159" s="1"/>
  <c r="AN8" i="159"/>
  <c r="AO8" i="159" s="1"/>
  <c r="AP7" i="159" s="1"/>
  <c r="AN12" i="159"/>
  <c r="AO12" i="159" s="1"/>
  <c r="AN20" i="159"/>
  <c r="AO20" i="159" s="1"/>
  <c r="AN64" i="159"/>
  <c r="AO64" i="159" s="1"/>
  <c r="AL132" i="159"/>
  <c r="AN132" i="159" s="1"/>
  <c r="AA16" i="159"/>
  <c r="AC16" i="159" s="1"/>
  <c r="AH16" i="159" s="1"/>
  <c r="AA74" i="159"/>
  <c r="AC74" i="159" s="1"/>
  <c r="AH74" i="159" s="1"/>
  <c r="AK104" i="159"/>
  <c r="AA120" i="159"/>
  <c r="AC120" i="159" s="1"/>
  <c r="AH120" i="159" s="1"/>
  <c r="AK10" i="159"/>
  <c r="AN10" i="159" s="1"/>
  <c r="AK18" i="159"/>
  <c r="AN18" i="159" s="1"/>
  <c r="AN150" i="159"/>
  <c r="AO150" i="159" s="1"/>
  <c r="AP150" i="159" s="1"/>
  <c r="AN230" i="159"/>
  <c r="AO230" i="159" s="1"/>
  <c r="AN246" i="159"/>
  <c r="AO246" i="159" s="1"/>
  <c r="AP245" i="159" s="1"/>
  <c r="AK82" i="159"/>
  <c r="AN82" i="159" s="1"/>
  <c r="AK28" i="159"/>
  <c r="AN28" i="159" s="1"/>
  <c r="AK36" i="159"/>
  <c r="AK58" i="159"/>
  <c r="AN58" i="159" s="1"/>
  <c r="AK62" i="159"/>
  <c r="AN62" i="159" s="1"/>
  <c r="AK98" i="159"/>
  <c r="AN98" i="159" s="1"/>
  <c r="AA112" i="159"/>
  <c r="AC112" i="159" s="1"/>
  <c r="AH112" i="159" s="1"/>
  <c r="AO126" i="159"/>
  <c r="AP126" i="159" s="1"/>
  <c r="AA78" i="159"/>
  <c r="AC78" i="159" s="1"/>
  <c r="AH78" i="159" s="1"/>
  <c r="AN42" i="159"/>
  <c r="AO42" i="159" s="1"/>
  <c r="AN120" i="159"/>
  <c r="AO120" i="159" s="1"/>
  <c r="AP119" i="159" s="1"/>
  <c r="AN84" i="159"/>
  <c r="AO84" i="159" s="1"/>
  <c r="AA94" i="159"/>
  <c r="AC94" i="159" s="1"/>
  <c r="AH94" i="159" s="1"/>
  <c r="AA100" i="159"/>
  <c r="AC100" i="159" s="1"/>
  <c r="AH100" i="159" s="1"/>
  <c r="AA102" i="159"/>
  <c r="AC102" i="159" s="1"/>
  <c r="AH102" i="159" s="1"/>
  <c r="AA116" i="159"/>
  <c r="AC116" i="159" s="1"/>
  <c r="AH116" i="159" s="1"/>
  <c r="AK118" i="159"/>
  <c r="AN60" i="159"/>
  <c r="AO60" i="159" s="1"/>
  <c r="AL124" i="159"/>
  <c r="AN124" i="159" s="1"/>
  <c r="AO124" i="159" s="1"/>
  <c r="AA90" i="159"/>
  <c r="AC90" i="159" s="1"/>
  <c r="AH90" i="159" s="1"/>
  <c r="AN102" i="159"/>
  <c r="AO102" i="159" s="1"/>
  <c r="AO154" i="159"/>
  <c r="AP154" i="159" s="1"/>
  <c r="AN160" i="159"/>
  <c r="AO160" i="159" s="1"/>
  <c r="AN74" i="159"/>
  <c r="AO74" i="159" s="1"/>
  <c r="AK80" i="159"/>
  <c r="AK96" i="159"/>
  <c r="AA114" i="159"/>
  <c r="AN116" i="159"/>
  <c r="AO116" i="159" s="1"/>
  <c r="AN250" i="159"/>
  <c r="AO250" i="159" s="1"/>
  <c r="AN122" i="159"/>
  <c r="AO122" i="159" s="1"/>
  <c r="AP121" i="159" s="1"/>
  <c r="AN148" i="159"/>
  <c r="AO148" i="159" s="1"/>
  <c r="AN156" i="159"/>
  <c r="AO156" i="159" s="1"/>
  <c r="AN172" i="159"/>
  <c r="AO172" i="159" s="1"/>
  <c r="AP172" i="159" s="1"/>
  <c r="AN234" i="159"/>
  <c r="AO234" i="159" s="1"/>
  <c r="AN168" i="159"/>
  <c r="AO168" i="159" s="1"/>
  <c r="AP168" i="159" s="1"/>
  <c r="AK182" i="159"/>
  <c r="AN182" i="159" s="1"/>
  <c r="AA196" i="159"/>
  <c r="AC196" i="159" s="1"/>
  <c r="AH196" i="159" s="1"/>
  <c r="AN214" i="159"/>
  <c r="AO214" i="159" s="1"/>
  <c r="AN238" i="159"/>
  <c r="AO238" i="159" s="1"/>
  <c r="AP237" i="159" s="1"/>
  <c r="AK286" i="159"/>
  <c r="AN286" i="159" s="1"/>
  <c r="AA118" i="159"/>
  <c r="AC118" i="159" s="1"/>
  <c r="AH118" i="159" s="1"/>
  <c r="AA124" i="159"/>
  <c r="AC124" i="159" s="1"/>
  <c r="AH124" i="159" s="1"/>
  <c r="AO128" i="159"/>
  <c r="AP128" i="159" s="1"/>
  <c r="AA178" i="159"/>
  <c r="AC178" i="159" s="1"/>
  <c r="AH178" i="159" s="1"/>
  <c r="AA186" i="159"/>
  <c r="AC186" i="159" s="1"/>
  <c r="AH186" i="159" s="1"/>
  <c r="AN218" i="159"/>
  <c r="AO218" i="159" s="1"/>
  <c r="AN140" i="159"/>
  <c r="AO140" i="159" s="1"/>
  <c r="AL144" i="159"/>
  <c r="AN144" i="159" s="1"/>
  <c r="AN152" i="159"/>
  <c r="AO152" i="159" s="1"/>
  <c r="AP151" i="159" s="1"/>
  <c r="AN226" i="159"/>
  <c r="AO226" i="159" s="1"/>
  <c r="AN242" i="159"/>
  <c r="AO242" i="159" s="1"/>
  <c r="AP241" i="159" s="1"/>
  <c r="AN216" i="159"/>
  <c r="AO216" i="159" s="1"/>
  <c r="AN220" i="159"/>
  <c r="AO220" i="159" s="1"/>
  <c r="AN224" i="159"/>
  <c r="AO224" i="159" s="1"/>
  <c r="AA280" i="159"/>
  <c r="AC280" i="159" s="1"/>
  <c r="AH280" i="159" s="1"/>
  <c r="AL280" i="159"/>
  <c r="AN280" i="159" s="1"/>
  <c r="AO280" i="159" s="1"/>
  <c r="AA320" i="159"/>
  <c r="AC320" i="159" s="1"/>
  <c r="AH320" i="159" s="1"/>
  <c r="AK326" i="159"/>
  <c r="AN326" i="159" s="1"/>
  <c r="AN188" i="159"/>
  <c r="AO188" i="159" s="1"/>
  <c r="AP188" i="159" s="1"/>
  <c r="AN192" i="159"/>
  <c r="AO192" i="159" s="1"/>
  <c r="AK196" i="159"/>
  <c r="AN196" i="159" s="1"/>
  <c r="AN198" i="159"/>
  <c r="AO198" i="159" s="1"/>
  <c r="AP197" i="159" s="1"/>
  <c r="AA204" i="159"/>
  <c r="AC204" i="159" s="1"/>
  <c r="AH204" i="159" s="1"/>
  <c r="AN210" i="159"/>
  <c r="AO210" i="159" s="1"/>
  <c r="AP209" i="159" s="1"/>
  <c r="AK294" i="159"/>
  <c r="AN294" i="159" s="1"/>
  <c r="AK312" i="159"/>
  <c r="AN312" i="159" s="1"/>
  <c r="AN200" i="159"/>
  <c r="AO200" i="159" s="1"/>
  <c r="AK204" i="159"/>
  <c r="AN204" i="159" s="1"/>
  <c r="AL288" i="159"/>
  <c r="AN288" i="159" s="1"/>
  <c r="AO288" i="159" s="1"/>
  <c r="AA302" i="159"/>
  <c r="AC302" i="159" s="1"/>
  <c r="AH302" i="159" s="1"/>
  <c r="AA192" i="159"/>
  <c r="AC192" i="159" s="1"/>
  <c r="AH192" i="159" s="1"/>
  <c r="AK308" i="159"/>
  <c r="AN308" i="159" s="1"/>
  <c r="AA316" i="159"/>
  <c r="AC316" i="159" s="1"/>
  <c r="AH316" i="159" s="1"/>
  <c r="AN194" i="159"/>
  <c r="AO194" i="159" s="1"/>
  <c r="AP193" i="159" s="1"/>
  <c r="AA200" i="159"/>
  <c r="AC200" i="159" s="1"/>
  <c r="AH200" i="159" s="1"/>
  <c r="AN202" i="159"/>
  <c r="AO202" i="159" s="1"/>
  <c r="AN228" i="159"/>
  <c r="AO228" i="159" s="1"/>
  <c r="AN232" i="159"/>
  <c r="AO232" i="159" s="1"/>
  <c r="AN236" i="159"/>
  <c r="AO236" i="159" s="1"/>
  <c r="AN240" i="159"/>
  <c r="AO240" i="159" s="1"/>
  <c r="AP239" i="159" s="1"/>
  <c r="AN244" i="159"/>
  <c r="AO244" i="159" s="1"/>
  <c r="AN248" i="159"/>
  <c r="AO248" i="159" s="1"/>
  <c r="AK278" i="159"/>
  <c r="AN278" i="159" s="1"/>
  <c r="AA292" i="159"/>
  <c r="AC292" i="159" s="1"/>
  <c r="AH292" i="159" s="1"/>
  <c r="AA298" i="159"/>
  <c r="AC298" i="159" s="1"/>
  <c r="AH298" i="159" s="1"/>
  <c r="AO298" i="159"/>
  <c r="AN314" i="159"/>
  <c r="AO314" i="159" s="1"/>
  <c r="AK316" i="159"/>
  <c r="AN316" i="159" s="1"/>
  <c r="AA324" i="159"/>
  <c r="AC324" i="159" s="1"/>
  <c r="AH324" i="159" s="1"/>
  <c r="AA296" i="159"/>
  <c r="AC296" i="159" s="1"/>
  <c r="AH296" i="159" s="1"/>
  <c r="AK320" i="159"/>
  <c r="AN320" i="159" s="1"/>
  <c r="AA328" i="159"/>
  <c r="AC328" i="159" s="1"/>
  <c r="AH328" i="159" s="1"/>
  <c r="AA300" i="159"/>
  <c r="AC300" i="159" s="1"/>
  <c r="AH300" i="159" s="1"/>
  <c r="AN322" i="159"/>
  <c r="AO322" i="159" s="1"/>
  <c r="AK324" i="159"/>
  <c r="AA332" i="159"/>
  <c r="AC332" i="159" s="1"/>
  <c r="AH332" i="159" s="1"/>
  <c r="AA288" i="159"/>
  <c r="AC288" i="159" s="1"/>
  <c r="AH288" i="159" s="1"/>
  <c r="AK296" i="159"/>
  <c r="AN296" i="159" s="1"/>
  <c r="AA304" i="159"/>
  <c r="AC304" i="159" s="1"/>
  <c r="AH304" i="159" s="1"/>
  <c r="AA314" i="159"/>
  <c r="AC314" i="159" s="1"/>
  <c r="AH314" i="159" s="1"/>
  <c r="AN252" i="159"/>
  <c r="AO252" i="159" s="1"/>
  <c r="AN254" i="159"/>
  <c r="AO254" i="159" s="1"/>
  <c r="AP254" i="159" s="1"/>
  <c r="AN256" i="159"/>
  <c r="AO256" i="159" s="1"/>
  <c r="AN258" i="159"/>
  <c r="AO258" i="159" s="1"/>
  <c r="AN260" i="159"/>
  <c r="AO260" i="159" s="1"/>
  <c r="AN262" i="159"/>
  <c r="AO262" i="159" s="1"/>
  <c r="AN264" i="159"/>
  <c r="AO264" i="159" s="1"/>
  <c r="AP263" i="159" s="1"/>
  <c r="AN266" i="159"/>
  <c r="AO266" i="159" s="1"/>
  <c r="AP265" i="159" s="1"/>
  <c r="AN268" i="159"/>
  <c r="AO268" i="159" s="1"/>
  <c r="AN270" i="159"/>
  <c r="AO270" i="159" s="1"/>
  <c r="AP270" i="159" s="1"/>
  <c r="AN272" i="159"/>
  <c r="AO272" i="159" s="1"/>
  <c r="AN274" i="159"/>
  <c r="AO274" i="159" s="1"/>
  <c r="AN276" i="159"/>
  <c r="AO276" i="159" s="1"/>
  <c r="AN284" i="159"/>
  <c r="AO284" i="159" s="1"/>
  <c r="AN292" i="159"/>
  <c r="AO292" i="159" s="1"/>
  <c r="AK300" i="159"/>
  <c r="AA308" i="159"/>
  <c r="AC308" i="159" s="1"/>
  <c r="AH308" i="159" s="1"/>
  <c r="AN330" i="159"/>
  <c r="AO330" i="159" s="1"/>
  <c r="AP330" i="159" s="1"/>
  <c r="AN334" i="159"/>
  <c r="AO334" i="159" s="1"/>
  <c r="AN302" i="159"/>
  <c r="AO302" i="159" s="1"/>
  <c r="AK304" i="159"/>
  <c r="AN304" i="159" s="1"/>
  <c r="AA312" i="159"/>
  <c r="AC312" i="159" s="1"/>
  <c r="AH312" i="159" s="1"/>
  <c r="AO318" i="159"/>
  <c r="AP318" i="159" s="1"/>
  <c r="AA322" i="159"/>
  <c r="AC322" i="159" s="1"/>
  <c r="AH322" i="159" s="1"/>
  <c r="AK328" i="159"/>
  <c r="AN328" i="159" s="1"/>
  <c r="AK332" i="159"/>
  <c r="AN332" i="159" s="1"/>
  <c r="AK336" i="159"/>
  <c r="AA336" i="159"/>
  <c r="AC336" i="159" s="1"/>
  <c r="AH336" i="159" s="1"/>
  <c r="AP138" i="159" l="1"/>
  <c r="AP107" i="159"/>
  <c r="AP142" i="159"/>
  <c r="AP177" i="159"/>
  <c r="AP50" i="159"/>
  <c r="Q50" i="159" s="1"/>
  <c r="G50" i="159" s="1"/>
  <c r="H50" i="159" s="1"/>
  <c r="AP73" i="159"/>
  <c r="AP77" i="159"/>
  <c r="AP68" i="159"/>
  <c r="Q68" i="159" s="1"/>
  <c r="G68" i="159" s="1"/>
  <c r="H68" i="159" s="1"/>
  <c r="AP67" i="159"/>
  <c r="AP69" i="159"/>
  <c r="AP87" i="159"/>
  <c r="AP71" i="159"/>
  <c r="AP281" i="159"/>
  <c r="AP111" i="159"/>
  <c r="AP46" i="159"/>
  <c r="Q46" i="159" s="1"/>
  <c r="G46" i="159" s="1"/>
  <c r="H46" i="159" s="1"/>
  <c r="AP54" i="159"/>
  <c r="Q54" i="159" s="1"/>
  <c r="G54" i="159" s="1"/>
  <c r="H54" i="159" s="1"/>
  <c r="AP85" i="159"/>
  <c r="AP47" i="159"/>
  <c r="AP44" i="159"/>
  <c r="AP45" i="159"/>
  <c r="AP52" i="159"/>
  <c r="AP43" i="159"/>
  <c r="AP53" i="159"/>
  <c r="AP48" i="159"/>
  <c r="AP51" i="159"/>
  <c r="AP49" i="159"/>
  <c r="AP190" i="159"/>
  <c r="AP189" i="159"/>
  <c r="AP164" i="159"/>
  <c r="Q164" i="159" s="1"/>
  <c r="Q163" i="159" s="1"/>
  <c r="AP163" i="159"/>
  <c r="AP24" i="159"/>
  <c r="Q24" i="159" s="1"/>
  <c r="G24" i="159" s="1"/>
  <c r="H24" i="159" s="1"/>
  <c r="AP23" i="159"/>
  <c r="AP291" i="159"/>
  <c r="AP191" i="159"/>
  <c r="AP184" i="159"/>
  <c r="AP31" i="159"/>
  <c r="AP76" i="159"/>
  <c r="Q76" i="159" s="1"/>
  <c r="G76" i="159" s="1"/>
  <c r="H76" i="159" s="1"/>
  <c r="AP305" i="159"/>
  <c r="AP101" i="159"/>
  <c r="AP317" i="159"/>
  <c r="AP110" i="159"/>
  <c r="Q110" i="159" s="1"/>
  <c r="AP207" i="159"/>
  <c r="AP208" i="159"/>
  <c r="AP39" i="159"/>
  <c r="AP40" i="159"/>
  <c r="Q40" i="159" s="1"/>
  <c r="G40" i="159" s="1"/>
  <c r="H40" i="159" s="1"/>
  <c r="AP158" i="159"/>
  <c r="Q158" i="159" s="1"/>
  <c r="AP157" i="159"/>
  <c r="AP268" i="159"/>
  <c r="Q268" i="159" s="1"/>
  <c r="Q267" i="159" s="1"/>
  <c r="AP267" i="159"/>
  <c r="AP252" i="159"/>
  <c r="Q252" i="159" s="1"/>
  <c r="Q251" i="159" s="1"/>
  <c r="AP251" i="159"/>
  <c r="AP162" i="159"/>
  <c r="AP161" i="159"/>
  <c r="AP220" i="159"/>
  <c r="Q220" i="159" s="1"/>
  <c r="Q219" i="159" s="1"/>
  <c r="AP219" i="159"/>
  <c r="AP290" i="159"/>
  <c r="AP279" i="159"/>
  <c r="AP106" i="159"/>
  <c r="Q106" i="159" s="1"/>
  <c r="Q105" i="159" s="1"/>
  <c r="AN92" i="159"/>
  <c r="AO92" i="159" s="1"/>
  <c r="AP287" i="159"/>
  <c r="AP175" i="159"/>
  <c r="AP88" i="159"/>
  <c r="Q88" i="159" s="1"/>
  <c r="G88" i="159" s="1"/>
  <c r="H88" i="159" s="1"/>
  <c r="AP34" i="159"/>
  <c r="Q34" i="159" s="1"/>
  <c r="G34" i="159" s="1"/>
  <c r="H34" i="159" s="1"/>
  <c r="AP70" i="159"/>
  <c r="AP11" i="159"/>
  <c r="AP90" i="159"/>
  <c r="Q90" i="159" s="1"/>
  <c r="G90" i="159" s="1"/>
  <c r="H90" i="159" s="1"/>
  <c r="AP75" i="159"/>
  <c r="AP13" i="159"/>
  <c r="AP198" i="159"/>
  <c r="Q198" i="159" s="1"/>
  <c r="G198" i="159" s="1"/>
  <c r="H198" i="159" s="1"/>
  <c r="AP242" i="159"/>
  <c r="Q242" i="159" s="1"/>
  <c r="Q241" i="159" s="1"/>
  <c r="AP169" i="159"/>
  <c r="AP329" i="159"/>
  <c r="AP86" i="159"/>
  <c r="Q86" i="159" s="1"/>
  <c r="G86" i="159" s="1"/>
  <c r="H86" i="159" s="1"/>
  <c r="AP171" i="159"/>
  <c r="AP16" i="159"/>
  <c r="Q16" i="159" s="1"/>
  <c r="G16" i="159" s="1"/>
  <c r="H16" i="159" s="1"/>
  <c r="AN56" i="159"/>
  <c r="AO56" i="159" s="1"/>
  <c r="AN100" i="159"/>
  <c r="AO100" i="159" s="1"/>
  <c r="AP99" i="159" s="1"/>
  <c r="AP246" i="159"/>
  <c r="Q246" i="159" s="1"/>
  <c r="Q245" i="159" s="1"/>
  <c r="AP123" i="159"/>
  <c r="AP129" i="159"/>
  <c r="AN166" i="159"/>
  <c r="AO166" i="159" s="1"/>
  <c r="AP26" i="159"/>
  <c r="AP222" i="159"/>
  <c r="AP94" i="159"/>
  <c r="Q94" i="159" s="1"/>
  <c r="G94" i="159" s="1"/>
  <c r="H94" i="159" s="1"/>
  <c r="AP25" i="159"/>
  <c r="AO174" i="159"/>
  <c r="AN180" i="159"/>
  <c r="AO180" i="159" s="1"/>
  <c r="Q330" i="159"/>
  <c r="Q329" i="159" s="1"/>
  <c r="AP248" i="159"/>
  <c r="AP247" i="159"/>
  <c r="AP202" i="159"/>
  <c r="AP201" i="159"/>
  <c r="Q128" i="159"/>
  <c r="Q127" i="159" s="1"/>
  <c r="Q126" i="159"/>
  <c r="Q125" i="159" s="1"/>
  <c r="AP284" i="159"/>
  <c r="AP283" i="159"/>
  <c r="Q254" i="159"/>
  <c r="Q253" i="159" s="1"/>
  <c r="Q188" i="159"/>
  <c r="G188" i="159" s="1"/>
  <c r="H188" i="159" s="1"/>
  <c r="AP225" i="159"/>
  <c r="AP226" i="159"/>
  <c r="AP217" i="159"/>
  <c r="AP218" i="159"/>
  <c r="AP29" i="159"/>
  <c r="AP30" i="159"/>
  <c r="AP243" i="159"/>
  <c r="AP244" i="159"/>
  <c r="AP262" i="159"/>
  <c r="AP261" i="159"/>
  <c r="AP334" i="159"/>
  <c r="AP333" i="159"/>
  <c r="AP276" i="159"/>
  <c r="AP275" i="159"/>
  <c r="AP260" i="159"/>
  <c r="AP259" i="159"/>
  <c r="Q310" i="159"/>
  <c r="Q309" i="159" s="1"/>
  <c r="AP235" i="159"/>
  <c r="AP236" i="159"/>
  <c r="AP224" i="159"/>
  <c r="AP223" i="159"/>
  <c r="Q190" i="159"/>
  <c r="G190" i="159" s="1"/>
  <c r="H190" i="159" s="1"/>
  <c r="AP156" i="159"/>
  <c r="AP155" i="159"/>
  <c r="AP160" i="159"/>
  <c r="AP159" i="159"/>
  <c r="AP229" i="159"/>
  <c r="AP230" i="159"/>
  <c r="AP37" i="159"/>
  <c r="AP38" i="159"/>
  <c r="Q318" i="159"/>
  <c r="Q317" i="159" s="1"/>
  <c r="AP274" i="159"/>
  <c r="AP273" i="159"/>
  <c r="AP258" i="159"/>
  <c r="AP257" i="159"/>
  <c r="AP231" i="159"/>
  <c r="AP232" i="159"/>
  <c r="AP233" i="159"/>
  <c r="AP234" i="159"/>
  <c r="AP148" i="159"/>
  <c r="AP147" i="159"/>
  <c r="Q154" i="159"/>
  <c r="Q153" i="159" s="1"/>
  <c r="AP60" i="159"/>
  <c r="AP59" i="159"/>
  <c r="Q150" i="159"/>
  <c r="Q149" i="159" s="1"/>
  <c r="AP22" i="159"/>
  <c r="AP21" i="159"/>
  <c r="AP140" i="159"/>
  <c r="AP139" i="159"/>
  <c r="AP272" i="159"/>
  <c r="AP271" i="159"/>
  <c r="AP227" i="159"/>
  <c r="AP228" i="159"/>
  <c r="AP215" i="159"/>
  <c r="AP216" i="159"/>
  <c r="Q168" i="159"/>
  <c r="Q167" i="159" s="1"/>
  <c r="AP63" i="159"/>
  <c r="AP64" i="159"/>
  <c r="AP19" i="159"/>
  <c r="Q270" i="159"/>
  <c r="Q269" i="159" s="1"/>
  <c r="AP41" i="159"/>
  <c r="AP42" i="159"/>
  <c r="AP256" i="159"/>
  <c r="AP255" i="159"/>
  <c r="AP214" i="159"/>
  <c r="AP213" i="159"/>
  <c r="Q172" i="159"/>
  <c r="Q171" i="159" s="1"/>
  <c r="AP249" i="159"/>
  <c r="AP250" i="159"/>
  <c r="AP84" i="159"/>
  <c r="AP83" i="159"/>
  <c r="AO296" i="159"/>
  <c r="AP295" i="159" s="1"/>
  <c r="AO320" i="159"/>
  <c r="AP319" i="159" s="1"/>
  <c r="AP192" i="159"/>
  <c r="AO182" i="159"/>
  <c r="AO132" i="159"/>
  <c r="Q138" i="159"/>
  <c r="Q137" i="159" s="1"/>
  <c r="AO58" i="159"/>
  <c r="AP153" i="159"/>
  <c r="AP122" i="159"/>
  <c r="AP125" i="159"/>
  <c r="AP134" i="159"/>
  <c r="AP8" i="159"/>
  <c r="AP32" i="159"/>
  <c r="AP14" i="159"/>
  <c r="AP314" i="159"/>
  <c r="AP309" i="159"/>
  <c r="AO308" i="159"/>
  <c r="AP308" i="159" s="1"/>
  <c r="AP264" i="159"/>
  <c r="AO294" i="159"/>
  <c r="AO144" i="159"/>
  <c r="AO286" i="159"/>
  <c r="AG114" i="159"/>
  <c r="AC114" i="159"/>
  <c r="AP212" i="159"/>
  <c r="AP116" i="159"/>
  <c r="AP115" i="159"/>
  <c r="AP78" i="159"/>
  <c r="AP127" i="159"/>
  <c r="AO28" i="159"/>
  <c r="AP27" i="159" s="1"/>
  <c r="AO82" i="159"/>
  <c r="AP120" i="159"/>
  <c r="AP74" i="159"/>
  <c r="AN66" i="159"/>
  <c r="AO66" i="159" s="1"/>
  <c r="AN36" i="159"/>
  <c r="AO36" i="159" s="1"/>
  <c r="AO316" i="159"/>
  <c r="AP315" i="159" s="1"/>
  <c r="AO98" i="159"/>
  <c r="AP269" i="159"/>
  <c r="Q306" i="159"/>
  <c r="Q305" i="159" s="1"/>
  <c r="AP302" i="159"/>
  <c r="AO204" i="159"/>
  <c r="AP203" i="159" s="1"/>
  <c r="AP194" i="159"/>
  <c r="AN96" i="159"/>
  <c r="AO96" i="159" s="1"/>
  <c r="AP93" i="159"/>
  <c r="AP149" i="159"/>
  <c r="AP33" i="159"/>
  <c r="AP322" i="159"/>
  <c r="Q222" i="159"/>
  <c r="Q221" i="159" s="1"/>
  <c r="AP288" i="159"/>
  <c r="Q184" i="159"/>
  <c r="G184" i="159" s="1"/>
  <c r="H184" i="159" s="1"/>
  <c r="AP136" i="159"/>
  <c r="AP253" i="159"/>
  <c r="AP200" i="159"/>
  <c r="AP199" i="159"/>
  <c r="AP301" i="159"/>
  <c r="AO326" i="159"/>
  <c r="AP206" i="159"/>
  <c r="AP186" i="159"/>
  <c r="AP185" i="159"/>
  <c r="AP124" i="159"/>
  <c r="AP187" i="159"/>
  <c r="AP152" i="159"/>
  <c r="AP167" i="159"/>
  <c r="AP146" i="159"/>
  <c r="Q142" i="159"/>
  <c r="Q141" i="159" s="1"/>
  <c r="AO18" i="159"/>
  <c r="AP17" i="159" s="1"/>
  <c r="AN104" i="159"/>
  <c r="AO104" i="159" s="1"/>
  <c r="AP15" i="159"/>
  <c r="AP12" i="159"/>
  <c r="Q208" i="159"/>
  <c r="Q207" i="159" s="1"/>
  <c r="AO332" i="159"/>
  <c r="AP331" i="159" s="1"/>
  <c r="Q281" i="159"/>
  <c r="AP313" i="159"/>
  <c r="AP298" i="159"/>
  <c r="AP238" i="159"/>
  <c r="AP266" i="159"/>
  <c r="AP178" i="159"/>
  <c r="Q176" i="159"/>
  <c r="Q175" i="159" s="1"/>
  <c r="AP89" i="159"/>
  <c r="AN118" i="159"/>
  <c r="AO118" i="159" s="1"/>
  <c r="AP102" i="159"/>
  <c r="AP112" i="159"/>
  <c r="AO10" i="159"/>
  <c r="AP72" i="159"/>
  <c r="AO278" i="159"/>
  <c r="AN324" i="159"/>
  <c r="AO324" i="159" s="1"/>
  <c r="AO328" i="159"/>
  <c r="AP328" i="159" s="1"/>
  <c r="AO304" i="159"/>
  <c r="AP303" i="159" s="1"/>
  <c r="AP321" i="159"/>
  <c r="AN300" i="159"/>
  <c r="AO300" i="159" s="1"/>
  <c r="AN336" i="159"/>
  <c r="AO336" i="159" s="1"/>
  <c r="AP335" i="159" s="1"/>
  <c r="AP292" i="159"/>
  <c r="AP297" i="159"/>
  <c r="AO312" i="159"/>
  <c r="AP312" i="159" s="1"/>
  <c r="AO196" i="159"/>
  <c r="AP195" i="159" s="1"/>
  <c r="AP280" i="159"/>
  <c r="AP210" i="159"/>
  <c r="AP240" i="159"/>
  <c r="AO62" i="159"/>
  <c r="Q130" i="159"/>
  <c r="Q129" i="159" s="1"/>
  <c r="AN80" i="159"/>
  <c r="AO80" i="159" s="1"/>
  <c r="AP20" i="159"/>
  <c r="Q53" i="159" l="1"/>
  <c r="AP296" i="159"/>
  <c r="AP332" i="159"/>
  <c r="Q157" i="159"/>
  <c r="AP320" i="159"/>
  <c r="Q45" i="159"/>
  <c r="Q89" i="159"/>
  <c r="Q87" i="159"/>
  <c r="Q39" i="159"/>
  <c r="Q93" i="159"/>
  <c r="AP204" i="159"/>
  <c r="Q204" i="159" s="1"/>
  <c r="G204" i="159" s="1"/>
  <c r="H204" i="159" s="1"/>
  <c r="Q49" i="159"/>
  <c r="AP327" i="159"/>
  <c r="Q48" i="159"/>
  <c r="G48" i="159" s="1"/>
  <c r="H48" i="159" s="1"/>
  <c r="Q52" i="159"/>
  <c r="G52" i="159" s="1"/>
  <c r="H52" i="159" s="1"/>
  <c r="Q44" i="159"/>
  <c r="G44" i="159" s="1"/>
  <c r="H44" i="159" s="1"/>
  <c r="Q67" i="159"/>
  <c r="Q33" i="159"/>
  <c r="Q109" i="159"/>
  <c r="AP304" i="159"/>
  <c r="Q304" i="159" s="1"/>
  <c r="Q303" i="159" s="1"/>
  <c r="AP55" i="159"/>
  <c r="AP56" i="159"/>
  <c r="Q56" i="159" s="1"/>
  <c r="Q55" i="159" s="1"/>
  <c r="AP117" i="159"/>
  <c r="AP118" i="159"/>
  <c r="Q118" i="159" s="1"/>
  <c r="AP166" i="159"/>
  <c r="Q166" i="159" s="1"/>
  <c r="Q165" i="159" s="1"/>
  <c r="AP165" i="159"/>
  <c r="AP323" i="159"/>
  <c r="AP324" i="159"/>
  <c r="Q324" i="159" s="1"/>
  <c r="Q323" i="159" s="1"/>
  <c r="AP180" i="159"/>
  <c r="Q180" i="159" s="1"/>
  <c r="G180" i="159" s="1"/>
  <c r="H180" i="159" s="1"/>
  <c r="AP179" i="159"/>
  <c r="AP91" i="159"/>
  <c r="AP92" i="159"/>
  <c r="AP174" i="159"/>
  <c r="Q174" i="159" s="1"/>
  <c r="Q173" i="159" s="1"/>
  <c r="AP173" i="159"/>
  <c r="AP100" i="159"/>
  <c r="Q162" i="159"/>
  <c r="Q161" i="159" s="1"/>
  <c r="Q15" i="159"/>
  <c r="AP28" i="159"/>
  <c r="Q28" i="159" s="1"/>
  <c r="G28" i="159" s="1"/>
  <c r="H28" i="159" s="1"/>
  <c r="Q70" i="159"/>
  <c r="G70" i="159" s="1"/>
  <c r="H70" i="159" s="1"/>
  <c r="AP307" i="159"/>
  <c r="Q23" i="159"/>
  <c r="Q26" i="159"/>
  <c r="G26" i="159" s="1"/>
  <c r="H26" i="159" s="1"/>
  <c r="Q290" i="159"/>
  <c r="Q289" i="159" s="1"/>
  <c r="Q85" i="159"/>
  <c r="AP96" i="159"/>
  <c r="AP95" i="159"/>
  <c r="Q308" i="159"/>
  <c r="Q307" i="159" s="1"/>
  <c r="AP79" i="159"/>
  <c r="AP80" i="159"/>
  <c r="AP103" i="159"/>
  <c r="AP104" i="159"/>
  <c r="AP35" i="159"/>
  <c r="AP36" i="159"/>
  <c r="AP66" i="159"/>
  <c r="AP65" i="159"/>
  <c r="AP299" i="159"/>
  <c r="AP300" i="159"/>
  <c r="Q312" i="159"/>
  <c r="Q311" i="159" s="1"/>
  <c r="Q292" i="159"/>
  <c r="Q291" i="159" s="1"/>
  <c r="Q240" i="159"/>
  <c r="Q239" i="159" s="1"/>
  <c r="Q183" i="159"/>
  <c r="Q322" i="159"/>
  <c r="Q321" i="159" s="1"/>
  <c r="Q8" i="159"/>
  <c r="Q7" i="159" s="1"/>
  <c r="Q214" i="159"/>
  <c r="Q213" i="159" s="1"/>
  <c r="Q216" i="159"/>
  <c r="Q215" i="159" s="1"/>
  <c r="Q189" i="159"/>
  <c r="Q334" i="159"/>
  <c r="Q333" i="159" s="1"/>
  <c r="Q187" i="159"/>
  <c r="Q210" i="159"/>
  <c r="Q209" i="159" s="1"/>
  <c r="Q72" i="159"/>
  <c r="G72" i="159" s="1"/>
  <c r="H72" i="159" s="1"/>
  <c r="Q12" i="159"/>
  <c r="G12" i="159" s="1"/>
  <c r="H12" i="159" s="1"/>
  <c r="Q152" i="159"/>
  <c r="Q151" i="159" s="1"/>
  <c r="AP336" i="159"/>
  <c r="Q116" i="159"/>
  <c r="G116" i="159" s="1"/>
  <c r="H116" i="159" s="1"/>
  <c r="Q134" i="159"/>
  <c r="Q133" i="159" s="1"/>
  <c r="Q22" i="159"/>
  <c r="G22" i="159" s="1"/>
  <c r="H22" i="159" s="1"/>
  <c r="Q148" i="159"/>
  <c r="Q147" i="159" s="1"/>
  <c r="Q274" i="159"/>
  <c r="Q273" i="159" s="1"/>
  <c r="Q75" i="159"/>
  <c r="Q212" i="159"/>
  <c r="Q211" i="159" s="1"/>
  <c r="Q84" i="159"/>
  <c r="G84" i="159" s="1"/>
  <c r="H84" i="159" s="1"/>
  <c r="Q64" i="159"/>
  <c r="G64" i="159" s="1"/>
  <c r="H64" i="159" s="1"/>
  <c r="Q228" i="159"/>
  <c r="Q227" i="159" s="1"/>
  <c r="Q234" i="159"/>
  <c r="Q233" i="159" s="1"/>
  <c r="Q230" i="159"/>
  <c r="Q229" i="159" s="1"/>
  <c r="Q262" i="159"/>
  <c r="Q261" i="159" s="1"/>
  <c r="AP10" i="159"/>
  <c r="AP9" i="159"/>
  <c r="Q74" i="159"/>
  <c r="G74" i="159" s="1"/>
  <c r="H74" i="159" s="1"/>
  <c r="AP285" i="159"/>
  <c r="AP286" i="159"/>
  <c r="AP132" i="159"/>
  <c r="AP131" i="159"/>
  <c r="Q320" i="159"/>
  <c r="Q319" i="159" s="1"/>
  <c r="Q112" i="159"/>
  <c r="G112" i="159" s="1"/>
  <c r="H112" i="159" s="1"/>
  <c r="Q178" i="159"/>
  <c r="G178" i="159" s="1"/>
  <c r="H178" i="159" s="1"/>
  <c r="AP311" i="159"/>
  <c r="Q124" i="159"/>
  <c r="Q123" i="159" s="1"/>
  <c r="AP97" i="159"/>
  <c r="AP98" i="159"/>
  <c r="Q120" i="159"/>
  <c r="Q119" i="159" s="1"/>
  <c r="AH114" i="159"/>
  <c r="AP143" i="159"/>
  <c r="AP144" i="159"/>
  <c r="Q314" i="159"/>
  <c r="Q313" i="159" s="1"/>
  <c r="AP181" i="159"/>
  <c r="AP182" i="159"/>
  <c r="Q250" i="159"/>
  <c r="Q249" i="159" s="1"/>
  <c r="Q224" i="159"/>
  <c r="Q223" i="159" s="1"/>
  <c r="Q202" i="159"/>
  <c r="G202" i="159" s="1"/>
  <c r="H202" i="159" s="1"/>
  <c r="Q266" i="159"/>
  <c r="Q265" i="159" s="1"/>
  <c r="Q194" i="159"/>
  <c r="G194" i="159" s="1"/>
  <c r="H194" i="159" s="1"/>
  <c r="AP82" i="159"/>
  <c r="AP81" i="159"/>
  <c r="Q122" i="159"/>
  <c r="Q121" i="159" s="1"/>
  <c r="Q192" i="159"/>
  <c r="G192" i="159" s="1"/>
  <c r="H192" i="159" s="1"/>
  <c r="Q256" i="159"/>
  <c r="Q255" i="159" s="1"/>
  <c r="Q232" i="159"/>
  <c r="Q231" i="159" s="1"/>
  <c r="Q38" i="159"/>
  <c r="G38" i="159" s="1"/>
  <c r="H38" i="159" s="1"/>
  <c r="Q236" i="159"/>
  <c r="Q235" i="159" s="1"/>
  <c r="Q260" i="159"/>
  <c r="Q259" i="159" s="1"/>
  <c r="Q218" i="159"/>
  <c r="Q217" i="159" s="1"/>
  <c r="Q280" i="159"/>
  <c r="Q279" i="159" s="1"/>
  <c r="Q20" i="159"/>
  <c r="G20" i="159" s="1"/>
  <c r="H20" i="159" s="1"/>
  <c r="Q102" i="159"/>
  <c r="G102" i="159" s="1"/>
  <c r="H102" i="159" s="1"/>
  <c r="Q238" i="159"/>
  <c r="Q237" i="159" s="1"/>
  <c r="Q186" i="159"/>
  <c r="G186" i="159" s="1"/>
  <c r="H186" i="159" s="1"/>
  <c r="Q288" i="159"/>
  <c r="Q287" i="159" s="1"/>
  <c r="AP196" i="159"/>
  <c r="AP18" i="159"/>
  <c r="Q197" i="159"/>
  <c r="AP316" i="159"/>
  <c r="Q42" i="159"/>
  <c r="G42" i="159" s="1"/>
  <c r="H42" i="159" s="1"/>
  <c r="Q272" i="159"/>
  <c r="Q271" i="159" s="1"/>
  <c r="Q60" i="159"/>
  <c r="Q59" i="159" s="1"/>
  <c r="Q160" i="159"/>
  <c r="Q159" i="159" s="1"/>
  <c r="Q244" i="159"/>
  <c r="Q243" i="159" s="1"/>
  <c r="Q284" i="159"/>
  <c r="Q283" i="159" s="1"/>
  <c r="Q248" i="159"/>
  <c r="Q247" i="159" s="1"/>
  <c r="AP62" i="159"/>
  <c r="AP61" i="159"/>
  <c r="Q328" i="159"/>
  <c r="Q327" i="159" s="1"/>
  <c r="AP277" i="159"/>
  <c r="AP278" i="159"/>
  <c r="Q298" i="159"/>
  <c r="Q297" i="159" s="1"/>
  <c r="Q146" i="159"/>
  <c r="Q145" i="159" s="1"/>
  <c r="Q206" i="159"/>
  <c r="G206" i="159" s="1"/>
  <c r="H206" i="159" s="1"/>
  <c r="Q200" i="159"/>
  <c r="G200" i="159" s="1"/>
  <c r="H200" i="159" s="1"/>
  <c r="AP294" i="159"/>
  <c r="AP293" i="159"/>
  <c r="Q14" i="159"/>
  <c r="G14" i="159" s="1"/>
  <c r="H14" i="159" s="1"/>
  <c r="AP57" i="159"/>
  <c r="AP58" i="159"/>
  <c r="Q276" i="159"/>
  <c r="Q275" i="159" s="1"/>
  <c r="Q226" i="159"/>
  <c r="Q225" i="159" s="1"/>
  <c r="Q332" i="159"/>
  <c r="Q331" i="159" s="1"/>
  <c r="Q296" i="159"/>
  <c r="Q295" i="159" s="1"/>
  <c r="AP326" i="159"/>
  <c r="AP325" i="159"/>
  <c r="Q136" i="159"/>
  <c r="Q135" i="159" s="1"/>
  <c r="Q302" i="159"/>
  <c r="Q301" i="159" s="1"/>
  <c r="Q78" i="159"/>
  <c r="G78" i="159" s="1"/>
  <c r="H78" i="159" s="1"/>
  <c r="Q264" i="159"/>
  <c r="Q263" i="159" s="1"/>
  <c r="Q32" i="159"/>
  <c r="G32" i="159" s="1"/>
  <c r="H32" i="159" s="1"/>
  <c r="Q140" i="159"/>
  <c r="Q139" i="159" s="1"/>
  <c r="Q258" i="159"/>
  <c r="Q257" i="159" s="1"/>
  <c r="Q156" i="159"/>
  <c r="Q155" i="159" s="1"/>
  <c r="Q30" i="159"/>
  <c r="G30" i="159" s="1"/>
  <c r="H30" i="159" s="1"/>
  <c r="Q51" i="159" l="1"/>
  <c r="Q11" i="159"/>
  <c r="Q179" i="159"/>
  <c r="Q69" i="159"/>
  <c r="Q43" i="159"/>
  <c r="Q13" i="159"/>
  <c r="Q21" i="159"/>
  <c r="Q115" i="159"/>
  <c r="Q47" i="159"/>
  <c r="Q205" i="159"/>
  <c r="Q41" i="159"/>
  <c r="Q71" i="159"/>
  <c r="Q117" i="159"/>
  <c r="Q191" i="159"/>
  <c r="Q100" i="159"/>
  <c r="G100" i="159" s="1"/>
  <c r="H100" i="159" s="1"/>
  <c r="J100" i="159" s="1"/>
  <c r="Q92" i="159"/>
  <c r="G92" i="159" s="1"/>
  <c r="H92" i="159" s="1"/>
  <c r="Q185" i="159"/>
  <c r="Q25" i="159"/>
  <c r="Q294" i="159"/>
  <c r="Q293" i="159" s="1"/>
  <c r="Q27" i="159"/>
  <c r="Q18" i="159"/>
  <c r="G18" i="159" s="1"/>
  <c r="H18" i="159" s="1"/>
  <c r="Q101" i="159"/>
  <c r="AP113" i="159"/>
  <c r="AP114" i="159"/>
  <c r="Q177" i="159"/>
  <c r="Q286" i="159"/>
  <c r="Q285" i="159" s="1"/>
  <c r="Q83" i="159"/>
  <c r="Q203" i="159"/>
  <c r="Q104" i="159"/>
  <c r="Q103" i="159" s="1"/>
  <c r="Q196" i="159"/>
  <c r="G196" i="159" s="1"/>
  <c r="H196" i="159" s="1"/>
  <c r="Q326" i="159"/>
  <c r="Q325" i="159" s="1"/>
  <c r="Q82" i="159"/>
  <c r="G82" i="159" s="1"/>
  <c r="H82" i="159" s="1"/>
  <c r="Q77" i="159"/>
  <c r="Q58" i="159"/>
  <c r="Q57" i="159" s="1"/>
  <c r="Q199" i="159"/>
  <c r="Q278" i="159"/>
  <c r="Q277" i="159" s="1"/>
  <c r="Q19" i="159"/>
  <c r="Q193" i="159"/>
  <c r="Q201" i="159"/>
  <c r="Q182" i="159"/>
  <c r="G182" i="159" s="1"/>
  <c r="H182" i="159" s="1"/>
  <c r="Q111" i="159"/>
  <c r="Q73" i="159"/>
  <c r="Q300" i="159"/>
  <c r="Q299" i="159" s="1"/>
  <c r="Q80" i="159"/>
  <c r="G80" i="159" s="1"/>
  <c r="H80" i="159" s="1"/>
  <c r="Q98" i="159"/>
  <c r="G98" i="159" s="1"/>
  <c r="H98" i="159" s="1"/>
  <c r="J98" i="159" s="1"/>
  <c r="Q10" i="159"/>
  <c r="G10" i="159" s="1"/>
  <c r="H10" i="159" s="1"/>
  <c r="Q66" i="159"/>
  <c r="G66" i="159" s="1"/>
  <c r="H66" i="159" s="1"/>
  <c r="Q29" i="159"/>
  <c r="Q31" i="159"/>
  <c r="Q316" i="159"/>
  <c r="Q315" i="159" s="1"/>
  <c r="Q37" i="159"/>
  <c r="Q144" i="159"/>
  <c r="Q143" i="159" s="1"/>
  <c r="Q63" i="159"/>
  <c r="Q36" i="159"/>
  <c r="G36" i="159" s="1"/>
  <c r="H36" i="159" s="1"/>
  <c r="Q62" i="159"/>
  <c r="Q61" i="159" s="1"/>
  <c r="Q132" i="159"/>
  <c r="Q131" i="159" s="1"/>
  <c r="Q336" i="159"/>
  <c r="Q335" i="159" s="1"/>
  <c r="Q96" i="159"/>
  <c r="G96" i="159" s="1"/>
  <c r="H96" i="159" s="1"/>
  <c r="J106" i="159" l="1"/>
  <c r="Q17" i="159"/>
  <c r="Q91" i="159"/>
  <c r="H106" i="159"/>
  <c r="Q195" i="159"/>
  <c r="Q65" i="159"/>
  <c r="Q99" i="159"/>
  <c r="Q95" i="159"/>
  <c r="H58" i="159"/>
  <c r="Q79" i="159"/>
  <c r="Q9" i="159"/>
  <c r="Q81" i="159"/>
  <c r="Q35" i="159"/>
  <c r="Q97" i="159"/>
  <c r="Q181" i="159"/>
  <c r="Q114" i="159"/>
  <c r="G114" i="159" s="1"/>
  <c r="H114" i="159" s="1"/>
  <c r="Q113" i="159" l="1"/>
</calcChain>
</file>

<file path=xl/sharedStrings.xml><?xml version="1.0" encoding="utf-8"?>
<sst xmlns="http://schemas.openxmlformats.org/spreadsheetml/2006/main" count="612" uniqueCount="319">
  <si>
    <t>名　　　　　称</t>
  </si>
  <si>
    <t>材　料・規　格</t>
  </si>
  <si>
    <t>数　　量</t>
  </si>
  <si>
    <t>単位</t>
  </si>
  <si>
    <t>単　　価</t>
  </si>
  <si>
    <t>金　　　額</t>
  </si>
  <si>
    <t>摘　　　要</t>
  </si>
  <si>
    <t>工種及び品目</t>
  </si>
  <si>
    <t>規格・寸法</t>
  </si>
  <si>
    <t>材工</t>
  </si>
  <si>
    <t>採用単価</t>
  </si>
  <si>
    <t>処分費</t>
    <rPh sb="0" eb="2">
      <t>ショブン</t>
    </rPh>
    <rPh sb="2" eb="3">
      <t>ヒ</t>
    </rPh>
    <phoneticPr fontId="4"/>
  </si>
  <si>
    <t>労務費</t>
    <rPh sb="0" eb="3">
      <t>ロウムヒ</t>
    </rPh>
    <phoneticPr fontId="4"/>
  </si>
  <si>
    <t>設計書</t>
    <phoneticPr fontId="4"/>
  </si>
  <si>
    <t>Panasonic</t>
    <phoneticPr fontId="4"/>
  </si>
  <si>
    <t>更新照明器具</t>
    <rPh sb="0" eb="2">
      <t>コウシン</t>
    </rPh>
    <rPh sb="2" eb="4">
      <t>ショウメイ</t>
    </rPh>
    <rPh sb="4" eb="6">
      <t>キグ</t>
    </rPh>
    <phoneticPr fontId="4"/>
  </si>
  <si>
    <t>110仙台</t>
    <rPh sb="3" eb="5">
      <t>センダイ</t>
    </rPh>
    <phoneticPr fontId="4"/>
  </si>
  <si>
    <t>122仙台</t>
    <rPh sb="3" eb="5">
      <t>センダイ</t>
    </rPh>
    <phoneticPr fontId="4"/>
  </si>
  <si>
    <t>台</t>
    <rPh sb="0" eb="1">
      <t>ダイ</t>
    </rPh>
    <phoneticPr fontId="1"/>
  </si>
  <si>
    <t>見積</t>
    <rPh sb="0" eb="2">
      <t>ミツモリ</t>
    </rPh>
    <phoneticPr fontId="4"/>
  </si>
  <si>
    <t>建具工</t>
    <rPh sb="0" eb="3">
      <t>タテグコウ</t>
    </rPh>
    <phoneticPr fontId="4"/>
  </si>
  <si>
    <t>配管工</t>
    <rPh sb="0" eb="3">
      <t>ハイカンコウ</t>
    </rPh>
    <phoneticPr fontId="4"/>
  </si>
  <si>
    <t>電工</t>
    <rPh sb="0" eb="2">
      <t>デンコウ</t>
    </rPh>
    <phoneticPr fontId="4"/>
  </si>
  <si>
    <t>特殊作業員</t>
    <rPh sb="0" eb="2">
      <t>トクシュ</t>
    </rPh>
    <rPh sb="2" eb="5">
      <t>サギョウイン</t>
    </rPh>
    <phoneticPr fontId="4"/>
  </si>
  <si>
    <t>普通作業員</t>
    <rPh sb="0" eb="2">
      <t>フツウ</t>
    </rPh>
    <rPh sb="2" eb="5">
      <t>サギョウイン</t>
    </rPh>
    <phoneticPr fontId="4"/>
  </si>
  <si>
    <t>はつり工</t>
    <rPh sb="3" eb="4">
      <t>コウ</t>
    </rPh>
    <phoneticPr fontId="4"/>
  </si>
  <si>
    <t>保温工</t>
    <rPh sb="0" eb="2">
      <t>ホオン</t>
    </rPh>
    <rPh sb="2" eb="3">
      <t>コウ</t>
    </rPh>
    <phoneticPr fontId="4"/>
  </si>
  <si>
    <t>ダクト工</t>
    <rPh sb="3" eb="4">
      <t>コウ</t>
    </rPh>
    <phoneticPr fontId="4"/>
  </si>
  <si>
    <t>複合</t>
    <rPh sb="0" eb="2">
      <t>フクゴウ</t>
    </rPh>
    <phoneticPr fontId="4"/>
  </si>
  <si>
    <t>労務</t>
    <rPh sb="0" eb="2">
      <t>ロウム</t>
    </rPh>
    <phoneticPr fontId="4"/>
  </si>
  <si>
    <t>見　積</t>
    <rPh sb="0" eb="1">
      <t>ミ</t>
    </rPh>
    <rPh sb="2" eb="3">
      <t>ツミ</t>
    </rPh>
    <phoneticPr fontId="4"/>
  </si>
  <si>
    <t>建設物価</t>
    <rPh sb="0" eb="2">
      <t>ケンセツ</t>
    </rPh>
    <rPh sb="2" eb="4">
      <t>ブッカ</t>
    </rPh>
    <phoneticPr fontId="4"/>
  </si>
  <si>
    <t>積算資料</t>
    <rPh sb="0" eb="2">
      <t>セキサン</t>
    </rPh>
    <rPh sb="2" eb="4">
      <t>シリョウ</t>
    </rPh>
    <phoneticPr fontId="4"/>
  </si>
  <si>
    <t>コスト</t>
    <phoneticPr fontId="4"/>
  </si>
  <si>
    <t>施工単価</t>
    <rPh sb="0" eb="2">
      <t>セコウ</t>
    </rPh>
    <rPh sb="2" eb="4">
      <t>タンカ</t>
    </rPh>
    <phoneticPr fontId="4"/>
  </si>
  <si>
    <t>材料費</t>
    <rPh sb="0" eb="2">
      <t>ザイリョウ</t>
    </rPh>
    <rPh sb="2" eb="3">
      <t>ヒ</t>
    </rPh>
    <phoneticPr fontId="4"/>
  </si>
  <si>
    <t>設計書</t>
    <rPh sb="0" eb="3">
      <t>セッケイショ</t>
    </rPh>
    <phoneticPr fontId="4"/>
  </si>
  <si>
    <t>掛率</t>
    <rPh sb="0" eb="1">
      <t>カ</t>
    </rPh>
    <rPh sb="1" eb="2">
      <t>リツ</t>
    </rPh>
    <phoneticPr fontId="4"/>
  </si>
  <si>
    <t>見積価格</t>
    <rPh sb="0" eb="2">
      <t>ミツモリ</t>
    </rPh>
    <rPh sb="2" eb="4">
      <t>カカク</t>
    </rPh>
    <phoneticPr fontId="4"/>
  </si>
  <si>
    <t>ﾍﾟｰｼﾞ</t>
    <phoneticPr fontId="4"/>
  </si>
  <si>
    <t>材料価格</t>
    <rPh sb="0" eb="2">
      <t>ザイリョウ</t>
    </rPh>
    <rPh sb="2" eb="4">
      <t>カカク</t>
    </rPh>
    <phoneticPr fontId="4"/>
  </si>
  <si>
    <t>採用価格</t>
    <rPh sb="0" eb="2">
      <t>サイヨウ</t>
    </rPh>
    <rPh sb="2" eb="4">
      <t>カカク</t>
    </rPh>
    <phoneticPr fontId="4"/>
  </si>
  <si>
    <t>補給率</t>
    <rPh sb="0" eb="2">
      <t>ホキュウ</t>
    </rPh>
    <rPh sb="2" eb="3">
      <t>リツ</t>
    </rPh>
    <phoneticPr fontId="4"/>
  </si>
  <si>
    <t>継手</t>
    <rPh sb="0" eb="2">
      <t>ツギテ</t>
    </rPh>
    <phoneticPr fontId="4"/>
  </si>
  <si>
    <t>接合材等</t>
    <rPh sb="0" eb="2">
      <t>セツゴウ</t>
    </rPh>
    <rPh sb="2" eb="3">
      <t>ザイ</t>
    </rPh>
    <rPh sb="3" eb="4">
      <t>トウ</t>
    </rPh>
    <phoneticPr fontId="4"/>
  </si>
  <si>
    <t>支持金物</t>
    <rPh sb="0" eb="2">
      <t>シジ</t>
    </rPh>
    <rPh sb="2" eb="4">
      <t>カナモノ</t>
    </rPh>
    <phoneticPr fontId="4"/>
  </si>
  <si>
    <t>材料費計</t>
    <rPh sb="0" eb="2">
      <t>ザイリョウ</t>
    </rPh>
    <rPh sb="2" eb="3">
      <t>ヒ</t>
    </rPh>
    <rPh sb="3" eb="4">
      <t>ケイ</t>
    </rPh>
    <phoneticPr fontId="4"/>
  </si>
  <si>
    <t>作業員</t>
    <rPh sb="0" eb="3">
      <t>サギョウイン</t>
    </rPh>
    <phoneticPr fontId="4"/>
  </si>
  <si>
    <t>歩掛</t>
    <rPh sb="0" eb="1">
      <t>ブ</t>
    </rPh>
    <rPh sb="1" eb="2">
      <t>カカリ</t>
    </rPh>
    <phoneticPr fontId="4"/>
  </si>
  <si>
    <t>はつり補修</t>
    <rPh sb="3" eb="5">
      <t>ホシュウ</t>
    </rPh>
    <phoneticPr fontId="4"/>
  </si>
  <si>
    <t>その他</t>
    <rPh sb="2" eb="3">
      <t>タ</t>
    </rPh>
    <phoneticPr fontId="4"/>
  </si>
  <si>
    <t>労務費計</t>
    <rPh sb="0" eb="3">
      <t>ロウムヒ</t>
    </rPh>
    <rPh sb="3" eb="4">
      <t>ケイ</t>
    </rPh>
    <phoneticPr fontId="4"/>
  </si>
  <si>
    <t>合計</t>
    <rPh sb="0" eb="2">
      <t>ゴウケイ</t>
    </rPh>
    <phoneticPr fontId="4"/>
  </si>
  <si>
    <t>機器費</t>
    <rPh sb="0" eb="2">
      <t>キキ</t>
    </rPh>
    <rPh sb="2" eb="3">
      <t>ヒ</t>
    </rPh>
    <phoneticPr fontId="4"/>
  </si>
  <si>
    <t>労務抜取</t>
    <rPh sb="0" eb="2">
      <t>ロウム</t>
    </rPh>
    <rPh sb="2" eb="4">
      <t>ヌキトリ</t>
    </rPh>
    <phoneticPr fontId="4"/>
  </si>
  <si>
    <t>単価</t>
    <rPh sb="0" eb="2">
      <t>タンカ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</si>
  <si>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</si>
  <si>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</si>
  <si>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</si>
  <si>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</si>
  <si>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</si>
  <si>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</si>
  <si>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</si>
  <si>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③～⑦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</si>
  <si>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</si>
  <si>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</si>
  <si>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</si>
  <si>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</si>
  <si>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⑨～⑪</t>
    <phoneticPr fontId="4"/>
  </si>
  <si>
    <t>a+b</t>
    <phoneticPr fontId="4"/>
  </si>
  <si>
    <t>とび工</t>
  </si>
  <si>
    <t>照明器具撤去</t>
    <rPh sb="0" eb="4">
      <t>ショウメイキグ</t>
    </rPh>
    <rPh sb="4" eb="6">
      <t>テッキョ</t>
    </rPh>
    <phoneticPr fontId="1"/>
  </si>
  <si>
    <t>再使用しない</t>
    <rPh sb="0" eb="3">
      <t>サイシヨウ</t>
    </rPh>
    <phoneticPr fontId="1"/>
  </si>
  <si>
    <t>産廃処理　処分費</t>
    <rPh sb="0" eb="2">
      <t>サンパイ</t>
    </rPh>
    <rPh sb="2" eb="4">
      <t>ショリ</t>
    </rPh>
    <rPh sb="5" eb="8">
      <t>ショブンヒ</t>
    </rPh>
    <phoneticPr fontId="1"/>
  </si>
  <si>
    <t>鉄くず</t>
    <rPh sb="0" eb="1">
      <t>テツ</t>
    </rPh>
    <phoneticPr fontId="1"/>
  </si>
  <si>
    <t>Kg</t>
  </si>
  <si>
    <t>蛍光ランプ</t>
    <rPh sb="0" eb="2">
      <t>ケイコウ</t>
    </rPh>
    <phoneticPr fontId="1"/>
  </si>
  <si>
    <t>産廃処理　積込運搬費</t>
    <rPh sb="0" eb="2">
      <t>サンパイ</t>
    </rPh>
    <rPh sb="2" eb="4">
      <t>ショリ</t>
    </rPh>
    <rPh sb="5" eb="7">
      <t>ツミコミ</t>
    </rPh>
    <rPh sb="7" eb="10">
      <t>ウンパンヒ</t>
    </rPh>
    <phoneticPr fontId="1"/>
  </si>
  <si>
    <t>収集運搬費</t>
    <rPh sb="0" eb="2">
      <t>シュウシュウ</t>
    </rPh>
    <rPh sb="2" eb="5">
      <t>ウンパンヒ</t>
    </rPh>
    <phoneticPr fontId="1"/>
  </si>
  <si>
    <t>ウィズ環境</t>
    <rPh sb="3" eb="5">
      <t>カンキョウ</t>
    </rPh>
    <phoneticPr fontId="4"/>
  </si>
  <si>
    <t>高天井部器具交換用足場</t>
    <rPh sb="3" eb="6">
      <t>ヒジョウトウ</t>
    </rPh>
    <phoneticPr fontId="1"/>
  </si>
  <si>
    <t>移動足場　ﾛｰﾘﾝｸﾞﾀﾜｰ　３段　期間1カ月</t>
  </si>
  <si>
    <t>高天井部器具交換用足場</t>
    <rPh sb="0" eb="1">
      <t>タカ</t>
    </rPh>
    <rPh sb="1" eb="3">
      <t>テンジョウ</t>
    </rPh>
    <rPh sb="3" eb="4">
      <t>ブ</t>
    </rPh>
    <rPh sb="4" eb="6">
      <t>キグ</t>
    </rPh>
    <rPh sb="6" eb="8">
      <t>コウカン</t>
    </rPh>
    <rPh sb="8" eb="9">
      <t>ヨウ</t>
    </rPh>
    <rPh sb="9" eb="11">
      <t>アシバ</t>
    </rPh>
    <phoneticPr fontId="1"/>
  </si>
  <si>
    <t>移動足場　ﾛｰﾘﾝｸﾞﾀﾜｰ　５段　期間1カ月</t>
  </si>
  <si>
    <t>床養生(内部改修)　　</t>
    <rPh sb="0" eb="1">
      <t>ユカ</t>
    </rPh>
    <phoneticPr fontId="1"/>
  </si>
  <si>
    <t>屋内運動場 ﾋﾞﾆﾙﾃｰﾌﾟ、専用ｼｰﾄ及びﾍﾞﾆｱ等による</t>
    <rPh sb="0" eb="2">
      <t>オクナイ</t>
    </rPh>
    <rPh sb="2" eb="5">
      <t>ウンドウジョウ</t>
    </rPh>
    <phoneticPr fontId="1"/>
  </si>
  <si>
    <t>㎡</t>
  </si>
  <si>
    <t>822全国</t>
    <rPh sb="3" eb="5">
      <t>ゼンコク</t>
    </rPh>
    <phoneticPr fontId="4"/>
  </si>
  <si>
    <t>Panasonic</t>
  </si>
  <si>
    <t>EM-IPEE-Sケーブル</t>
  </si>
  <si>
    <t>0.3-1P、管内</t>
    <rPh sb="6" eb="8">
      <t>カンナイ</t>
    </rPh>
    <phoneticPr fontId="1"/>
  </si>
  <si>
    <t>ｍ</t>
  </si>
  <si>
    <t>0.3-2P、PF･CD管内</t>
    <rPh sb="12" eb="14">
      <t>カンナイ</t>
    </rPh>
    <phoneticPr fontId="1"/>
  </si>
  <si>
    <t>ボーダーライト　Ｂ</t>
  </si>
  <si>
    <t>LED(赤、緑、青、白 3000K)　光源寿命：20000時間（光束維持率70％）</t>
  </si>
  <si>
    <t>同上用コンセントボックス</t>
    <rPh sb="0" eb="2">
      <t>ドウジョウ</t>
    </rPh>
    <rPh sb="2" eb="3">
      <t>ヨウ</t>
    </rPh>
    <phoneticPr fontId="1"/>
  </si>
  <si>
    <t>接地2Pﾀﾞﾌﾞﾙｺﾝｾﾝﾄ1コ＋DMX×1 電源TB付</t>
  </si>
  <si>
    <t>サスペンションフライダクト</t>
  </si>
  <si>
    <t>接地2P抜止ｺﾝｾﾝﾄ12ｹ＋DMX信号ｺﾈｸﾀ×1系統</t>
  </si>
  <si>
    <t>列</t>
    <rPh sb="0" eb="1">
      <t>レツ</t>
    </rPh>
    <phoneticPr fontId="1"/>
  </si>
  <si>
    <t>ＬＥＤ５００形ＳＨスポットライト　ＳＰ１</t>
    <rPh sb="6" eb="7">
      <t>ガタ</t>
    </rPh>
    <phoneticPr fontId="1"/>
  </si>
  <si>
    <t>LED500形平凸ｽﾎﾟｯﾄ　3050K</t>
  </si>
  <si>
    <t>ＬＥＤ５００形ＦＭスポットライト　ＳＰ２</t>
    <rPh sb="6" eb="7">
      <t>ガタ</t>
    </rPh>
    <phoneticPr fontId="1"/>
  </si>
  <si>
    <t>LED500形ﾌﾚﾈﾙｽﾎﾟｯﾄ　3050K</t>
  </si>
  <si>
    <t>アッパーホリゾンライト　ＵＨ</t>
  </si>
  <si>
    <t>接地2Pﾀﾞﾌﾞﾙｺﾝｾﾝﾄ1コ＋DMX×1</t>
  </si>
  <si>
    <t>ギャラリースポットライト ＳＬ</t>
  </si>
  <si>
    <t>LED平凸FMｽﾎﾟｯﾄﾗｲﾄ　1000形（狭角ﾀｲﾌﾟ）</t>
  </si>
  <si>
    <t>ウォールコンセント　WC</t>
  </si>
  <si>
    <t>接地2Pﾀﾞﾌﾞﾙｺﾝｾﾝﾄ2ｺ＋DMX×1</t>
  </si>
  <si>
    <t>延長ケーブル</t>
    <rPh sb="0" eb="2">
      <t>エンチョウ</t>
    </rPh>
    <phoneticPr fontId="1"/>
  </si>
  <si>
    <t>接地2P15A　2ｍ</t>
  </si>
  <si>
    <t>本</t>
    <rPh sb="0" eb="1">
      <t>ホン</t>
    </rPh>
    <phoneticPr fontId="1"/>
  </si>
  <si>
    <t>DMXｹｰﾌﾞﾙ　3ｍ</t>
  </si>
  <si>
    <t>ジョイントボックス</t>
  </si>
  <si>
    <t>電源＋DMX用</t>
  </si>
  <si>
    <t>ボーダーケーブル</t>
  </si>
  <si>
    <t>5.5ｓｑ-3Ｃ＋ＤＭＸ×1系統　複合丸型　10ｍ</t>
  </si>
  <si>
    <t>ＬＥＤ調光制御盤</t>
    <rPh sb="3" eb="5">
      <t>チョウコウ</t>
    </rPh>
    <rPh sb="5" eb="8">
      <t>セイギョバン</t>
    </rPh>
    <phoneticPr fontId="1"/>
  </si>
  <si>
    <t>壁据付型　8回路</t>
  </si>
  <si>
    <t>面</t>
    <rPh sb="0" eb="1">
      <t>メン</t>
    </rPh>
    <phoneticPr fontId="1"/>
  </si>
  <si>
    <t>調光操作卓</t>
    <rPh sb="0" eb="2">
      <t>チョウコウ</t>
    </rPh>
    <rPh sb="2" eb="5">
      <t>ソウサタク</t>
    </rPh>
    <phoneticPr fontId="1"/>
  </si>
  <si>
    <t>卓上型ﾃﾞｽｸ付 記憶調光 50ｼｰﾝ 記憶16CH</t>
  </si>
  <si>
    <t>調光操作卓用コネクタプレート</t>
    <rPh sb="0" eb="2">
      <t>チョウコウ</t>
    </rPh>
    <rPh sb="2" eb="5">
      <t>ソウサタク</t>
    </rPh>
    <rPh sb="5" eb="6">
      <t>ヨウ</t>
    </rPh>
    <phoneticPr fontId="1"/>
  </si>
  <si>
    <t>ﾌﾟﾚｰﾄ型　電源＋DMX＋制御用ｺﾈｸﾀ</t>
  </si>
  <si>
    <t>運搬搬入費</t>
    <rPh sb="0" eb="2">
      <t>ウンパン</t>
    </rPh>
    <rPh sb="2" eb="5">
      <t>ハンニュウヒ</t>
    </rPh>
    <phoneticPr fontId="1"/>
  </si>
  <si>
    <t>式</t>
    <rPh sb="0" eb="1">
      <t>シキ</t>
    </rPh>
    <phoneticPr fontId="1"/>
  </si>
  <si>
    <t>機器取付工事費</t>
    <rPh sb="0" eb="4">
      <t>キキトリツケ</t>
    </rPh>
    <rPh sb="4" eb="6">
      <t>コウジ</t>
    </rPh>
    <rPh sb="6" eb="7">
      <t>ヒ</t>
    </rPh>
    <phoneticPr fontId="1"/>
  </si>
  <si>
    <t>試験調整費</t>
    <rPh sb="0" eb="5">
      <t>シケンチョウセイヒ</t>
    </rPh>
    <phoneticPr fontId="1"/>
  </si>
  <si>
    <t>消耗品雑材費</t>
    <rPh sb="0" eb="3">
      <t>ショウモウヒン</t>
    </rPh>
    <rPh sb="3" eb="5">
      <t>ザツザイ</t>
    </rPh>
    <rPh sb="5" eb="6">
      <t>ヒ</t>
    </rPh>
    <phoneticPr fontId="1"/>
  </si>
  <si>
    <t>諸経費</t>
    <rPh sb="0" eb="3">
      <t>ショケイヒ</t>
    </rPh>
    <phoneticPr fontId="1"/>
  </si>
  <si>
    <t>EM-IE電線</t>
    <rPh sb="5" eb="7">
      <t>デンセン</t>
    </rPh>
    <phoneticPr fontId="1"/>
  </si>
  <si>
    <t>2.0㎜×1、管内</t>
    <rPh sb="7" eb="9">
      <t>カンナイ</t>
    </rPh>
    <phoneticPr fontId="1"/>
  </si>
  <si>
    <t>5.5m㎡×1、管内</t>
    <rPh sb="8" eb="10">
      <t>カンナイ</t>
    </rPh>
    <phoneticPr fontId="1"/>
  </si>
  <si>
    <t>EM-CPEE-Sケーブル</t>
  </si>
  <si>
    <t>1.2-15P、PF･CD管内</t>
    <rPh sb="13" eb="15">
      <t>カンナイ</t>
    </rPh>
    <phoneticPr fontId="1"/>
  </si>
  <si>
    <t>C型20A×2ケ用　新金属ﾌﾟﾚｰﾄ</t>
    <rPh sb="1" eb="2">
      <t>ガタ</t>
    </rPh>
    <rPh sb="8" eb="9">
      <t>ヨウ</t>
    </rPh>
    <rPh sb="10" eb="13">
      <t>シンキンゾク</t>
    </rPh>
    <phoneticPr fontId="1"/>
  </si>
  <si>
    <t>ボーダーライト　B</t>
  </si>
  <si>
    <t>100Wﾊﾛｹﾞﾝ×72灯 4色配線 L=10.8m</t>
    <rPh sb="12" eb="13">
      <t>　</t>
    </rPh>
    <rPh sb="15" eb="17">
      <t>ハイセン</t>
    </rPh>
    <rPh sb="17" eb="18">
      <t>　</t>
    </rPh>
    <phoneticPr fontId="1"/>
  </si>
  <si>
    <t>サスペンションコンセント　ＣＢ</t>
  </si>
  <si>
    <t>C型20Aｺﾝｾﾝﾄ×4ヶ用</t>
    <rPh sb="1" eb="2">
      <t>ガタ</t>
    </rPh>
    <rPh sb="13" eb="14">
      <t>ヨウ</t>
    </rPh>
    <phoneticPr fontId="1"/>
  </si>
  <si>
    <t>アッパーホリゾントライト　ＵＨ</t>
  </si>
  <si>
    <t>スポットライト　ＳＰ１</t>
  </si>
  <si>
    <t>500Wﾊﾛｹﾞﾝ6型平凸ﾚﾝｽﾞｽﾎﾟｯﾄﾗｲﾄ</t>
    <rPh sb="10" eb="11">
      <t>ヒラ</t>
    </rPh>
    <rPh sb="11" eb="12">
      <t>トツ</t>
    </rPh>
    <rPh sb="12" eb="21">
      <t>レンズスポットライ</t>
    </rPh>
    <phoneticPr fontId="1"/>
  </si>
  <si>
    <t>スポットライト　ＳＰ２</t>
  </si>
  <si>
    <t>500Wﾊﾛｹﾞﾝ6型ﾌﾚﾈﾙﾚﾝｽﾞｽﾎﾟｯﾄﾗｲﾄ</t>
    <rPh sb="10" eb="23">
      <t>フレネルレンズスポットライ</t>
    </rPh>
    <phoneticPr fontId="1"/>
  </si>
  <si>
    <t>サイドスポットライト　ＳＬ</t>
  </si>
  <si>
    <t>1kWﾊﾛｹﾞﾝ8型平凸ﾚﾝｽﾞｽﾎﾟｯﾄﾗｲﾄ</t>
    <rPh sb="9" eb="10">
      <t>ヒラ</t>
    </rPh>
    <rPh sb="10" eb="11">
      <t>トツ</t>
    </rPh>
    <rPh sb="11" eb="20">
      <t>レンズスポットライ</t>
    </rPh>
    <phoneticPr fontId="1"/>
  </si>
  <si>
    <t>サイドスポットコンセント</t>
  </si>
  <si>
    <t>C型　20A　3口用　新金属ﾌﾟﾚｰﾄ</t>
    <rPh sb="1" eb="2">
      <t>ガタ</t>
    </rPh>
    <rPh sb="8" eb="9">
      <t>クチ</t>
    </rPh>
    <rPh sb="9" eb="10">
      <t>ヨウ</t>
    </rPh>
    <rPh sb="11" eb="14">
      <t>シンキンゾク</t>
    </rPh>
    <phoneticPr fontId="1"/>
  </si>
  <si>
    <t>ロングハンガー　</t>
  </si>
  <si>
    <t>（ｻｲﾄﾞｽﾎﾟｯﾄﾗｲﾄ用）</t>
  </si>
  <si>
    <t>ケーブルリール（Ｂ用）</t>
    <rPh sb="9" eb="10">
      <t>ヨウ</t>
    </rPh>
    <phoneticPr fontId="1"/>
  </si>
  <si>
    <t>5.5Sq－11ｃ用</t>
    <rPh sb="9" eb="10">
      <t>ヨウ</t>
    </rPh>
    <phoneticPr fontId="1"/>
  </si>
  <si>
    <t>ケーブルリール（ＵＨ用）</t>
    <rPh sb="10" eb="11">
      <t>ヨウ</t>
    </rPh>
    <phoneticPr fontId="1"/>
  </si>
  <si>
    <t>5.5Sq－9ｃ用</t>
    <rPh sb="8" eb="9">
      <t>ヨウ</t>
    </rPh>
    <phoneticPr fontId="1"/>
  </si>
  <si>
    <t>調光盤</t>
    <rPh sb="0" eb="3">
      <t>チョウコウバン</t>
    </rPh>
    <phoneticPr fontId="1"/>
  </si>
  <si>
    <t>鋼板製屋内自立形　16回路用</t>
    <rPh sb="0" eb="2">
      <t>コウハン</t>
    </rPh>
    <rPh sb="2" eb="3">
      <t>セイ</t>
    </rPh>
    <rPh sb="3" eb="5">
      <t>オクナイ</t>
    </rPh>
    <rPh sb="5" eb="7">
      <t>ジリツ</t>
    </rPh>
    <rPh sb="7" eb="8">
      <t>ガタ</t>
    </rPh>
    <rPh sb="11" eb="13">
      <t>カイロ</t>
    </rPh>
    <rPh sb="13" eb="14">
      <t>ヨウ</t>
    </rPh>
    <phoneticPr fontId="1"/>
  </si>
  <si>
    <t>調光操作卓</t>
    <rPh sb="0" eb="2">
      <t>チョウコウ</t>
    </rPh>
    <rPh sb="2" eb="4">
      <t>ソウサ</t>
    </rPh>
    <rPh sb="4" eb="5">
      <t>タク</t>
    </rPh>
    <phoneticPr fontId="1"/>
  </si>
  <si>
    <t>ｷｬｽﾀｰ付き収納ﾗｯｸ</t>
    <rPh sb="5" eb="6">
      <t>ツ</t>
    </rPh>
    <rPh sb="7" eb="9">
      <t>シュウノウ</t>
    </rPh>
    <phoneticPr fontId="1"/>
  </si>
  <si>
    <t>調光操作卓用ｺﾈｸﾀﾎﾞｯｸｽ</t>
    <rPh sb="0" eb="2">
      <t>チョウコウ</t>
    </rPh>
    <rPh sb="2" eb="5">
      <t>ソウサタク</t>
    </rPh>
    <rPh sb="5" eb="6">
      <t>ヨウ</t>
    </rPh>
    <phoneticPr fontId="1"/>
  </si>
  <si>
    <t>鋼板製　屋内露出形</t>
    <rPh sb="0" eb="3">
      <t>コウハンセイ</t>
    </rPh>
    <rPh sb="4" eb="6">
      <t>オクナイ</t>
    </rPh>
    <rPh sb="6" eb="8">
      <t>ロシュツ</t>
    </rPh>
    <rPh sb="8" eb="9">
      <t>ガタ</t>
    </rPh>
    <phoneticPr fontId="1"/>
  </si>
  <si>
    <t>554全国</t>
    <rPh sb="3" eb="5">
      <t>ゼンコク</t>
    </rPh>
    <phoneticPr fontId="4"/>
  </si>
  <si>
    <t>舞台照明設備工事</t>
    <rPh sb="0" eb="2">
      <t>ブタイ</t>
    </rPh>
    <rPh sb="2" eb="4">
      <t>ショウメイ</t>
    </rPh>
    <rPh sb="4" eb="6">
      <t>セツビ</t>
    </rPh>
    <rPh sb="6" eb="8">
      <t>コウジ</t>
    </rPh>
    <phoneticPr fontId="4"/>
  </si>
  <si>
    <t>舞台照明撤去処分工事</t>
    <rPh sb="0" eb="4">
      <t>ブタイショウメイ</t>
    </rPh>
    <rPh sb="4" eb="6">
      <t>テッキョ</t>
    </rPh>
    <rPh sb="6" eb="8">
      <t>ショブン</t>
    </rPh>
    <rPh sb="8" eb="10">
      <t>コウジ</t>
    </rPh>
    <phoneticPr fontId="1"/>
  </si>
  <si>
    <t>工事名</t>
    <rPh sb="0" eb="3">
      <t>コウジメイ</t>
    </rPh>
    <phoneticPr fontId="4"/>
  </si>
  <si>
    <t>金　抜　き　設　計　書</t>
    <rPh sb="0" eb="1">
      <t>キン</t>
    </rPh>
    <rPh sb="2" eb="3">
      <t>ヌ</t>
    </rPh>
    <rPh sb="6" eb="7">
      <t>セツ</t>
    </rPh>
    <phoneticPr fontId="4"/>
  </si>
  <si>
    <t>鶴岡市 教育委員会 管理課</t>
    <rPh sb="0" eb="3">
      <t>ツルオカシ</t>
    </rPh>
    <rPh sb="4" eb="6">
      <t>キョウイク</t>
    </rPh>
    <rPh sb="6" eb="9">
      <t>イインカイ</t>
    </rPh>
    <rPh sb="10" eb="13">
      <t>カンリカ</t>
    </rPh>
    <phoneticPr fontId="4"/>
  </si>
  <si>
    <t>設計書(甲)</t>
    <rPh sb="4" eb="5">
      <t>コウ</t>
    </rPh>
    <phoneticPr fontId="4"/>
  </si>
  <si>
    <t>式</t>
    <rPh sb="0" eb="1">
      <t>シキ</t>
    </rPh>
    <phoneticPr fontId="4"/>
  </si>
  <si>
    <t>直接仮設工事</t>
  </si>
  <si>
    <t>直接工事費　計</t>
  </si>
  <si>
    <t>直接仮設工事  計</t>
  </si>
  <si>
    <t>直接工事費</t>
  </si>
  <si>
    <t>鶴岡市立あさひ小学校ほか１校屋内運動場高効率照明器具改修工事(繰越明許)</t>
    <rPh sb="0" eb="2">
      <t>ツルオカ</t>
    </rPh>
    <rPh sb="2" eb="3">
      <t>シ</t>
    </rPh>
    <rPh sb="3" eb="4">
      <t>リツ</t>
    </rPh>
    <rPh sb="7" eb="10">
      <t>ショウガッコウ</t>
    </rPh>
    <rPh sb="13" eb="14">
      <t>コウ</t>
    </rPh>
    <rPh sb="14" eb="16">
      <t>オクナイ</t>
    </rPh>
    <rPh sb="16" eb="22">
      <t>ウンドウジョウコウコウリツ</t>
    </rPh>
    <rPh sb="22" eb="24">
      <t>ショウメイ</t>
    </rPh>
    <rPh sb="24" eb="26">
      <t>キグ</t>
    </rPh>
    <rPh sb="26" eb="28">
      <t>カイシュウ</t>
    </rPh>
    <rPh sb="28" eb="30">
      <t>コウジ</t>
    </rPh>
    <rPh sb="31" eb="33">
      <t>クリコシ</t>
    </rPh>
    <rPh sb="33" eb="35">
      <t>メイキョ</t>
    </rPh>
    <phoneticPr fontId="4"/>
  </si>
  <si>
    <t>鶴岡市立あさひ小学校ほか１校屋内運動場高効率照明器具改修工事(繰越明許)</t>
    <phoneticPr fontId="4"/>
  </si>
  <si>
    <t>鶴岡市立あさひ小学校屋内運動場高効率照明器具改修工事(繰越明許)</t>
  </si>
  <si>
    <t>鶴岡市立あさひ小学校屋内運動場高効率照明器具改修工事(繰越明許)</t>
    <phoneticPr fontId="4"/>
  </si>
  <si>
    <t>直接工事費</t>
    <rPh sb="0" eb="2">
      <t>チョクセツ</t>
    </rPh>
    <rPh sb="2" eb="5">
      <t>コウジヒ</t>
    </rPh>
    <phoneticPr fontId="5"/>
  </si>
  <si>
    <t>式</t>
    <rPh sb="0" eb="1">
      <t>シキ</t>
    </rPh>
    <phoneticPr fontId="5"/>
  </si>
  <si>
    <t>電灯設備工事</t>
  </si>
  <si>
    <t>撤去処分工事</t>
  </si>
  <si>
    <t>あさひ小学校　直接工事費　計</t>
    <rPh sb="3" eb="4">
      <t>ショウ</t>
    </rPh>
    <rPh sb="4" eb="6">
      <t>ガッコウ</t>
    </rPh>
    <rPh sb="7" eb="9">
      <t>チョクセツ</t>
    </rPh>
    <rPh sb="9" eb="12">
      <t>コウジヒ</t>
    </rPh>
    <rPh sb="13" eb="14">
      <t>ケイ</t>
    </rPh>
    <phoneticPr fontId="5"/>
  </si>
  <si>
    <t>鶴岡市立櫛引東小学校屋内運動場高効率照明器具改修工事(繰越明許)</t>
  </si>
  <si>
    <t>櫛引東小学校　直接工事費　計</t>
    <rPh sb="0" eb="6">
      <t>クシビキヒガシショウガッコウ</t>
    </rPh>
    <rPh sb="7" eb="9">
      <t>チョクセツ</t>
    </rPh>
    <rPh sb="9" eb="12">
      <t>コウジヒ</t>
    </rPh>
    <rPh sb="13" eb="14">
      <t>ケイ</t>
    </rPh>
    <phoneticPr fontId="5"/>
  </si>
  <si>
    <t>A</t>
  </si>
  <si>
    <t>(1)+(2)</t>
  </si>
  <si>
    <t>B</t>
  </si>
  <si>
    <t>共通費</t>
    <rPh sb="0" eb="2">
      <t>キョウツウ</t>
    </rPh>
    <rPh sb="2" eb="3">
      <t>ヒ</t>
    </rPh>
    <phoneticPr fontId="5"/>
  </si>
  <si>
    <t>共通仮設費</t>
    <rPh sb="0" eb="2">
      <t>キョウツウ</t>
    </rPh>
    <rPh sb="2" eb="4">
      <t>カセツ</t>
    </rPh>
    <rPh sb="4" eb="5">
      <t>ヒ</t>
    </rPh>
    <phoneticPr fontId="5"/>
  </si>
  <si>
    <t>現場管理費</t>
    <rPh sb="0" eb="2">
      <t>ゲンバ</t>
    </rPh>
    <rPh sb="2" eb="5">
      <t>カンリヒ</t>
    </rPh>
    <phoneticPr fontId="5"/>
  </si>
  <si>
    <t>一般管理費</t>
    <rPh sb="0" eb="2">
      <t>イッパン</t>
    </rPh>
    <rPh sb="2" eb="5">
      <t>カンリヒ</t>
    </rPh>
    <phoneticPr fontId="5"/>
  </si>
  <si>
    <t>共通費　計</t>
    <rPh sb="0" eb="2">
      <t>キョウツウ</t>
    </rPh>
    <rPh sb="2" eb="3">
      <t>ヒ</t>
    </rPh>
    <rPh sb="4" eb="5">
      <t>ケイ</t>
    </rPh>
    <phoneticPr fontId="5"/>
  </si>
  <si>
    <t>工事価格</t>
    <rPh sb="0" eb="2">
      <t>コウジ</t>
    </rPh>
    <rPh sb="2" eb="4">
      <t>カカク</t>
    </rPh>
    <phoneticPr fontId="5"/>
  </si>
  <si>
    <t>A+B</t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</si>
  <si>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5"/>
  </si>
  <si>
    <t>総　合　計</t>
    <rPh sb="0" eb="1">
      <t>ソウ</t>
    </rPh>
    <rPh sb="2" eb="3">
      <t>アイ</t>
    </rPh>
    <rPh sb="4" eb="5">
      <t>ケイ</t>
    </rPh>
    <phoneticPr fontId="5"/>
  </si>
  <si>
    <t>直接仮設工事</t>
    <rPh sb="0" eb="2">
      <t>チョクセツ</t>
    </rPh>
    <rPh sb="2" eb="4">
      <t>カセツ</t>
    </rPh>
    <rPh sb="4" eb="6">
      <t>コウジ</t>
    </rPh>
    <phoneticPr fontId="4"/>
  </si>
  <si>
    <t>移動足場　ﾛｰﾘﾝｸﾞﾀﾜｰ　２段　期間1カ月</t>
  </si>
  <si>
    <t>移動足場　ﾛｰﾘﾝｸﾞﾀﾜｰ　４段　期間1カ月</t>
  </si>
  <si>
    <t>電灯設備工事</t>
    <rPh sb="0" eb="2">
      <t>デントウ</t>
    </rPh>
    <rPh sb="2" eb="4">
      <t>セツビ</t>
    </rPh>
    <rPh sb="4" eb="6">
      <t>コウジ</t>
    </rPh>
    <phoneticPr fontId="4"/>
  </si>
  <si>
    <t>照明器具（ＬＥＤ灯） Ａ</t>
    <rPh sb="0" eb="2">
      <t>ショウメイ</t>
    </rPh>
    <rPh sb="2" eb="4">
      <t>キグ</t>
    </rPh>
    <rPh sb="8" eb="9">
      <t>トウ</t>
    </rPh>
    <phoneticPr fontId="1"/>
  </si>
  <si>
    <t>シーリングライト ３０形丸形蛍光灯１灯器具相当</t>
  </si>
  <si>
    <t>照明器具（ＬＥＤ灯） Ｂ</t>
    <rPh sb="0" eb="2">
      <t>ショウメイ</t>
    </rPh>
    <rPh sb="2" eb="4">
      <t>キグ</t>
    </rPh>
    <rPh sb="8" eb="9">
      <t>トウ</t>
    </rPh>
    <phoneticPr fontId="1"/>
  </si>
  <si>
    <t>スクエアベースライト 直付・埋込兼用型 下面開放型 □７２０</t>
  </si>
  <si>
    <t>照明器具（ＬＥＤ灯） Ｃ</t>
    <rPh sb="0" eb="2">
      <t>ショウメイ</t>
    </rPh>
    <rPh sb="2" eb="4">
      <t>キグ</t>
    </rPh>
    <rPh sb="8" eb="9">
      <t>トウ</t>
    </rPh>
    <phoneticPr fontId="1"/>
  </si>
  <si>
    <t>ｉＤシリーズ直付型４０形 反射笠付型</t>
  </si>
  <si>
    <t>照明器具（ＬＥＤ灯） Ｄ</t>
    <rPh sb="0" eb="2">
      <t>ショウメイ</t>
    </rPh>
    <rPh sb="2" eb="4">
      <t>キグ</t>
    </rPh>
    <rPh sb="8" eb="9">
      <t>トウ</t>
    </rPh>
    <phoneticPr fontId="1"/>
  </si>
  <si>
    <t>ｉＤシリーズ直付型４０形 反射笠付型 ガード付</t>
    <rPh sb="22" eb="23">
      <t>ツキ</t>
    </rPh>
    <phoneticPr fontId="62"/>
  </si>
  <si>
    <t>照明器具（ＬＥＤ灯） Ｅ</t>
    <rPh sb="0" eb="2">
      <t>ショウメイ</t>
    </rPh>
    <rPh sb="2" eb="4">
      <t>キグ</t>
    </rPh>
    <rPh sb="8" eb="9">
      <t>トウ</t>
    </rPh>
    <phoneticPr fontId="1"/>
  </si>
  <si>
    <t>ｉＤシリーズ直付型２０形 Ｄスタイル Ｗ１５０</t>
  </si>
  <si>
    <t>照明器具（ＬＥＤ灯） Ｆ</t>
    <rPh sb="0" eb="2">
      <t>ショウメイ</t>
    </rPh>
    <rPh sb="2" eb="4">
      <t>キグ</t>
    </rPh>
    <rPh sb="8" eb="9">
      <t>トウ</t>
    </rPh>
    <phoneticPr fontId="1"/>
  </si>
  <si>
    <t>ｉＤシリーズ直付型４０形 Ｄスタイル Ｗ１５０</t>
  </si>
  <si>
    <t>照明器具（ＬＥＤ灯） Ｇ</t>
    <rPh sb="0" eb="2">
      <t>ショウメイ</t>
    </rPh>
    <rPh sb="2" eb="4">
      <t>キグ</t>
    </rPh>
    <rPh sb="8" eb="9">
      <t>トウ</t>
    </rPh>
    <phoneticPr fontId="1"/>
  </si>
  <si>
    <t>照明器具（ＬＥＤ灯） Ｈ</t>
    <rPh sb="0" eb="2">
      <t>ショウメイ</t>
    </rPh>
    <rPh sb="2" eb="4">
      <t>キグ</t>
    </rPh>
    <rPh sb="8" eb="9">
      <t>トウ</t>
    </rPh>
    <phoneticPr fontId="1"/>
  </si>
  <si>
    <t>照明器具（ＬＥＤ灯） Ｉ</t>
    <rPh sb="0" eb="2">
      <t>ショウメイ</t>
    </rPh>
    <rPh sb="2" eb="4">
      <t>キグ</t>
    </rPh>
    <rPh sb="8" eb="9">
      <t>トウ</t>
    </rPh>
    <phoneticPr fontId="1"/>
  </si>
  <si>
    <t>スポットライト １５０形電球１灯器具相当</t>
  </si>
  <si>
    <t>照明器具（ＬＥＤ灯） Ｊ</t>
    <rPh sb="0" eb="2">
      <t>ショウメイ</t>
    </rPh>
    <rPh sb="2" eb="4">
      <t>キグ</t>
    </rPh>
    <rPh sb="8" eb="9">
      <t>トウ</t>
    </rPh>
    <phoneticPr fontId="1"/>
  </si>
  <si>
    <t>ｉＤシリーズ直付型２０形 反射笠付型</t>
  </si>
  <si>
    <t>照明器具（ＬＥＤ灯） Ｋ</t>
    <rPh sb="0" eb="2">
      <t>ショウメイ</t>
    </rPh>
    <rPh sb="2" eb="4">
      <t>キグ</t>
    </rPh>
    <rPh sb="8" eb="9">
      <t>トウ</t>
    </rPh>
    <phoneticPr fontId="1"/>
  </si>
  <si>
    <t>ｉＤシリーズ埋込型２０形 下面開放型 Ｗ１５０</t>
  </si>
  <si>
    <t>照明器具（ＬＥＤ灯） Ｎ</t>
    <rPh sb="0" eb="2">
      <t>ショウメイ</t>
    </rPh>
    <rPh sb="2" eb="4">
      <t>キグ</t>
    </rPh>
    <rPh sb="8" eb="9">
      <t>トウ</t>
    </rPh>
    <phoneticPr fontId="1"/>
  </si>
  <si>
    <t>照明器具（ＬＥＤ灯） Ｏ</t>
    <rPh sb="0" eb="2">
      <t>ショウメイ</t>
    </rPh>
    <rPh sb="2" eb="4">
      <t>キグ</t>
    </rPh>
    <rPh sb="8" eb="9">
      <t>トウ</t>
    </rPh>
    <phoneticPr fontId="1"/>
  </si>
  <si>
    <t>ポーチライト ６０形電球２灯器具相当</t>
  </si>
  <si>
    <t>照明器具（ＬＥＤ灯） Ｐ</t>
    <rPh sb="0" eb="2">
      <t>ショウメイ</t>
    </rPh>
    <rPh sb="2" eb="4">
      <t>キグ</t>
    </rPh>
    <rPh sb="8" eb="9">
      <t>トウ</t>
    </rPh>
    <phoneticPr fontId="1"/>
  </si>
  <si>
    <t>ウォールライト ２０形</t>
  </si>
  <si>
    <t>照明器具（ＬＥＤ灯） Ｑ</t>
    <rPh sb="0" eb="2">
      <t>ショウメイ</t>
    </rPh>
    <rPh sb="2" eb="4">
      <t>キグ</t>
    </rPh>
    <rPh sb="8" eb="9">
      <t>トウ</t>
    </rPh>
    <phoneticPr fontId="1"/>
  </si>
  <si>
    <t>高天井用照明器具 マルチハロゲン灯１０００形器具相当 ガード付</t>
    <rPh sb="30" eb="31">
      <t>ツキ</t>
    </rPh>
    <phoneticPr fontId="62"/>
  </si>
  <si>
    <t>照明器具（ＬＥＤ誘導灯） Ｒ</t>
    <rPh sb="0" eb="2">
      <t>ショウメイ</t>
    </rPh>
    <rPh sb="2" eb="4">
      <t>キグ</t>
    </rPh>
    <rPh sb="8" eb="10">
      <t>ユウドウ</t>
    </rPh>
    <rPh sb="10" eb="11">
      <t>トウ</t>
    </rPh>
    <phoneticPr fontId="1"/>
  </si>
  <si>
    <t>Ｂ級・ＢＬ形　避難口誘導灯片面型 ガード付</t>
    <rPh sb="20" eb="21">
      <t>ツキ</t>
    </rPh>
    <phoneticPr fontId="62"/>
  </si>
  <si>
    <t>電灯設備工事  計</t>
  </si>
  <si>
    <t>撤去処分工事</t>
    <rPh sb="0" eb="2">
      <t>テッキョ</t>
    </rPh>
    <rPh sb="2" eb="4">
      <t>ショブン</t>
    </rPh>
    <rPh sb="4" eb="6">
      <t>コウジ</t>
    </rPh>
    <phoneticPr fontId="1"/>
  </si>
  <si>
    <t>照明器具（蛍光灯） Ａ</t>
    <rPh sb="0" eb="2">
      <t>ショウメイ</t>
    </rPh>
    <rPh sb="2" eb="4">
      <t>キグ</t>
    </rPh>
    <rPh sb="5" eb="8">
      <t>ケイコウトウ</t>
    </rPh>
    <phoneticPr fontId="1"/>
  </si>
  <si>
    <t>露出形 ﾌﾞﾗｹｯﾄﾗｲﾄ FCL30W</t>
    <rPh sb="0" eb="2">
      <t>ロシュツ</t>
    </rPh>
    <rPh sb="2" eb="3">
      <t>ガタ</t>
    </rPh>
    <phoneticPr fontId="1"/>
  </si>
  <si>
    <t>照明器具（蛍光灯） Ｂ</t>
    <rPh sb="0" eb="2">
      <t>ショウメイ</t>
    </rPh>
    <rPh sb="2" eb="4">
      <t>キグ</t>
    </rPh>
    <rPh sb="5" eb="8">
      <t>ケイコウトウ</t>
    </rPh>
    <phoneticPr fontId="1"/>
  </si>
  <si>
    <t>露出形 ｼｰﾘﾝｸﾞﾗｲﾄ FL20W×5</t>
    <rPh sb="0" eb="3">
      <t>ロシュツガタ</t>
    </rPh>
    <phoneticPr fontId="1"/>
  </si>
  <si>
    <t>照明器具（蛍光灯） Ｃ</t>
    <rPh sb="0" eb="2">
      <t>ショウメイ</t>
    </rPh>
    <rPh sb="2" eb="4">
      <t>キグ</t>
    </rPh>
    <rPh sb="5" eb="8">
      <t>ケイコウトウ</t>
    </rPh>
    <phoneticPr fontId="1"/>
  </si>
  <si>
    <t>露出形 反射笠付 FL40W×1</t>
    <rPh sb="0" eb="2">
      <t>ロシュツ</t>
    </rPh>
    <rPh sb="2" eb="3">
      <t>ガタ</t>
    </rPh>
    <rPh sb="4" eb="6">
      <t>ハンシャ</t>
    </rPh>
    <rPh sb="6" eb="7">
      <t>カサ</t>
    </rPh>
    <rPh sb="7" eb="8">
      <t>ツキ</t>
    </rPh>
    <phoneticPr fontId="1"/>
  </si>
  <si>
    <t>照明器具（蛍光灯） Ｄ</t>
    <rPh sb="0" eb="2">
      <t>ショウメイ</t>
    </rPh>
    <rPh sb="2" eb="4">
      <t>キグ</t>
    </rPh>
    <rPh sb="5" eb="8">
      <t>ケイコウトウ</t>
    </rPh>
    <phoneticPr fontId="1"/>
  </si>
  <si>
    <t>露出形 反射笠付 FL40W×1 ｶﾞｰﾄﾞ付</t>
    <rPh sb="0" eb="2">
      <t>ロシュツ</t>
    </rPh>
    <rPh sb="2" eb="3">
      <t>ガタ</t>
    </rPh>
    <rPh sb="4" eb="6">
      <t>ハンシャ</t>
    </rPh>
    <rPh sb="6" eb="7">
      <t>カサ</t>
    </rPh>
    <rPh sb="7" eb="8">
      <t>ツキ</t>
    </rPh>
    <rPh sb="22" eb="23">
      <t>ツキ</t>
    </rPh>
    <phoneticPr fontId="1"/>
  </si>
  <si>
    <t>照明器具（蛍光灯） Ｅ</t>
    <rPh sb="0" eb="2">
      <t>ショウメイ</t>
    </rPh>
    <rPh sb="2" eb="4">
      <t>キグ</t>
    </rPh>
    <rPh sb="5" eb="8">
      <t>ケイコウトウ</t>
    </rPh>
    <phoneticPr fontId="1"/>
  </si>
  <si>
    <t>露出形 富士型 FL20W×1</t>
    <rPh sb="0" eb="2">
      <t>ロシュツ</t>
    </rPh>
    <rPh sb="2" eb="3">
      <t>ガタ</t>
    </rPh>
    <rPh sb="4" eb="6">
      <t>フジ</t>
    </rPh>
    <rPh sb="6" eb="7">
      <t>ガタ</t>
    </rPh>
    <phoneticPr fontId="1"/>
  </si>
  <si>
    <t>照明器具（蛍光灯） Ｆ</t>
    <rPh sb="0" eb="2">
      <t>ショウメイ</t>
    </rPh>
    <rPh sb="2" eb="4">
      <t>キグ</t>
    </rPh>
    <rPh sb="5" eb="8">
      <t>ケイコウトウ</t>
    </rPh>
    <phoneticPr fontId="1"/>
  </si>
  <si>
    <t>露出形 富士型 FL40W×2</t>
    <rPh sb="0" eb="2">
      <t>ロシュツ</t>
    </rPh>
    <rPh sb="2" eb="3">
      <t>ガタ</t>
    </rPh>
    <rPh sb="4" eb="6">
      <t>フジ</t>
    </rPh>
    <rPh sb="6" eb="7">
      <t>ガタ</t>
    </rPh>
    <phoneticPr fontId="1"/>
  </si>
  <si>
    <t>照明器具（蛍光灯） Ｇ</t>
    <rPh sb="0" eb="2">
      <t>ショウメイ</t>
    </rPh>
    <rPh sb="2" eb="4">
      <t>キグ</t>
    </rPh>
    <rPh sb="5" eb="8">
      <t>ケイコウトウ</t>
    </rPh>
    <phoneticPr fontId="1"/>
  </si>
  <si>
    <t>露出形 反射笠付 FL40W×2（6連結）</t>
    <rPh sb="0" eb="2">
      <t>ロシュツ</t>
    </rPh>
    <rPh sb="2" eb="3">
      <t>ガタ</t>
    </rPh>
    <rPh sb="4" eb="6">
      <t>ハンシャ</t>
    </rPh>
    <rPh sb="6" eb="7">
      <t>カサ</t>
    </rPh>
    <rPh sb="7" eb="8">
      <t>ツキ</t>
    </rPh>
    <rPh sb="18" eb="19">
      <t>レン</t>
    </rPh>
    <rPh sb="19" eb="20">
      <t>ケツ</t>
    </rPh>
    <phoneticPr fontId="1"/>
  </si>
  <si>
    <t>照明器具（蛍光灯） Ｈ</t>
    <rPh sb="0" eb="2">
      <t>ショウメイ</t>
    </rPh>
    <rPh sb="2" eb="4">
      <t>キグ</t>
    </rPh>
    <rPh sb="5" eb="8">
      <t>ケイコウトウ</t>
    </rPh>
    <phoneticPr fontId="1"/>
  </si>
  <si>
    <t xml:space="preserve">露出形 反射笠付 FL40W×2 </t>
    <rPh sb="0" eb="2">
      <t>ロシュツ</t>
    </rPh>
    <rPh sb="2" eb="3">
      <t>ガタ</t>
    </rPh>
    <rPh sb="4" eb="6">
      <t>ハンシャ</t>
    </rPh>
    <rPh sb="6" eb="7">
      <t>カサ</t>
    </rPh>
    <rPh sb="7" eb="8">
      <t>ツキ</t>
    </rPh>
    <phoneticPr fontId="1"/>
  </si>
  <si>
    <t>照明器具（蛍光灯） Ｉ</t>
    <rPh sb="0" eb="2">
      <t>ショウメイ</t>
    </rPh>
    <rPh sb="2" eb="4">
      <t>キグ</t>
    </rPh>
    <rPh sb="5" eb="8">
      <t>ケイコウトウ</t>
    </rPh>
    <phoneticPr fontId="1"/>
  </si>
  <si>
    <t>露出形 ｽﾎﾟｯﾄﾗｲﾄ IL150W×1</t>
    <rPh sb="0" eb="2">
      <t>ロシュツ</t>
    </rPh>
    <rPh sb="2" eb="3">
      <t>ガタ</t>
    </rPh>
    <phoneticPr fontId="1"/>
  </si>
  <si>
    <t>照明器具（蛍光灯） Ｊ</t>
    <rPh sb="0" eb="2">
      <t>ショウメイ</t>
    </rPh>
    <rPh sb="2" eb="4">
      <t>キグ</t>
    </rPh>
    <rPh sb="5" eb="8">
      <t>ケイコウトウ</t>
    </rPh>
    <phoneticPr fontId="1"/>
  </si>
  <si>
    <t>露出形 反射笠付 FL20W×1</t>
    <rPh sb="0" eb="2">
      <t>ロシュツ</t>
    </rPh>
    <rPh sb="2" eb="3">
      <t>ガタ</t>
    </rPh>
    <rPh sb="4" eb="6">
      <t>ハンシャ</t>
    </rPh>
    <rPh sb="6" eb="7">
      <t>カサ</t>
    </rPh>
    <rPh sb="7" eb="8">
      <t>ツキ</t>
    </rPh>
    <phoneticPr fontId="1"/>
  </si>
  <si>
    <t>照明器具（蛍光灯） Ｋ</t>
    <rPh sb="0" eb="2">
      <t>ショウメイ</t>
    </rPh>
    <rPh sb="2" eb="4">
      <t>キグ</t>
    </rPh>
    <rPh sb="5" eb="8">
      <t>ケイコウトウ</t>
    </rPh>
    <phoneticPr fontId="1"/>
  </si>
  <si>
    <t>埋込形 下面開放 20W×2</t>
    <rPh sb="0" eb="2">
      <t>ウメコミ</t>
    </rPh>
    <rPh sb="2" eb="3">
      <t>ガタ</t>
    </rPh>
    <rPh sb="4" eb="8">
      <t>カメンカイホウ</t>
    </rPh>
    <phoneticPr fontId="1"/>
  </si>
  <si>
    <t>照明器具（蛍光灯） Ｎ</t>
    <rPh sb="0" eb="2">
      <t>ショウメイ</t>
    </rPh>
    <rPh sb="2" eb="4">
      <t>キグ</t>
    </rPh>
    <rPh sb="5" eb="8">
      <t>ケイコウトウ</t>
    </rPh>
    <phoneticPr fontId="1"/>
  </si>
  <si>
    <t>露出形 富士型 40W×1</t>
    <rPh sb="0" eb="2">
      <t>ロシュツ</t>
    </rPh>
    <rPh sb="2" eb="3">
      <t>ガタ</t>
    </rPh>
    <rPh sb="4" eb="6">
      <t>フジ</t>
    </rPh>
    <rPh sb="6" eb="7">
      <t>ガタ</t>
    </rPh>
    <phoneticPr fontId="1"/>
  </si>
  <si>
    <t>照明器具（蛍光灯） Ｏ</t>
    <rPh sb="0" eb="2">
      <t>ショウメイ</t>
    </rPh>
    <rPh sb="2" eb="4">
      <t>キグ</t>
    </rPh>
    <rPh sb="5" eb="8">
      <t>ケイコウトウ</t>
    </rPh>
    <phoneticPr fontId="1"/>
  </si>
  <si>
    <t>露出形 ｼｰﾘﾝｸﾞﾗｲﾄ 60W×1</t>
    <rPh sb="0" eb="3">
      <t>ロシュツガタ</t>
    </rPh>
    <phoneticPr fontId="1"/>
  </si>
  <si>
    <t>照明器具（蛍光灯） Ｐ</t>
    <rPh sb="0" eb="2">
      <t>ショウメイ</t>
    </rPh>
    <rPh sb="2" eb="4">
      <t>キグ</t>
    </rPh>
    <rPh sb="5" eb="8">
      <t>ケイコウトウ</t>
    </rPh>
    <phoneticPr fontId="1"/>
  </si>
  <si>
    <t>露出形 ﾌﾞﾗｹｯﾄﾗｲﾄ 20W×1</t>
    <rPh sb="0" eb="2">
      <t>ロシュツ</t>
    </rPh>
    <rPh sb="2" eb="3">
      <t>ガタ</t>
    </rPh>
    <phoneticPr fontId="1"/>
  </si>
  <si>
    <t>照明器具（白熱灯､水銀灯） Ｑ</t>
    <rPh sb="0" eb="2">
      <t>ショウメイ</t>
    </rPh>
    <rPh sb="2" eb="4">
      <t>キグ</t>
    </rPh>
    <rPh sb="5" eb="8">
      <t>ハクネツトウ</t>
    </rPh>
    <rPh sb="9" eb="12">
      <t>スイギントウ</t>
    </rPh>
    <phoneticPr fontId="1"/>
  </si>
  <si>
    <t>露出形 高天井用 1000W､700W ｶﾞｰﾄﾞ付</t>
    <rPh sb="0" eb="3">
      <t>ロシュツガタ</t>
    </rPh>
    <rPh sb="4" eb="5">
      <t>タカ</t>
    </rPh>
    <rPh sb="5" eb="7">
      <t>テンジョウ</t>
    </rPh>
    <rPh sb="7" eb="8">
      <t>ヨウ</t>
    </rPh>
    <rPh sb="25" eb="26">
      <t>ツキ</t>
    </rPh>
    <phoneticPr fontId="3"/>
  </si>
  <si>
    <t>照明器具（蛍光灯） Ｒ</t>
    <rPh sb="0" eb="2">
      <t>ショウメイ</t>
    </rPh>
    <rPh sb="2" eb="4">
      <t>キグ</t>
    </rPh>
    <rPh sb="5" eb="8">
      <t>ケイコウトウ</t>
    </rPh>
    <phoneticPr fontId="1"/>
  </si>
  <si>
    <t>露出形 避難口誘導灯 電池内蔵型 片面 ｶﾞｰﾄﾞ付</t>
    <rPh sb="0" eb="2">
      <t>ロシュツ</t>
    </rPh>
    <rPh sb="2" eb="3">
      <t>ガタ</t>
    </rPh>
    <rPh sb="4" eb="6">
      <t>ヒナン</t>
    </rPh>
    <rPh sb="6" eb="7">
      <t>グチ</t>
    </rPh>
    <rPh sb="7" eb="10">
      <t>ユウドウトウ</t>
    </rPh>
    <rPh sb="11" eb="13">
      <t>デンチ</t>
    </rPh>
    <rPh sb="13" eb="15">
      <t>ナイゾウ</t>
    </rPh>
    <rPh sb="15" eb="16">
      <t>ガタ</t>
    </rPh>
    <rPh sb="17" eb="19">
      <t>カタメン</t>
    </rPh>
    <rPh sb="25" eb="26">
      <t>ツキ</t>
    </rPh>
    <phoneticPr fontId="1"/>
  </si>
  <si>
    <t>水銀ランプ</t>
    <rPh sb="0" eb="2">
      <t>スイギン</t>
    </rPh>
    <phoneticPr fontId="1"/>
  </si>
  <si>
    <t>撤去処分工事  計</t>
  </si>
  <si>
    <t>鶴岡市立櫛引東小学校屋内運動場高効率照明器具改修工事(繰越明許)</t>
    <rPh sb="4" eb="7">
      <t>クシビキヒガシ</t>
    </rPh>
    <phoneticPr fontId="4"/>
  </si>
  <si>
    <t>高天井用照明器具 マルチハロゲン灯１０００形器具相当 ガード付</t>
    <rPh sb="29" eb="30">
      <t>ツキ</t>
    </rPh>
    <phoneticPr fontId="1"/>
  </si>
  <si>
    <t>照明器具（ＬＥＤ灯） Ｂ１</t>
    <rPh sb="0" eb="2">
      <t>ショウメイ</t>
    </rPh>
    <rPh sb="2" eb="4">
      <t>キグ</t>
    </rPh>
    <rPh sb="8" eb="9">
      <t>トウ</t>
    </rPh>
    <phoneticPr fontId="1"/>
  </si>
  <si>
    <t>照明器具（ＬＥＤ灯） Ｂ２</t>
    <rPh sb="0" eb="2">
      <t>ショウメイ</t>
    </rPh>
    <rPh sb="2" eb="4">
      <t>キグ</t>
    </rPh>
    <rPh sb="8" eb="9">
      <t>トウ</t>
    </rPh>
    <phoneticPr fontId="1"/>
  </si>
  <si>
    <t>照明器具（ＬＥＤ灯） Ｃ１</t>
    <rPh sb="0" eb="2">
      <t>ショウメイ</t>
    </rPh>
    <rPh sb="2" eb="4">
      <t>キグ</t>
    </rPh>
    <rPh sb="8" eb="9">
      <t>トウ</t>
    </rPh>
    <phoneticPr fontId="1"/>
  </si>
  <si>
    <t>ｉＤシリーズ埋込型２０形 下面開放型 Ｗ２２０</t>
  </si>
  <si>
    <t>照明器具（ＬＥＤ灯） Ｃ２</t>
    <rPh sb="0" eb="2">
      <t>ショウメイ</t>
    </rPh>
    <rPh sb="2" eb="4">
      <t>キグ</t>
    </rPh>
    <rPh sb="8" eb="9">
      <t>トウ</t>
    </rPh>
    <phoneticPr fontId="1"/>
  </si>
  <si>
    <t>ｉＤシリーズ埋込型４０形 下面開放型 Ｗ２２０</t>
  </si>
  <si>
    <t>ｉＤシリーズ埋込型１１０形 下面開放型 Ｗ２２０</t>
  </si>
  <si>
    <t>ブラケット ２０形直管蛍光灯１灯器具相当</t>
  </si>
  <si>
    <t>天井面・壁面兼用</t>
    <rPh sb="0" eb="2">
      <t>テンジョウ</t>
    </rPh>
    <rPh sb="2" eb="3">
      <t>メン</t>
    </rPh>
    <rPh sb="4" eb="5">
      <t>カベ</t>
    </rPh>
    <rPh sb="5" eb="6">
      <t>メン</t>
    </rPh>
    <rPh sb="6" eb="8">
      <t>ケンヨウ</t>
    </rPh>
    <phoneticPr fontId="5"/>
  </si>
  <si>
    <t>直付型３２形Ｈｆ蛍光灯１灯器具相当　</t>
    <rPh sb="0" eb="2">
      <t>チョクヅ</t>
    </rPh>
    <rPh sb="2" eb="3">
      <t>ガタ</t>
    </rPh>
    <rPh sb="5" eb="6">
      <t>カタ</t>
    </rPh>
    <rPh sb="8" eb="11">
      <t>ケイコウトウ</t>
    </rPh>
    <rPh sb="12" eb="13">
      <t>トウ</t>
    </rPh>
    <rPh sb="13" eb="15">
      <t>キグ</t>
    </rPh>
    <rPh sb="15" eb="17">
      <t>ソウトウ</t>
    </rPh>
    <phoneticPr fontId="5"/>
  </si>
  <si>
    <t>ポーチライト ６０形電球１灯器具相当</t>
  </si>
  <si>
    <t>照明器具（ＬＥＤ灯） Ｈ１</t>
    <rPh sb="0" eb="2">
      <t>ショウメイ</t>
    </rPh>
    <rPh sb="2" eb="4">
      <t>キグ</t>
    </rPh>
    <rPh sb="8" eb="9">
      <t>トウ</t>
    </rPh>
    <phoneticPr fontId="1"/>
  </si>
  <si>
    <t>ウォールライト ４０形</t>
    <rPh sb="10" eb="11">
      <t>ケイ</t>
    </rPh>
    <phoneticPr fontId="1"/>
  </si>
  <si>
    <t>照明器具（ＬＥＤ灯） Ｈ２</t>
    <rPh sb="0" eb="2">
      <t>ショウメイ</t>
    </rPh>
    <rPh sb="2" eb="4">
      <t>キグ</t>
    </rPh>
    <rPh sb="8" eb="9">
      <t>トウ</t>
    </rPh>
    <phoneticPr fontId="1"/>
  </si>
  <si>
    <t>ブラケット ４０形直管蛍光灯１灯相当</t>
  </si>
  <si>
    <t>ｉＤシリーズ直付型４０形 反射笠付型 ガード付</t>
    <rPh sb="22" eb="23">
      <t>ツキ</t>
    </rPh>
    <phoneticPr fontId="1"/>
  </si>
  <si>
    <t>照明器具（ＬＥＤ灯） Ｊ１</t>
    <rPh sb="0" eb="2">
      <t>ショウメイ</t>
    </rPh>
    <rPh sb="2" eb="4">
      <t>キグ</t>
    </rPh>
    <rPh sb="8" eb="9">
      <t>トウ</t>
    </rPh>
    <phoneticPr fontId="1"/>
  </si>
  <si>
    <t>ダウンライト ２５０形</t>
  </si>
  <si>
    <t>照明器具（ＬＥＤ灯） Ｊ２</t>
    <rPh sb="0" eb="2">
      <t>ショウメイ</t>
    </rPh>
    <rPh sb="2" eb="4">
      <t>キグ</t>
    </rPh>
    <rPh sb="8" eb="9">
      <t>トウ</t>
    </rPh>
    <phoneticPr fontId="1"/>
  </si>
  <si>
    <t>ダウンライト ２００形</t>
  </si>
  <si>
    <t>照明器具（水銀灯） Ａ</t>
    <rPh sb="0" eb="2">
      <t>ショウメイ</t>
    </rPh>
    <rPh sb="2" eb="4">
      <t>キグ</t>
    </rPh>
    <rPh sb="5" eb="8">
      <t>スイギントウ</t>
    </rPh>
    <rPh sb="7" eb="8">
      <t>トウ</t>
    </rPh>
    <phoneticPr fontId="1"/>
  </si>
  <si>
    <t>露出形 高天井用 M400W+NH220W 低始動電流型</t>
    <rPh sb="0" eb="3">
      <t>ロシュツガタ</t>
    </rPh>
    <rPh sb="22" eb="25">
      <t>テイシドウ</t>
    </rPh>
    <rPh sb="25" eb="27">
      <t>デンリュウ</t>
    </rPh>
    <rPh sb="27" eb="28">
      <t>ガタ</t>
    </rPh>
    <phoneticPr fontId="3"/>
  </si>
  <si>
    <t>照明器具（蛍光灯） Ｂ１</t>
    <rPh sb="0" eb="2">
      <t>ショウメイ</t>
    </rPh>
    <rPh sb="2" eb="4">
      <t>キグ</t>
    </rPh>
    <rPh sb="7" eb="8">
      <t>トウ</t>
    </rPh>
    <phoneticPr fontId="1"/>
  </si>
  <si>
    <t>FSS4-401RH</t>
  </si>
  <si>
    <t>照明器具（蛍光灯） Ｂ２</t>
    <rPh sb="0" eb="2">
      <t>ショウメイ</t>
    </rPh>
    <rPh sb="2" eb="4">
      <t>キグ</t>
    </rPh>
    <rPh sb="7" eb="8">
      <t>トウ</t>
    </rPh>
    <phoneticPr fontId="1"/>
  </si>
  <si>
    <t>FSS4-402RH</t>
  </si>
  <si>
    <t>照明器具（蛍光灯） Ｃ１</t>
    <rPh sb="0" eb="2">
      <t>ショウメイ</t>
    </rPh>
    <rPh sb="2" eb="4">
      <t>キグ</t>
    </rPh>
    <rPh sb="7" eb="8">
      <t>トウ</t>
    </rPh>
    <phoneticPr fontId="1"/>
  </si>
  <si>
    <t>FRS3-202GH</t>
  </si>
  <si>
    <t>照明器具（蛍光灯） Ｃ２</t>
    <rPh sb="0" eb="2">
      <t>ショウメイ</t>
    </rPh>
    <rPh sb="2" eb="4">
      <t>キグ</t>
    </rPh>
    <rPh sb="7" eb="8">
      <t>トウ</t>
    </rPh>
    <phoneticPr fontId="1"/>
  </si>
  <si>
    <t>FRS3-402GH</t>
  </si>
  <si>
    <t>照明器具（蛍光灯） Ｄ</t>
    <rPh sb="0" eb="2">
      <t>ショウメイ</t>
    </rPh>
    <rPh sb="2" eb="4">
      <t>キグ</t>
    </rPh>
    <rPh sb="7" eb="8">
      <t>トウ</t>
    </rPh>
    <phoneticPr fontId="1"/>
  </si>
  <si>
    <t>露出形 下面開放 FL110W×1  安定器付</t>
    <rPh sb="0" eb="2">
      <t>ロシュツ</t>
    </rPh>
    <rPh sb="2" eb="3">
      <t>ガタ</t>
    </rPh>
    <rPh sb="19" eb="21">
      <t>アンテイ</t>
    </rPh>
    <rPh sb="21" eb="22">
      <t>キ</t>
    </rPh>
    <rPh sb="22" eb="23">
      <t>ツキ</t>
    </rPh>
    <phoneticPr fontId="1"/>
  </si>
  <si>
    <t>照明器具（蛍光灯） Ｅ</t>
    <rPh sb="0" eb="2">
      <t>ショウメイ</t>
    </rPh>
    <rPh sb="2" eb="4">
      <t>キグ</t>
    </rPh>
    <rPh sb="7" eb="8">
      <t>トウ</t>
    </rPh>
    <phoneticPr fontId="1"/>
  </si>
  <si>
    <t>FBC1-101GL</t>
  </si>
  <si>
    <t>照明器具（蛍光灯） Ｆ</t>
    <rPh sb="0" eb="2">
      <t>ショウメイ</t>
    </rPh>
    <rPh sb="2" eb="4">
      <t>キグ</t>
    </rPh>
    <rPh sb="7" eb="8">
      <t>トウ</t>
    </rPh>
    <phoneticPr fontId="1"/>
  </si>
  <si>
    <t>露出形 ﾌﾞﾗｹｯﾄ FL40W×1</t>
    <rPh sb="0" eb="2">
      <t>ロシュツ</t>
    </rPh>
    <rPh sb="2" eb="3">
      <t>ガタ</t>
    </rPh>
    <phoneticPr fontId="1"/>
  </si>
  <si>
    <t>照明器具（蛍光灯） Ｇ</t>
    <rPh sb="0" eb="2">
      <t>ショウメイ</t>
    </rPh>
    <rPh sb="2" eb="4">
      <t>キグ</t>
    </rPh>
    <rPh sb="7" eb="8">
      <t>トウ</t>
    </rPh>
    <phoneticPr fontId="1"/>
  </si>
  <si>
    <t>露出形 ｼｰﾘﾝｸﾞﾗｲﾄ FCL30W×1</t>
    <rPh sb="0" eb="2">
      <t>ロシュツ</t>
    </rPh>
    <rPh sb="2" eb="3">
      <t>ガタ</t>
    </rPh>
    <phoneticPr fontId="1"/>
  </si>
  <si>
    <t>照明器具（蛍光灯） Ｈ１</t>
    <rPh sb="0" eb="2">
      <t>ショウメイ</t>
    </rPh>
    <rPh sb="2" eb="4">
      <t>キグ</t>
    </rPh>
    <rPh sb="7" eb="8">
      <t>トウ</t>
    </rPh>
    <phoneticPr fontId="1"/>
  </si>
  <si>
    <t>照明器具（蛍光灯） Ｈ２</t>
    <rPh sb="0" eb="2">
      <t>ショウメイ</t>
    </rPh>
    <rPh sb="2" eb="4">
      <t>キグ</t>
    </rPh>
    <rPh sb="7" eb="8">
      <t>トウ</t>
    </rPh>
    <phoneticPr fontId="1"/>
  </si>
  <si>
    <t>照明器具（蛍光灯） Ｉ</t>
    <rPh sb="0" eb="2">
      <t>ショウメイ</t>
    </rPh>
    <rPh sb="2" eb="4">
      <t>キグ</t>
    </rPh>
    <rPh sb="7" eb="8">
      <t>トウ</t>
    </rPh>
    <phoneticPr fontId="1"/>
  </si>
  <si>
    <t>FSK1-402RH　ｶﾞｰﾄﾞ付</t>
  </si>
  <si>
    <t>照明器具（蛍光灯） Ｊ１</t>
    <rPh sb="0" eb="2">
      <t>ショウメイ</t>
    </rPh>
    <rPh sb="2" eb="4">
      <t>キグ</t>
    </rPh>
    <phoneticPr fontId="1"/>
  </si>
  <si>
    <t>埋込形 ﾀﾞｳﾝﾗｲﾄ 100W</t>
    <rPh sb="0" eb="2">
      <t>ウメコミ</t>
    </rPh>
    <rPh sb="2" eb="3">
      <t>ガタ</t>
    </rPh>
    <phoneticPr fontId="1"/>
  </si>
  <si>
    <t>照明器具（蛍光灯） Ｊ２</t>
    <rPh sb="0" eb="2">
      <t>ショウメイ</t>
    </rPh>
    <rPh sb="2" eb="4">
      <t>キグ</t>
    </rPh>
    <phoneticPr fontId="1"/>
  </si>
  <si>
    <t>埋込形 ﾀﾞｳﾝﾗｲﾄ 60W</t>
    <rPh sb="0" eb="2">
      <t>ウメコミ</t>
    </rPh>
    <rPh sb="2" eb="3">
      <t>ガタ</t>
    </rPh>
    <phoneticPr fontId="1"/>
  </si>
  <si>
    <t>水銀ランプ</t>
  </si>
  <si>
    <t>ガラス</t>
  </si>
  <si>
    <t>ｍ3</t>
  </si>
  <si>
    <t xml:space="preserve">
※積算上の留意点
　数量公開に伴う数量は参考数量であって、設計書ではありません。内容の如何にかかわらず、
契約上何等の約束をするものではありません。また、数量はすべて所要数量です。　これは
「建築数量積算基準」に基づく標準割り増しを含んでいます。
  数量内訳書の内容に疑問のある場合は、質問日に「数量内訳書に関する質問書」を作成し、
契約管財課契約検査係に提出してください。
　「数量内訳書に関する質問書」を提出する場合は、公開範囲内の内訳書及びその根拠となる
資料を添付して下さい。根拠となる資料とは、部位別、階別の集計表です。添付資料のない
「数量内訳書に関する質問書」は受付できません。
 「数量内訳書に関する質問書」の質問内容によっては、追加資料の提出を求める場合があります。</t>
    <rPh sb="176" eb="178">
      <t>ケンサ</t>
    </rPh>
    <phoneticPr fontId="4"/>
  </si>
  <si>
    <t>令和８年度</t>
    <rPh sb="0" eb="1">
      <t>レイ</t>
    </rPh>
    <rPh sb="1" eb="2">
      <t>ワ</t>
    </rPh>
    <rPh sb="3" eb="4">
      <t>ネン</t>
    </rPh>
    <rPh sb="4" eb="5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</si>
</sst>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5" formatCode="&quot;¥&quot;#,##0;&quot;¥&quot;\-#,##0"/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_ "/>
    <numFmt numFmtId="178" formatCode="#,##0_);[Red]\(#,##0\)"/>
    <numFmt numFmtId="179" formatCode="#,##0;\-#,##0;&quot;-&quot;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\9\1#,##0.000\2\8"/>
    <numFmt numFmtId="183" formatCode="_-* #,##0_-;\-* #,##0_-;_-* &quot;-&quot;_-;_-@_-"/>
    <numFmt numFmtId="184" formatCode="_-* #,##0.00_-;\-* #,##0.00_-;_-* &quot;-&quot;??_-;_-@_-"/>
    <numFmt numFmtId="185" formatCode="#,##0.0;[Red]&quot;¥&quot;\!\-#,##0.0"/>
    <numFmt numFmtId="186" formatCode="hh:mm\ \T\K"/>
    <numFmt numFmtId="187" formatCode="0.0"/>
    <numFmt numFmtId="188" formatCode="#,##0.??%;[Red]&quot;▲&quot;* #,##0.??%;\-\-"/>
    <numFmt numFmtId="189" formatCode="#,##0.???%;[Red]&quot;▲&quot;* #,##0.???%;\-\-"/>
    <numFmt numFmtId="190" formatCode="#,##0;[Red]&quot;▲&quot;* #,##0;\-\-"/>
    <numFmt numFmtId="191" formatCode="#,##0.?;[Red]&quot;▲&quot;* #,##0.?;\-\-"/>
    <numFmt numFmtId="192" formatCode="#,##0.??;[Red]&quot;▲&quot;* #,##0.??;\-\-"/>
    <numFmt numFmtId="193" formatCode="#,##0.???;[Red]&quot;▲&quot;* #,##0.???;\-\-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#,###.??&quot;㎡&quot;"/>
    <numFmt numFmtId="197" formatCode="&quot;○&quot;;&quot;△&quot;;\-\-"/>
    <numFmt numFmtId="198" formatCode="#,##0.0_);[Red]\(#,##0.0\)"/>
    <numFmt numFmtId="199" formatCode="0.000_);[Red]\(0.000\)"/>
    <numFmt numFmtId="200" formatCode="0.0_);[Red]\(0.0\)"/>
    <numFmt numFmtId="201" formatCode="#,##0.0000;[Red]#,##0.0000"/>
    <numFmt numFmtId="202" formatCode="#,##0.00_ "/>
    <numFmt numFmtId="203" formatCode="0.0%"/>
    <numFmt numFmtId="204" formatCode="#,##0.000000;[Red]\-#,##0.000000"/>
    <numFmt numFmtId="205" formatCode="#,##0.0;[Red]\-#,##0.0"/>
    <numFmt numFmtId="206" formatCode="#,##0;&quot;▲ &quot;#,##0"/>
    <numFmt numFmtId="207" formatCode="&quot;(&quot;0&quot;)&quot;"/>
  </numFmts>
  <fonts count="7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丸ｺﾞｼｯｸ"/>
      <family val="3"/>
      <charset val="128"/>
    </font>
    <font>
      <sz val="12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8"/>
      <name val="Arial"/>
      <family val="2"/>
    </font>
    <font>
      <sz val="10"/>
      <name val="MS Sans Serif"/>
      <family val="2"/>
    </font>
    <font>
      <sz val="12"/>
      <color indexed="13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平成明朝"/>
      <family val="3"/>
      <charset val="128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Times New Roman"/>
      <family val="1"/>
    </font>
    <font>
      <sz val="14"/>
      <name val="lr ¾©"/>
      <family val="1"/>
    </font>
    <font>
      <sz val="11"/>
      <name val="lr oSVbN"/>
      <family val="2"/>
    </font>
    <font>
      <b/>
      <sz val="11"/>
      <name val="Helv"/>
      <family val="2"/>
    </font>
    <font>
      <sz val="11"/>
      <color indexed="8"/>
      <name val="FC丸ゴシック体-L"/>
      <family val="3"/>
      <charset val="128"/>
    </font>
    <font>
      <sz val="12"/>
      <name val="平成明朝"/>
      <family val="3"/>
      <charset val="128"/>
    </font>
    <font>
      <sz val="11"/>
      <name val="Times New Roman"/>
      <family val="1"/>
    </font>
    <font>
      <sz val="14"/>
      <name val="Yu Gothic UI"/>
      <family val="3"/>
      <charset val="128"/>
    </font>
    <font>
      <sz val="12"/>
      <name val="Yu Gothic UI"/>
      <family val="3"/>
      <charset val="128"/>
    </font>
    <font>
      <sz val="11"/>
      <name val="Yu Gothic UI"/>
      <family val="3"/>
      <charset val="128"/>
    </font>
    <font>
      <b/>
      <sz val="14"/>
      <name val="Yu Gothic UI"/>
      <family val="3"/>
      <charset val="128"/>
    </font>
    <font>
      <sz val="14"/>
      <color theme="0"/>
      <name val="Yu Gothic UI"/>
      <family val="3"/>
      <charset val="128"/>
    </font>
    <font>
      <sz val="11"/>
      <color theme="1"/>
      <name val="游ゴシック"/>
      <family val="2"/>
      <charset val="128"/>
    </font>
    <font>
      <sz val="11"/>
      <color rgb="FFFFC000"/>
      <name val="Yu Gothic UI"/>
      <family val="3"/>
      <charset val="128"/>
    </font>
    <font>
      <sz val="11"/>
      <color rgb="FFCCFFFF"/>
      <name val="Yu Gothic UI"/>
      <family val="3"/>
      <charset val="128"/>
    </font>
    <font>
      <sz val="11"/>
      <color rgb="FFFFCCFF"/>
      <name val="Yu Gothic UI"/>
      <family val="3"/>
      <charset val="128"/>
    </font>
    <font>
      <sz val="14"/>
      <color rgb="FFFFC000"/>
      <name val="Yu Gothic UI"/>
      <family val="3"/>
      <charset val="128"/>
    </font>
    <font>
      <sz val="14"/>
      <color rgb="FFCCFFFF"/>
      <name val="Yu Gothic UI"/>
      <family val="3"/>
      <charset val="128"/>
    </font>
    <font>
      <sz val="14"/>
      <color rgb="FFFFCCFF"/>
      <name val="Yu Gothic UI"/>
      <family val="3"/>
      <charset val="128"/>
    </font>
    <font>
      <sz val="11"/>
      <name val="ＭＳ ゴシック"/>
      <family val="3"/>
      <charset val="128"/>
    </font>
    <font>
      <sz val="12"/>
      <name val="MS UI Gothic"/>
      <family val="3"/>
      <charset val="128"/>
    </font>
    <font>
      <sz val="14"/>
      <name val="MS UI Gothic"/>
      <family val="3"/>
      <charset val="128"/>
    </font>
    <font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HGｺﾞｼｯｸM"/>
      <family val="3"/>
      <charset val="128"/>
    </font>
    <font>
      <b/>
      <sz val="14"/>
      <name val="HGｺﾞｼｯｸM"/>
      <family val="3"/>
      <charset val="128"/>
    </font>
    <font>
      <sz val="11"/>
      <name val="HGｺﾞｼｯｸM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hair">
        <color indexed="33"/>
      </left>
      <right style="hair">
        <color indexed="33"/>
      </right>
      <top style="hair">
        <color indexed="33"/>
      </top>
      <bottom style="hair">
        <color indexed="3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hair">
        <color indexed="14"/>
      </left>
      <right style="hair">
        <color indexed="14"/>
      </right>
      <top style="hair">
        <color indexed="14"/>
      </top>
      <bottom style="hair">
        <color indexed="1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hair">
        <color indexed="14"/>
      </left>
      <right style="hair">
        <color indexed="14"/>
      </right>
      <top style="hair">
        <color indexed="14"/>
      </top>
      <bottom style="hair">
        <color indexed="1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</borders>
  <cellStyleXfs count="158">
    <xf numFmtId="0" fontId="0" fillId="0" borderId="0"/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0" fontId="22" fillId="0" borderId="1" applyNumberFormat="0" applyBorder="0">
      <alignment vertical="center"/>
    </xf>
    <xf numFmtId="179" fontId="8" fillId="0" borderId="0" applyFill="0" applyBorder="0" applyAlignment="0"/>
    <xf numFmtId="0" fontId="23" fillId="0" borderId="0">
      <alignment horizontal="left"/>
    </xf>
    <xf numFmtId="38" fontId="14" fillId="2" borderId="0" applyNumberFormat="0" applyBorder="0" applyAlignment="0" applyProtection="0"/>
    <xf numFmtId="0" fontId="9" fillId="0" borderId="2" applyNumberFormat="0" applyAlignment="0" applyProtection="0">
      <alignment horizontal="left" vertical="center"/>
    </xf>
    <xf numFmtId="0" fontId="9" fillId="0" borderId="3">
      <alignment horizontal="left" vertical="center"/>
    </xf>
    <xf numFmtId="10" fontId="14" fillId="3" borderId="4" applyNumberFormat="0" applyBorder="0" applyAlignment="0" applyProtection="0"/>
    <xf numFmtId="182" fontId="13" fillId="0" borderId="0"/>
    <xf numFmtId="0" fontId="10" fillId="0" borderId="0"/>
    <xf numFmtId="10" fontId="10" fillId="0" borderId="0" applyFont="0" applyFill="0" applyBorder="0" applyAlignment="0" applyProtection="0"/>
    <xf numFmtId="4" fontId="23" fillId="0" borderId="0">
      <alignment horizontal="right"/>
    </xf>
    <xf numFmtId="4" fontId="24" fillId="0" borderId="0">
      <alignment horizontal="right"/>
    </xf>
    <xf numFmtId="0" fontId="25" fillId="0" borderId="0">
      <alignment horizontal="left"/>
    </xf>
    <xf numFmtId="0" fontId="15" fillId="0" borderId="0"/>
    <xf numFmtId="0" fontId="26" fillId="0" borderId="0">
      <alignment horizontal="center"/>
    </xf>
    <xf numFmtId="18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7" fillId="0" borderId="5" applyNumberFormat="0" applyBorder="0" applyAlignment="0">
      <alignment horizontal="center"/>
    </xf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16" fillId="0" borderId="0" applyFont="0" applyFill="0" applyBorder="0" applyProtection="0">
      <alignment horizontal="left"/>
    </xf>
    <xf numFmtId="0" fontId="11" fillId="0" borderId="6" applyAlignment="0">
      <alignment horizontal="center" vertical="center"/>
    </xf>
    <xf numFmtId="0" fontId="17" fillId="0" borderId="7" applyFill="0" applyBorder="0" applyProtection="0">
      <alignment horizontal="center" vertical="center"/>
    </xf>
    <xf numFmtId="5" fontId="18" fillId="0" borderId="8" applyFill="0" applyProtection="0">
      <alignment horizontal="left"/>
    </xf>
    <xf numFmtId="0" fontId="5" fillId="0" borderId="4">
      <alignment vertical="center"/>
    </xf>
    <xf numFmtId="0" fontId="6" fillId="0" borderId="0" applyFill="0" applyBorder="0" applyProtection="0">
      <alignment horizontal="left" shrinkToFit="1"/>
    </xf>
    <xf numFmtId="0" fontId="7" fillId="0" borderId="0">
      <alignment vertical="center"/>
    </xf>
    <xf numFmtId="0" fontId="12" fillId="4" borderId="9">
      <alignment horizontal="center"/>
    </xf>
    <xf numFmtId="0" fontId="19" fillId="0" borderId="0" applyFill="0" applyBorder="0" applyProtection="0">
      <alignment horizontal="center"/>
    </xf>
    <xf numFmtId="185" fontId="20" fillId="0" borderId="0" applyFill="0" applyBorder="0" applyProtection="0">
      <alignment horizontal="right"/>
    </xf>
    <xf numFmtId="0" fontId="21" fillId="0" borderId="0" applyNumberFormat="0" applyFill="0" applyBorder="0" applyAlignment="0"/>
    <xf numFmtId="0" fontId="6" fillId="0" borderId="0">
      <alignment horizontal="center"/>
    </xf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186" fontId="5" fillId="0" borderId="0"/>
    <xf numFmtId="0" fontId="13" fillId="0" borderId="0"/>
    <xf numFmtId="0" fontId="1" fillId="0" borderId="0">
      <alignment vertical="center"/>
    </xf>
    <xf numFmtId="0" fontId="30" fillId="0" borderId="0">
      <alignment vertical="center"/>
    </xf>
    <xf numFmtId="188" fontId="47" fillId="0" borderId="0" applyFill="0" applyBorder="0" applyProtection="0"/>
    <xf numFmtId="188" fontId="47" fillId="0" borderId="0" applyFill="0" applyBorder="0" applyProtection="0"/>
    <xf numFmtId="189" fontId="47" fillId="0" borderId="0" applyFill="0" applyBorder="0" applyProtection="0"/>
    <xf numFmtId="190" fontId="47" fillId="0" borderId="0" applyFill="0" applyBorder="0" applyProtection="0"/>
    <xf numFmtId="191" fontId="47" fillId="0" borderId="0" applyFill="0" applyBorder="0" applyProtection="0"/>
    <xf numFmtId="192" fontId="47" fillId="0" borderId="0" applyFill="0" applyBorder="0" applyProtection="0"/>
    <xf numFmtId="193" fontId="47" fillId="0" borderId="0" applyFill="0" applyBorder="0" applyProtection="0"/>
    <xf numFmtId="0" fontId="48" fillId="0" borderId="0"/>
    <xf numFmtId="8" fontId="49" fillId="0" borderId="0" applyFont="0" applyFill="0" applyBorder="0" applyAlignment="0" applyProtection="0"/>
    <xf numFmtId="6" fontId="49" fillId="0" borderId="0" applyFont="0" applyFill="0" applyBorder="0" applyAlignment="0" applyProtection="0"/>
    <xf numFmtId="0" fontId="49" fillId="0" borderId="0"/>
    <xf numFmtId="0" fontId="22" fillId="0" borderId="13" applyNumberFormat="0" applyBorder="0">
      <alignment vertical="center"/>
    </xf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9" fillId="0" borderId="14">
      <alignment horizontal="left" vertical="center"/>
    </xf>
    <xf numFmtId="10" fontId="14" fillId="3" borderId="12" applyNumberFormat="0" applyBorder="0" applyAlignment="0" applyProtection="0"/>
    <xf numFmtId="0" fontId="50" fillId="0" borderId="0"/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3" borderId="26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25" borderId="27" applyNumberFormat="0" applyFont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51" fillId="0" borderId="19">
      <alignment vertical="center"/>
    </xf>
    <xf numFmtId="0" fontId="38" fillId="26" borderId="2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87" fontId="7" fillId="0" borderId="18" applyAlignment="0">
      <alignment vertical="center"/>
    </xf>
    <xf numFmtId="40" fontId="7" fillId="0" borderId="18">
      <alignment vertical="center"/>
    </xf>
    <xf numFmtId="0" fontId="22" fillId="0" borderId="38" applyNumberFormat="0" applyBorder="0">
      <alignment vertical="center"/>
    </xf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33" applyAlignment="0"/>
    <xf numFmtId="0" fontId="17" fillId="0" borderId="21" applyFill="0" applyBorder="0" applyProtection="0">
      <alignment horizontal="center" vertical="center"/>
    </xf>
    <xf numFmtId="5" fontId="18" fillId="0" borderId="22" applyFill="0" applyProtection="0">
      <alignment horizontal="left"/>
    </xf>
    <xf numFmtId="0" fontId="5" fillId="0" borderId="12">
      <alignment vertical="center"/>
    </xf>
    <xf numFmtId="0" fontId="42" fillId="0" borderId="34" applyNumberFormat="0" applyFill="0" applyAlignment="0" applyProtection="0">
      <alignment vertical="center"/>
    </xf>
    <xf numFmtId="0" fontId="43" fillId="26" borderId="35" applyNumberFormat="0" applyAlignment="0" applyProtection="0">
      <alignment vertical="center"/>
    </xf>
    <xf numFmtId="0" fontId="13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4" borderId="36">
      <alignment horizontal="center"/>
    </xf>
    <xf numFmtId="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 applyNumberFormat="0" applyAlignment="0">
      <alignment horizontal="center"/>
    </xf>
    <xf numFmtId="6" fontId="2" fillId="0" borderId="0" applyFont="0" applyFill="0" applyBorder="0" applyAlignment="0" applyProtection="0"/>
    <xf numFmtId="49" fontId="52" fillId="0" borderId="37" applyBorder="0">
      <alignment horizontal="center" vertical="center"/>
    </xf>
    <xf numFmtId="0" fontId="45" fillId="10" borderId="29" applyNumberFormat="0" applyAlignment="0" applyProtection="0">
      <alignment vertical="center"/>
    </xf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5" fillId="0" borderId="0"/>
    <xf numFmtId="0" fontId="27" fillId="0" borderId="0" applyNumberFormat="0" applyFont="0" applyBorder="0">
      <alignment vertical="center"/>
    </xf>
    <xf numFmtId="49" fontId="47" fillId="0" borderId="0" applyFill="0" applyBorder="0" applyProtection="0"/>
    <xf numFmtId="49" fontId="19" fillId="0" borderId="0" applyFill="0" applyBorder="0" applyProtection="0">
      <alignment vertical="top" wrapText="1"/>
    </xf>
    <xf numFmtId="196" fontId="53" fillId="0" borderId="0" applyFill="0" applyBorder="0" applyProtection="0">
      <protection locked="0"/>
    </xf>
    <xf numFmtId="197" fontId="47" fillId="0" borderId="0" applyFill="0" applyBorder="0" applyProtection="0"/>
    <xf numFmtId="0" fontId="46" fillId="7" borderId="0" applyNumberFormat="0" applyBorder="0" applyAlignment="0" applyProtection="0">
      <alignment vertical="center"/>
    </xf>
    <xf numFmtId="0" fontId="9" fillId="0" borderId="39">
      <alignment horizontal="left" vertical="center"/>
    </xf>
    <xf numFmtId="10" fontId="14" fillId="3" borderId="20" applyNumberFormat="0" applyBorder="0" applyAlignment="0" applyProtection="0"/>
    <xf numFmtId="0" fontId="27" fillId="0" borderId="40" applyNumberFormat="0" applyBorder="0" applyAlignment="0">
      <alignment horizontal="center"/>
    </xf>
    <xf numFmtId="0" fontId="11" fillId="0" borderId="41" applyAlignment="0"/>
    <xf numFmtId="0" fontId="5" fillId="0" borderId="20">
      <alignment vertical="center"/>
    </xf>
    <xf numFmtId="0" fontId="13" fillId="0" borderId="0"/>
    <xf numFmtId="38" fontId="2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38" fontId="59" fillId="0" borderId="0" applyFont="0" applyFill="0" applyBorder="0" applyAlignment="0" applyProtection="0">
      <alignment vertical="center"/>
    </xf>
  </cellStyleXfs>
  <cellXfs count="211">
    <xf numFmtId="0" fontId="0" fillId="0" borderId="0" xfId="0"/>
    <xf numFmtId="0" fontId="6" fillId="0" borderId="0" xfId="0" applyFont="1" applyAlignment="1">
      <alignment vertical="center"/>
    </xf>
    <xf numFmtId="0" fontId="6" fillId="0" borderId="0" xfId="135" applyFont="1" applyAlignment="1">
      <alignment vertical="center"/>
    </xf>
    <xf numFmtId="0" fontId="3" fillId="0" borderId="0" xfId="135" applyFont="1" applyAlignment="1">
      <alignment vertical="center"/>
    </xf>
    <xf numFmtId="0" fontId="2" fillId="0" borderId="0" xfId="135"/>
    <xf numFmtId="0" fontId="56" fillId="0" borderId="0" xfId="135" applyFont="1" applyAlignment="1">
      <alignment vertical="center"/>
    </xf>
    <xf numFmtId="200" fontId="56" fillId="0" borderId="0" xfId="28" applyNumberFormat="1" applyFont="1" applyFill="1" applyAlignment="1" applyProtection="1">
      <alignment vertical="center"/>
    </xf>
    <xf numFmtId="38" fontId="54" fillId="0" borderId="0" xfId="28" applyFont="1" applyFill="1" applyAlignment="1" applyProtection="1">
      <alignment vertical="center"/>
    </xf>
    <xf numFmtId="38" fontId="56" fillId="0" borderId="0" xfId="28" applyFont="1" applyFill="1" applyAlignment="1" applyProtection="1">
      <alignment vertical="center"/>
    </xf>
    <xf numFmtId="38" fontId="60" fillId="0" borderId="0" xfId="28" applyFont="1" applyFill="1" applyBorder="1" applyAlignment="1" applyProtection="1">
      <alignment vertical="center"/>
    </xf>
    <xf numFmtId="38" fontId="61" fillId="0" borderId="0" xfId="28" applyFont="1" applyFill="1" applyBorder="1" applyAlignment="1" applyProtection="1">
      <alignment vertical="center"/>
    </xf>
    <xf numFmtId="38" fontId="62" fillId="0" borderId="0" xfId="28" applyFont="1" applyFill="1" applyBorder="1" applyAlignment="1" applyProtection="1">
      <alignment vertical="center"/>
    </xf>
    <xf numFmtId="0" fontId="54" fillId="0" borderId="0" xfId="135" applyFont="1" applyAlignment="1">
      <alignment vertical="center"/>
    </xf>
    <xf numFmtId="176" fontId="54" fillId="0" borderId="0" xfId="135" applyNumberFormat="1" applyFont="1" applyAlignment="1">
      <alignment vertical="center"/>
    </xf>
    <xf numFmtId="0" fontId="56" fillId="0" borderId="22" xfId="135" applyFont="1" applyBorder="1" applyAlignment="1">
      <alignment vertical="center"/>
    </xf>
    <xf numFmtId="0" fontId="56" fillId="0" borderId="0" xfId="135" applyFont="1" applyAlignment="1">
      <alignment horizontal="center" vertical="center"/>
    </xf>
    <xf numFmtId="0" fontId="55" fillId="0" borderId="0" xfId="135" applyFont="1" applyAlignment="1">
      <alignment horizontal="center" vertical="center"/>
    </xf>
    <xf numFmtId="0" fontId="56" fillId="0" borderId="1" xfId="135" applyFont="1" applyBorder="1" applyAlignment="1">
      <alignment horizontal="center" vertical="center"/>
    </xf>
    <xf numFmtId="0" fontId="54" fillId="0" borderId="1" xfId="135" applyFont="1" applyBorder="1" applyAlignment="1">
      <alignment horizontal="center" vertical="center"/>
    </xf>
    <xf numFmtId="0" fontId="54" fillId="0" borderId="0" xfId="135" applyFont="1" applyAlignment="1">
      <alignment horizontal="center" vertical="center"/>
    </xf>
    <xf numFmtId="0" fontId="54" fillId="0" borderId="0" xfId="135" applyFont="1" applyAlignment="1">
      <alignment vertical="center" shrinkToFit="1"/>
    </xf>
    <xf numFmtId="200" fontId="54" fillId="0" borderId="0" xfId="28" applyNumberFormat="1" applyFont="1" applyFill="1" applyBorder="1" applyAlignment="1" applyProtection="1">
      <alignment vertical="center"/>
    </xf>
    <xf numFmtId="0" fontId="54" fillId="0" borderId="0" xfId="135" applyFont="1" applyAlignment="1">
      <alignment horizontal="center" vertical="center" shrinkToFit="1"/>
    </xf>
    <xf numFmtId="38" fontId="54" fillId="0" borderId="0" xfId="28" applyFont="1" applyFill="1" applyBorder="1" applyAlignment="1" applyProtection="1">
      <alignment vertical="center"/>
    </xf>
    <xf numFmtId="38" fontId="63" fillId="0" borderId="0" xfId="28" applyFont="1" applyFill="1" applyBorder="1" applyAlignment="1" applyProtection="1">
      <alignment horizontal="center" vertical="center" shrinkToFit="1"/>
    </xf>
    <xf numFmtId="38" fontId="64" fillId="0" borderId="0" xfId="28" applyFont="1" applyFill="1" applyBorder="1" applyAlignment="1" applyProtection="1">
      <alignment horizontal="center" vertical="center" shrinkToFit="1"/>
    </xf>
    <xf numFmtId="38" fontId="65" fillId="0" borderId="0" xfId="28" applyFont="1" applyFill="1" applyBorder="1" applyAlignment="1" applyProtection="1">
      <alignment horizontal="center" vertical="center" shrinkToFit="1"/>
    </xf>
    <xf numFmtId="37" fontId="54" fillId="0" borderId="0" xfId="135" applyNumberFormat="1" applyFont="1" applyAlignment="1">
      <alignment vertical="center"/>
    </xf>
    <xf numFmtId="177" fontId="54" fillId="0" borderId="0" xfId="135" applyNumberFormat="1" applyFont="1" applyAlignment="1">
      <alignment vertical="center"/>
    </xf>
    <xf numFmtId="177" fontId="54" fillId="0" borderId="47" xfId="135" applyNumberFormat="1" applyFont="1" applyBorder="1" applyAlignment="1">
      <alignment horizontal="center" vertical="center"/>
    </xf>
    <xf numFmtId="0" fontId="54" fillId="0" borderId="0" xfId="135" applyFont="1" applyAlignment="1">
      <alignment horizontal="right" vertical="center"/>
    </xf>
    <xf numFmtId="37" fontId="54" fillId="0" borderId="44" xfId="135" applyNumberFormat="1" applyFont="1" applyBorder="1" applyAlignment="1">
      <alignment horizontal="centerContinuous" vertical="center"/>
    </xf>
    <xf numFmtId="37" fontId="54" fillId="0" borderId="4" xfId="135" applyNumberFormat="1" applyFont="1" applyBorder="1" applyAlignment="1">
      <alignment horizontal="centerContinuous" vertical="center"/>
    </xf>
    <xf numFmtId="37" fontId="54" fillId="0" borderId="49" xfId="135" applyNumberFormat="1" applyFont="1" applyBorder="1" applyAlignment="1">
      <alignment horizontal="centerContinuous" vertical="center"/>
    </xf>
    <xf numFmtId="37" fontId="54" fillId="0" borderId="44" xfId="135" applyNumberFormat="1" applyFont="1" applyBorder="1" applyAlignment="1">
      <alignment horizontal="center" vertical="center"/>
    </xf>
    <xf numFmtId="37" fontId="54" fillId="0" borderId="4" xfId="135" applyNumberFormat="1" applyFont="1" applyBorder="1" applyAlignment="1">
      <alignment horizontal="center" vertical="center"/>
    </xf>
    <xf numFmtId="177" fontId="54" fillId="0" borderId="4" xfId="135" applyNumberFormat="1" applyFont="1" applyBorder="1" applyAlignment="1">
      <alignment horizontal="centerContinuous" vertical="center"/>
    </xf>
    <xf numFmtId="177" fontId="54" fillId="0" borderId="19" xfId="135" applyNumberFormat="1" applyFont="1" applyBorder="1" applyAlignment="1">
      <alignment horizontal="centerContinuous" vertical="center"/>
    </xf>
    <xf numFmtId="0" fontId="54" fillId="0" borderId="19" xfId="135" applyFont="1" applyBorder="1" applyAlignment="1">
      <alignment horizontal="centerContinuous" vertical="center"/>
    </xf>
    <xf numFmtId="0" fontId="54" fillId="0" borderId="4" xfId="135" applyFont="1" applyBorder="1" applyAlignment="1">
      <alignment vertical="center"/>
    </xf>
    <xf numFmtId="0" fontId="54" fillId="0" borderId="10" xfId="135" applyFont="1" applyBorder="1" applyAlignment="1">
      <alignment vertical="center" shrinkToFit="1"/>
    </xf>
    <xf numFmtId="200" fontId="54" fillId="0" borderId="10" xfId="28" applyNumberFormat="1" applyFont="1" applyFill="1" applyBorder="1" applyAlignment="1" applyProtection="1">
      <alignment vertical="center"/>
    </xf>
    <xf numFmtId="0" fontId="54" fillId="0" borderId="10" xfId="135" applyFont="1" applyBorder="1" applyAlignment="1">
      <alignment horizontal="center" vertical="center" shrinkToFit="1"/>
    </xf>
    <xf numFmtId="38" fontId="54" fillId="0" borderId="10" xfId="28" applyFont="1" applyFill="1" applyBorder="1" applyAlignment="1" applyProtection="1">
      <alignment vertical="center"/>
    </xf>
    <xf numFmtId="37" fontId="54" fillId="0" borderId="50" xfId="135" applyNumberFormat="1" applyFont="1" applyBorder="1" applyAlignment="1">
      <alignment vertical="center"/>
    </xf>
    <xf numFmtId="37" fontId="54" fillId="0" borderId="1" xfId="135" applyNumberFormat="1" applyFont="1" applyBorder="1" applyAlignment="1">
      <alignment vertical="center"/>
    </xf>
    <xf numFmtId="176" fontId="54" fillId="0" borderId="1" xfId="135" applyNumberFormat="1" applyFont="1" applyBorder="1" applyAlignment="1">
      <alignment horizontal="center" vertical="center"/>
    </xf>
    <xf numFmtId="37" fontId="54" fillId="0" borderId="51" xfId="135" applyNumberFormat="1" applyFont="1" applyBorder="1" applyAlignment="1" applyProtection="1">
      <alignment horizontal="center" vertical="center"/>
      <protection locked="0"/>
    </xf>
    <xf numFmtId="37" fontId="54" fillId="0" borderId="46" xfId="135" applyNumberFormat="1" applyFont="1" applyBorder="1" applyAlignment="1" applyProtection="1">
      <alignment horizontal="center" vertical="center"/>
      <protection locked="0"/>
    </xf>
    <xf numFmtId="37" fontId="54" fillId="0" borderId="1" xfId="135" applyNumberFormat="1" applyFont="1" applyBorder="1" applyAlignment="1" applyProtection="1">
      <alignment horizontal="center" vertical="center"/>
      <protection locked="0"/>
    </xf>
    <xf numFmtId="177" fontId="54" fillId="0" borderId="1" xfId="135" applyNumberFormat="1" applyFont="1" applyBorder="1" applyAlignment="1">
      <alignment horizontal="center" vertical="center"/>
    </xf>
    <xf numFmtId="0" fontId="54" fillId="0" borderId="42" xfId="135" applyFont="1" applyBorder="1" applyAlignment="1">
      <alignment horizontal="center" vertical="center" shrinkToFit="1"/>
    </xf>
    <xf numFmtId="200" fontId="54" fillId="0" borderId="42" xfId="28" applyNumberFormat="1" applyFont="1" applyFill="1" applyBorder="1" applyAlignment="1" applyProtection="1">
      <alignment horizontal="center" vertical="center"/>
    </xf>
    <xf numFmtId="38" fontId="54" fillId="0" borderId="42" xfId="28" applyFont="1" applyFill="1" applyBorder="1" applyAlignment="1" applyProtection="1">
      <alignment horizontal="center" vertical="center"/>
    </xf>
    <xf numFmtId="0" fontId="54" fillId="0" borderId="36" xfId="135" applyFont="1" applyBorder="1" applyAlignment="1">
      <alignment horizontal="center" vertical="center" shrinkToFit="1"/>
    </xf>
    <xf numFmtId="37" fontId="54" fillId="0" borderId="18" xfId="135" applyNumberFormat="1" applyFont="1" applyBorder="1" applyAlignment="1">
      <alignment vertical="center"/>
    </xf>
    <xf numFmtId="37" fontId="54" fillId="0" borderId="19" xfId="135" applyNumberFormat="1" applyFont="1" applyBorder="1" applyAlignment="1">
      <alignment vertical="center"/>
    </xf>
    <xf numFmtId="176" fontId="54" fillId="0" borderId="19" xfId="135" applyNumberFormat="1" applyFont="1" applyBorder="1" applyAlignment="1" applyProtection="1">
      <alignment vertical="center"/>
      <protection locked="0"/>
    </xf>
    <xf numFmtId="37" fontId="54" fillId="0" borderId="54" xfId="135" applyNumberFormat="1" applyFont="1" applyBorder="1" applyAlignment="1" applyProtection="1">
      <alignment vertical="center"/>
      <protection locked="0"/>
    </xf>
    <xf numFmtId="37" fontId="54" fillId="0" borderId="18" xfId="135" applyNumberFormat="1" applyFont="1" applyBorder="1" applyAlignment="1" applyProtection="1">
      <alignment horizontal="center" vertical="center"/>
      <protection locked="0"/>
    </xf>
    <xf numFmtId="37" fontId="54" fillId="0" borderId="19" xfId="135" applyNumberFormat="1" applyFont="1" applyBorder="1" applyAlignment="1" applyProtection="1">
      <alignment horizontal="center" vertical="center"/>
      <protection locked="0"/>
    </xf>
    <xf numFmtId="177" fontId="54" fillId="0" borderId="19" xfId="135" applyNumberFormat="1" applyFont="1" applyBorder="1" applyAlignment="1">
      <alignment horizontal="center" vertical="center"/>
    </xf>
    <xf numFmtId="0" fontId="54" fillId="0" borderId="19" xfId="135" applyFont="1" applyBorder="1" applyAlignment="1">
      <alignment horizontal="center" vertical="center"/>
    </xf>
    <xf numFmtId="0" fontId="54" fillId="0" borderId="17" xfId="135" applyFont="1" applyBorder="1" applyAlignment="1">
      <alignment vertical="center" shrinkToFit="1"/>
    </xf>
    <xf numFmtId="200" fontId="54" fillId="0" borderId="17" xfId="28" applyNumberFormat="1" applyFont="1" applyFill="1" applyBorder="1" applyAlignment="1" applyProtection="1">
      <alignment vertical="center"/>
    </xf>
    <xf numFmtId="0" fontId="54" fillId="0" borderId="17" xfId="135" applyFont="1" applyBorder="1" applyAlignment="1">
      <alignment horizontal="center" vertical="center" shrinkToFit="1"/>
    </xf>
    <xf numFmtId="38" fontId="54" fillId="0" borderId="17" xfId="28" applyFont="1" applyFill="1" applyBorder="1" applyAlignment="1" applyProtection="1">
      <alignment vertical="center"/>
    </xf>
    <xf numFmtId="38" fontId="63" fillId="0" borderId="0" xfId="28" applyFont="1" applyFill="1" applyBorder="1" applyAlignment="1" applyProtection="1">
      <alignment vertical="center" shrinkToFit="1"/>
    </xf>
    <xf numFmtId="38" fontId="64" fillId="0" borderId="0" xfId="28" applyFont="1" applyFill="1" applyBorder="1" applyAlignment="1" applyProtection="1">
      <alignment vertical="center" shrinkToFit="1"/>
    </xf>
    <xf numFmtId="38" fontId="65" fillId="0" borderId="0" xfId="28" applyFont="1" applyFill="1" applyBorder="1" applyAlignment="1" applyProtection="1">
      <alignment vertical="center" shrinkToFit="1"/>
    </xf>
    <xf numFmtId="0" fontId="54" fillId="0" borderId="17" xfId="135" applyFont="1" applyBorder="1" applyAlignment="1">
      <alignment vertical="center"/>
    </xf>
    <xf numFmtId="0" fontId="54" fillId="0" borderId="17" xfId="135" applyFont="1" applyBorder="1" applyAlignment="1">
      <alignment horizontal="right" vertical="center"/>
    </xf>
    <xf numFmtId="0" fontId="54" fillId="0" borderId="17" xfId="135" applyFont="1" applyBorder="1" applyAlignment="1">
      <alignment horizontal="center" vertical="center"/>
    </xf>
    <xf numFmtId="37" fontId="54" fillId="0" borderId="11" xfId="135" applyNumberFormat="1" applyFont="1" applyBorder="1" applyAlignment="1" applyProtection="1">
      <alignment vertical="center"/>
      <protection locked="0"/>
    </xf>
    <xf numFmtId="37" fontId="54" fillId="0" borderId="50" xfId="135" applyNumberFormat="1" applyFont="1" applyBorder="1" applyAlignment="1" applyProtection="1">
      <alignment vertical="center"/>
      <protection locked="0"/>
    </xf>
    <xf numFmtId="37" fontId="54" fillId="0" borderId="1" xfId="135" applyNumberFormat="1" applyFont="1" applyBorder="1" applyAlignment="1" applyProtection="1">
      <alignment vertical="center"/>
      <protection locked="0"/>
    </xf>
    <xf numFmtId="176" fontId="54" fillId="0" borderId="1" xfId="135" applyNumberFormat="1" applyFont="1" applyBorder="1" applyAlignment="1" applyProtection="1">
      <alignment vertical="center"/>
      <protection locked="0"/>
    </xf>
    <xf numFmtId="37" fontId="54" fillId="0" borderId="51" xfId="135" applyNumberFormat="1" applyFont="1" applyBorder="1" applyAlignment="1" applyProtection="1">
      <alignment vertical="center"/>
      <protection locked="0"/>
    </xf>
    <xf numFmtId="37" fontId="54" fillId="0" borderId="46" xfId="135" applyNumberFormat="1" applyFont="1" applyBorder="1" applyAlignment="1" applyProtection="1">
      <alignment vertical="center"/>
      <protection locked="0"/>
    </xf>
    <xf numFmtId="37" fontId="54" fillId="0" borderId="1" xfId="135" applyNumberFormat="1" applyFont="1" applyBorder="1" applyAlignment="1" applyProtection="1">
      <alignment vertical="center" shrinkToFit="1"/>
      <protection locked="0"/>
    </xf>
    <xf numFmtId="199" fontId="54" fillId="0" borderId="1" xfId="135" applyNumberFormat="1" applyFont="1" applyBorder="1" applyAlignment="1" applyProtection="1">
      <alignment vertical="center" shrinkToFit="1"/>
      <protection locked="0"/>
    </xf>
    <xf numFmtId="201" fontId="54" fillId="0" borderId="1" xfId="135" applyNumberFormat="1" applyFont="1" applyBorder="1" applyAlignment="1" applyProtection="1">
      <alignment vertical="center" shrinkToFit="1"/>
      <protection locked="0"/>
    </xf>
    <xf numFmtId="0" fontId="54" fillId="0" borderId="15" xfId="135" applyFont="1" applyBorder="1" applyAlignment="1">
      <alignment vertical="center" shrinkToFit="1"/>
    </xf>
    <xf numFmtId="200" fontId="54" fillId="0" borderId="15" xfId="28" applyNumberFormat="1" applyFont="1" applyFill="1" applyBorder="1" applyAlignment="1" applyProtection="1">
      <alignment vertical="center"/>
    </xf>
    <xf numFmtId="0" fontId="54" fillId="0" borderId="15" xfId="135" applyFont="1" applyBorder="1" applyAlignment="1">
      <alignment horizontal="center" vertical="center" shrinkToFit="1"/>
    </xf>
    <xf numFmtId="38" fontId="54" fillId="0" borderId="15" xfId="28" applyFont="1" applyFill="1" applyBorder="1" applyAlignment="1" applyProtection="1">
      <alignment vertical="center"/>
    </xf>
    <xf numFmtId="0" fontId="54" fillId="0" borderId="15" xfId="135" applyFont="1" applyBorder="1" applyAlignment="1">
      <alignment vertical="center"/>
    </xf>
    <xf numFmtId="0" fontId="54" fillId="0" borderId="15" xfId="135" applyFont="1" applyBorder="1" applyAlignment="1">
      <alignment horizontal="right" vertical="center"/>
    </xf>
    <xf numFmtId="0" fontId="54" fillId="0" borderId="15" xfId="135" applyFont="1" applyBorder="1" applyAlignment="1">
      <alignment horizontal="center" vertical="center"/>
    </xf>
    <xf numFmtId="37" fontId="54" fillId="0" borderId="25" xfId="135" applyNumberFormat="1" applyFont="1" applyBorder="1" applyAlignment="1" applyProtection="1">
      <alignment vertical="center"/>
      <protection locked="0"/>
    </xf>
    <xf numFmtId="37" fontId="54" fillId="0" borderId="55" xfId="135" applyNumberFormat="1" applyFont="1" applyBorder="1" applyAlignment="1" applyProtection="1">
      <alignment vertical="center"/>
      <protection locked="0"/>
    </xf>
    <xf numFmtId="37" fontId="54" fillId="0" borderId="19" xfId="135" applyNumberFormat="1" applyFont="1" applyBorder="1" applyAlignment="1" applyProtection="1">
      <alignment vertical="center"/>
      <protection locked="0"/>
    </xf>
    <xf numFmtId="37" fontId="54" fillId="0" borderId="18" xfId="135" applyNumberFormat="1" applyFont="1" applyBorder="1" applyAlignment="1" applyProtection="1">
      <alignment vertical="center"/>
      <protection locked="0"/>
    </xf>
    <xf numFmtId="202" fontId="54" fillId="0" borderId="19" xfId="135" applyNumberFormat="1" applyFont="1" applyBorder="1" applyAlignment="1" applyProtection="1">
      <alignment vertical="center"/>
      <protection locked="0"/>
    </xf>
    <xf numFmtId="0" fontId="54" fillId="0" borderId="23" xfId="135" applyFont="1" applyBorder="1" applyAlignment="1">
      <alignment horizontal="center" vertical="center"/>
    </xf>
    <xf numFmtId="178" fontId="54" fillId="0" borderId="16" xfId="135" applyNumberFormat="1" applyFont="1" applyBorder="1" applyAlignment="1">
      <alignment vertical="center" shrinkToFit="1"/>
    </xf>
    <xf numFmtId="0" fontId="54" fillId="0" borderId="24" xfId="135" applyFont="1" applyBorder="1" applyAlignment="1">
      <alignment horizontal="center" vertical="center"/>
    </xf>
    <xf numFmtId="178" fontId="54" fillId="0" borderId="24" xfId="135" applyNumberFormat="1" applyFont="1" applyBorder="1" applyAlignment="1">
      <alignment vertical="center" shrinkToFit="1"/>
    </xf>
    <xf numFmtId="37" fontId="54" fillId="0" borderId="16" xfId="135" applyNumberFormat="1" applyFont="1" applyBorder="1" applyAlignment="1">
      <alignment vertical="center" shrinkToFit="1"/>
    </xf>
    <xf numFmtId="0" fontId="54" fillId="0" borderId="24" xfId="135" applyFont="1" applyBorder="1" applyAlignment="1">
      <alignment vertical="center" shrinkToFit="1"/>
    </xf>
    <xf numFmtId="203" fontId="54" fillId="0" borderId="24" xfId="135" applyNumberFormat="1" applyFont="1" applyBorder="1" applyAlignment="1">
      <alignment vertical="center" shrinkToFit="1"/>
    </xf>
    <xf numFmtId="0" fontId="57" fillId="0" borderId="15" xfId="135" applyFont="1" applyBorder="1" applyAlignment="1">
      <alignment horizontal="center" vertical="center" shrinkToFit="1"/>
    </xf>
    <xf numFmtId="38" fontId="54" fillId="0" borderId="17" xfId="28" applyFont="1" applyFill="1" applyBorder="1" applyAlignment="1" applyProtection="1">
      <alignment horizontal="right" vertical="center"/>
    </xf>
    <xf numFmtId="38" fontId="54" fillId="0" borderId="15" xfId="28" applyFont="1" applyFill="1" applyBorder="1" applyAlignment="1" applyProtection="1">
      <alignment horizontal="right" vertical="center"/>
    </xf>
    <xf numFmtId="0" fontId="54" fillId="0" borderId="15" xfId="156" applyFont="1" applyBorder="1" applyAlignment="1">
      <alignment vertical="center" shrinkToFit="1"/>
    </xf>
    <xf numFmtId="37" fontId="54" fillId="0" borderId="24" xfId="135" applyNumberFormat="1" applyFont="1" applyBorder="1" applyAlignment="1">
      <alignment vertical="center" shrinkToFit="1"/>
    </xf>
    <xf numFmtId="38" fontId="58" fillId="0" borderId="15" xfId="28" applyFont="1" applyFill="1" applyBorder="1" applyAlignment="1" applyProtection="1">
      <alignment vertical="center"/>
    </xf>
    <xf numFmtId="198" fontId="55" fillId="0" borderId="56" xfId="133" applyNumberFormat="1" applyFont="1" applyBorder="1" applyAlignment="1" applyProtection="1">
      <alignment shrinkToFit="1"/>
      <protection locked="0"/>
    </xf>
    <xf numFmtId="0" fontId="55" fillId="0" borderId="0" xfId="133" applyFont="1" applyAlignment="1" applyProtection="1">
      <alignment horizontal="center" shrinkToFit="1"/>
      <protection locked="0"/>
    </xf>
    <xf numFmtId="198" fontId="55" fillId="0" borderId="57" xfId="133" applyNumberFormat="1" applyFont="1" applyBorder="1" applyAlignment="1" applyProtection="1">
      <alignment shrinkToFit="1"/>
      <protection locked="0"/>
    </xf>
    <xf numFmtId="0" fontId="55" fillId="0" borderId="22" xfId="133" applyFont="1" applyBorder="1" applyAlignment="1" applyProtection="1">
      <alignment horizontal="center" shrinkToFit="1"/>
      <protection locked="0"/>
    </xf>
    <xf numFmtId="0" fontId="55" fillId="0" borderId="18" xfId="133" applyFont="1" applyBorder="1" applyAlignment="1">
      <alignment horizontal="center" shrinkToFit="1"/>
    </xf>
    <xf numFmtId="0" fontId="55" fillId="0" borderId="0" xfId="133" applyFont="1" applyAlignment="1">
      <alignment horizontal="center" shrinkToFit="1"/>
    </xf>
    <xf numFmtId="0" fontId="55" fillId="0" borderId="22" xfId="133" applyFont="1" applyBorder="1" applyAlignment="1">
      <alignment horizontal="center" shrinkToFit="1"/>
    </xf>
    <xf numFmtId="0" fontId="56" fillId="0" borderId="0" xfId="135" applyFont="1"/>
    <xf numFmtId="39" fontId="54" fillId="0" borderId="1" xfId="135" applyNumberFormat="1" applyFont="1" applyBorder="1" applyAlignment="1" applyProtection="1">
      <alignment horizontal="right" vertical="center"/>
      <protection locked="0"/>
    </xf>
    <xf numFmtId="0" fontId="66" fillId="0" borderId="0" xfId="0" applyFont="1" applyAlignment="1">
      <alignment vertical="center"/>
    </xf>
    <xf numFmtId="0" fontId="67" fillId="0" borderId="0" xfId="0" applyFont="1" applyAlignment="1">
      <alignment vertical="center" wrapText="1"/>
    </xf>
    <xf numFmtId="0" fontId="68" fillId="0" borderId="0" xfId="0" applyFont="1" applyAlignment="1">
      <alignment vertical="center" wrapText="1"/>
    </xf>
    <xf numFmtId="0" fontId="66" fillId="0" borderId="58" xfId="0" applyFont="1" applyBorder="1" applyAlignment="1">
      <alignment vertical="center"/>
    </xf>
    <xf numFmtId="0" fontId="71" fillId="0" borderId="0" xfId="0" applyFont="1" applyAlignment="1">
      <alignment horizontal="center" vertical="center"/>
    </xf>
    <xf numFmtId="0" fontId="71" fillId="0" borderId="0" xfId="0" applyFont="1" applyAlignment="1">
      <alignment horizontal="right" vertical="center"/>
    </xf>
    <xf numFmtId="0" fontId="66" fillId="0" borderId="10" xfId="0" applyFont="1" applyBorder="1" applyAlignment="1">
      <alignment vertical="center"/>
    </xf>
    <xf numFmtId="0" fontId="66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center" vertical="center"/>
    </xf>
    <xf numFmtId="0" fontId="73" fillId="0" borderId="0" xfId="0" applyFont="1" applyAlignment="1">
      <alignment vertical="center" shrinkToFit="1"/>
    </xf>
    <xf numFmtId="0" fontId="73" fillId="0" borderId="10" xfId="0" applyFont="1" applyBorder="1" applyAlignment="1">
      <alignment vertical="center" shrinkToFit="1"/>
    </xf>
    <xf numFmtId="198" fontId="73" fillId="0" borderId="10" xfId="27" applyNumberFormat="1" applyFont="1" applyFill="1" applyBorder="1" applyAlignment="1" applyProtection="1">
      <alignment vertical="center"/>
    </xf>
    <xf numFmtId="0" fontId="73" fillId="0" borderId="10" xfId="0" applyFont="1" applyBorder="1" applyAlignment="1">
      <alignment horizontal="center" vertical="center" shrinkToFit="1"/>
    </xf>
    <xf numFmtId="38" fontId="73" fillId="0" borderId="10" xfId="27" applyFont="1" applyFill="1" applyBorder="1" applyAlignment="1" applyProtection="1">
      <alignment vertical="center"/>
    </xf>
    <xf numFmtId="0" fontId="73" fillId="0" borderId="10" xfId="0" applyFont="1" applyBorder="1" applyAlignment="1">
      <alignment horizontal="right" vertical="center"/>
    </xf>
    <xf numFmtId="0" fontId="73" fillId="0" borderId="0" xfId="0" applyFont="1" applyAlignment="1">
      <alignment vertical="center"/>
    </xf>
    <xf numFmtId="198" fontId="73" fillId="0" borderId="42" xfId="27" applyNumberFormat="1" applyFont="1" applyFill="1" applyBorder="1" applyAlignment="1" applyProtection="1">
      <alignment horizontal="center" vertical="center"/>
    </xf>
    <xf numFmtId="38" fontId="73" fillId="0" borderId="42" xfId="27" applyFont="1" applyFill="1" applyBorder="1" applyAlignment="1" applyProtection="1">
      <alignment horizontal="center" vertical="center"/>
    </xf>
    <xf numFmtId="0" fontId="73" fillId="0" borderId="36" xfId="0" applyFont="1" applyBorder="1" applyAlignment="1">
      <alignment horizontal="center" vertical="center" shrinkToFit="1"/>
    </xf>
    <xf numFmtId="0" fontId="74" fillId="0" borderId="23" xfId="0" applyFont="1" applyBorder="1" applyAlignment="1">
      <alignment horizontal="center" vertical="center"/>
    </xf>
    <xf numFmtId="0" fontId="74" fillId="0" borderId="17" xfId="0" applyFont="1" applyBorder="1" applyAlignment="1">
      <alignment vertical="center" shrinkToFit="1"/>
    </xf>
    <xf numFmtId="0" fontId="73" fillId="0" borderId="17" xfId="0" applyFont="1" applyBorder="1" applyAlignment="1">
      <alignment vertical="center" shrinkToFit="1"/>
    </xf>
    <xf numFmtId="198" fontId="73" fillId="0" borderId="17" xfId="27" applyNumberFormat="1" applyFont="1" applyFill="1" applyBorder="1" applyAlignment="1" applyProtection="1">
      <alignment vertical="center"/>
    </xf>
    <xf numFmtId="0" fontId="73" fillId="0" borderId="17" xfId="0" applyFont="1" applyBorder="1" applyAlignment="1">
      <alignment horizontal="center" vertical="center" shrinkToFit="1"/>
    </xf>
    <xf numFmtId="38" fontId="73" fillId="0" borderId="17" xfId="27" applyFont="1" applyFill="1" applyBorder="1" applyAlignment="1" applyProtection="1">
      <alignment vertical="center"/>
    </xf>
    <xf numFmtId="0" fontId="73" fillId="0" borderId="16" xfId="0" applyFont="1" applyBorder="1" applyAlignment="1">
      <alignment vertical="center" shrinkToFit="1"/>
    </xf>
    <xf numFmtId="0" fontId="74" fillId="0" borderId="24" xfId="0" applyFont="1" applyBorder="1" applyAlignment="1">
      <alignment horizontal="center" vertical="center"/>
    </xf>
    <xf numFmtId="0" fontId="74" fillId="0" borderId="15" xfId="0" applyFont="1" applyBorder="1" applyAlignment="1">
      <alignment vertical="center" shrinkToFit="1"/>
    </xf>
    <xf numFmtId="198" fontId="73" fillId="0" borderId="15" xfId="27" applyNumberFormat="1" applyFont="1" applyFill="1" applyBorder="1" applyAlignment="1" applyProtection="1">
      <alignment vertical="center"/>
    </xf>
    <xf numFmtId="0" fontId="73" fillId="0" borderId="15" xfId="0" applyFont="1" applyBorder="1" applyAlignment="1">
      <alignment horizontal="center" vertical="center" shrinkToFit="1"/>
    </xf>
    <xf numFmtId="38" fontId="73" fillId="0" borderId="15" xfId="27" applyFont="1" applyFill="1" applyBorder="1" applyAlignment="1" applyProtection="1">
      <alignment vertical="center"/>
    </xf>
    <xf numFmtId="0" fontId="73" fillId="0" borderId="24" xfId="0" applyFont="1" applyBorder="1" applyAlignment="1">
      <alignment horizontal="right" vertical="center" shrinkToFit="1"/>
    </xf>
    <xf numFmtId="0" fontId="73" fillId="0" borderId="23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0" fontId="73" fillId="0" borderId="15" xfId="0" applyFont="1" applyBorder="1" applyAlignment="1">
      <alignment vertical="center" shrinkToFit="1"/>
    </xf>
    <xf numFmtId="37" fontId="73" fillId="0" borderId="16" xfId="0" applyNumberFormat="1" applyFont="1" applyBorder="1" applyAlignment="1">
      <alignment vertical="center" shrinkToFit="1"/>
    </xf>
    <xf numFmtId="0" fontId="73" fillId="0" borderId="24" xfId="0" applyFont="1" applyBorder="1" applyAlignment="1">
      <alignment vertical="center" shrinkToFit="1"/>
    </xf>
    <xf numFmtId="38" fontId="73" fillId="0" borderId="17" xfId="27" applyFont="1" applyFill="1" applyBorder="1" applyAlignment="1" applyProtection="1">
      <alignment horizontal="right" vertical="center"/>
    </xf>
    <xf numFmtId="38" fontId="73" fillId="0" borderId="15" xfId="27" applyFont="1" applyFill="1" applyBorder="1" applyAlignment="1" applyProtection="1">
      <alignment horizontal="right" vertical="center"/>
    </xf>
    <xf numFmtId="38" fontId="73" fillId="0" borderId="24" xfId="27" applyFont="1" applyFill="1" applyBorder="1" applyAlignment="1" applyProtection="1">
      <alignment vertical="center" shrinkToFit="1"/>
    </xf>
    <xf numFmtId="9" fontId="73" fillId="0" borderId="16" xfId="155" applyFont="1" applyBorder="1" applyAlignment="1">
      <alignment vertical="center" shrinkToFit="1"/>
    </xf>
    <xf numFmtId="9" fontId="73" fillId="0" borderId="15" xfId="0" applyNumberFormat="1" applyFont="1" applyBorder="1" applyAlignment="1">
      <alignment horizontal="center" vertical="center" shrinkToFit="1"/>
    </xf>
    <xf numFmtId="38" fontId="73" fillId="0" borderId="24" xfId="27" applyFont="1" applyBorder="1" applyAlignment="1">
      <alignment vertical="center" shrinkToFit="1"/>
    </xf>
    <xf numFmtId="204" fontId="73" fillId="0" borderId="15" xfId="27" applyNumberFormat="1" applyFont="1" applyFill="1" applyBorder="1" applyAlignment="1" applyProtection="1">
      <alignment horizontal="right" vertical="center"/>
    </xf>
    <xf numFmtId="38" fontId="73" fillId="0" borderId="24" xfId="0" applyNumberFormat="1" applyFont="1" applyBorder="1" applyAlignment="1">
      <alignment vertical="center" shrinkToFit="1"/>
    </xf>
    <xf numFmtId="40" fontId="73" fillId="0" borderId="17" xfId="27" applyNumberFormat="1" applyFont="1" applyFill="1" applyBorder="1" applyAlignment="1" applyProtection="1">
      <alignment horizontal="right" vertical="center"/>
    </xf>
    <xf numFmtId="0" fontId="73" fillId="0" borderId="15" xfId="0" quotePrefix="1" applyFont="1" applyBorder="1" applyAlignment="1">
      <alignment vertical="center" shrinkToFit="1"/>
    </xf>
    <xf numFmtId="205" fontId="73" fillId="0" borderId="15" xfId="27" applyNumberFormat="1" applyFont="1" applyFill="1" applyBorder="1" applyAlignment="1" applyProtection="1">
      <alignment horizontal="right" vertical="center"/>
    </xf>
    <xf numFmtId="0" fontId="73" fillId="0" borderId="23" xfId="0" applyFont="1" applyBorder="1" applyAlignment="1">
      <alignment vertical="center" shrinkToFit="1"/>
    </xf>
    <xf numFmtId="38" fontId="6" fillId="0" borderId="0" xfId="27" applyFont="1" applyFill="1" applyAlignment="1" applyProtection="1">
      <alignment vertical="center"/>
    </xf>
    <xf numFmtId="198" fontId="6" fillId="0" borderId="0" xfId="27" applyNumberFormat="1" applyFont="1" applyFill="1" applyAlignment="1" applyProtection="1">
      <alignment vertical="center"/>
    </xf>
    <xf numFmtId="38" fontId="3" fillId="0" borderId="0" xfId="27" applyFont="1" applyFill="1" applyAlignment="1" applyProtection="1">
      <alignment vertical="center"/>
    </xf>
    <xf numFmtId="0" fontId="73" fillId="0" borderId="0" xfId="0" applyFont="1"/>
    <xf numFmtId="0" fontId="75" fillId="0" borderId="0" xfId="0" applyFont="1"/>
    <xf numFmtId="0" fontId="6" fillId="0" borderId="0" xfId="0" applyFont="1"/>
    <xf numFmtId="0" fontId="73" fillId="0" borderId="17" xfId="0" applyFont="1" applyBorder="1" applyAlignment="1">
      <alignment horizontal="right" vertical="center" indent="1" shrinkToFit="1"/>
    </xf>
    <xf numFmtId="203" fontId="73" fillId="0" borderId="24" xfId="155" applyNumberFormat="1" applyFont="1" applyFill="1" applyBorder="1" applyAlignment="1" applyProtection="1">
      <alignment vertical="center" shrinkToFit="1"/>
    </xf>
    <xf numFmtId="205" fontId="73" fillId="0" borderId="10" xfId="27" applyNumberFormat="1" applyFont="1" applyFill="1" applyBorder="1" applyAlignment="1" applyProtection="1">
      <alignment vertical="center"/>
    </xf>
    <xf numFmtId="205" fontId="73" fillId="0" borderId="42" xfId="27" applyNumberFormat="1" applyFont="1" applyFill="1" applyBorder="1" applyAlignment="1" applyProtection="1">
      <alignment horizontal="center" vertical="center"/>
    </xf>
    <xf numFmtId="205" fontId="73" fillId="0" borderId="61" xfId="27" applyNumberFormat="1" applyFont="1" applyFill="1" applyBorder="1" applyAlignment="1" applyProtection="1">
      <alignment vertical="center"/>
    </xf>
    <xf numFmtId="205" fontId="73" fillId="0" borderId="60" xfId="27" applyNumberFormat="1" applyFont="1" applyFill="1" applyBorder="1" applyAlignment="1" applyProtection="1">
      <alignment vertical="center"/>
    </xf>
    <xf numFmtId="205" fontId="6" fillId="0" borderId="0" xfId="27" applyNumberFormat="1" applyFont="1" applyFill="1" applyAlignment="1" applyProtection="1">
      <alignment vertical="center"/>
    </xf>
    <xf numFmtId="0" fontId="73" fillId="0" borderId="42" xfId="0" applyFont="1" applyBorder="1" applyAlignment="1">
      <alignment horizontal="center" vertical="center" shrinkToFit="1"/>
    </xf>
    <xf numFmtId="203" fontId="73" fillId="0" borderId="24" xfId="155" applyNumberFormat="1" applyFont="1" applyBorder="1" applyAlignment="1">
      <alignment horizontal="right" vertical="center" shrinkToFit="1"/>
    </xf>
    <xf numFmtId="0" fontId="73" fillId="0" borderId="15" xfId="0" applyFont="1" applyBorder="1" applyAlignment="1">
      <alignment horizontal="left" vertical="center" shrinkToFit="1"/>
    </xf>
    <xf numFmtId="205" fontId="73" fillId="0" borderId="62" xfId="27" applyNumberFormat="1" applyFont="1" applyFill="1" applyBorder="1" applyAlignment="1" applyProtection="1">
      <alignment vertical="center"/>
    </xf>
    <xf numFmtId="206" fontId="73" fillId="0" borderId="17" xfId="27" applyNumberFormat="1" applyFont="1" applyFill="1" applyBorder="1" applyAlignment="1" applyProtection="1">
      <alignment vertical="center"/>
    </xf>
    <xf numFmtId="206" fontId="73" fillId="0" borderId="15" xfId="27" applyNumberFormat="1" applyFont="1" applyFill="1" applyBorder="1" applyAlignment="1" applyProtection="1">
      <alignment vertical="center"/>
    </xf>
    <xf numFmtId="206" fontId="73" fillId="0" borderId="17" xfId="27" applyNumberFormat="1" applyFont="1" applyFill="1" applyBorder="1" applyAlignment="1" applyProtection="1">
      <alignment horizontal="right" vertical="center"/>
    </xf>
    <xf numFmtId="206" fontId="73" fillId="0" borderId="15" xfId="27" applyNumberFormat="1" applyFont="1" applyFill="1" applyBorder="1" applyAlignment="1" applyProtection="1">
      <alignment horizontal="right" vertical="center"/>
    </xf>
    <xf numFmtId="0" fontId="73" fillId="0" borderId="42" xfId="0" applyFont="1" applyBorder="1" applyAlignment="1">
      <alignment horizontal="center" vertical="center" shrinkToFit="1"/>
    </xf>
    <xf numFmtId="0" fontId="74" fillId="0" borderId="15" xfId="0" applyFont="1" applyBorder="1" applyAlignment="1">
      <alignment horizontal="center" vertical="center" shrinkToFit="1"/>
    </xf>
    <xf numFmtId="9" fontId="73" fillId="0" borderId="15" xfId="155" applyFont="1" applyBorder="1" applyAlignment="1">
      <alignment horizontal="center" vertical="center" shrinkToFit="1"/>
    </xf>
    <xf numFmtId="207" fontId="74" fillId="0" borderId="24" xfId="0" applyNumberFormat="1" applyFont="1" applyBorder="1" applyAlignment="1">
      <alignment horizontal="center" vertical="center"/>
    </xf>
    <xf numFmtId="0" fontId="74" fillId="0" borderId="17" xfId="0" applyFont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69" fillId="0" borderId="43" xfId="0" applyFont="1" applyBorder="1" applyAlignment="1">
      <alignment horizontal="center" vertical="center"/>
    </xf>
    <xf numFmtId="0" fontId="69" fillId="0" borderId="44" xfId="0" applyFont="1" applyBorder="1" applyAlignment="1">
      <alignment horizontal="center" vertical="center"/>
    </xf>
    <xf numFmtId="58" fontId="69" fillId="0" borderId="59" xfId="0" applyNumberFormat="1" applyFont="1" applyBorder="1" applyAlignment="1">
      <alignment horizontal="right" vertical="center"/>
    </xf>
    <xf numFmtId="58" fontId="69" fillId="0" borderId="0" xfId="0" applyNumberFormat="1" applyFont="1" applyAlignment="1">
      <alignment horizontal="right" vertical="center"/>
    </xf>
    <xf numFmtId="0" fontId="69" fillId="0" borderId="0" xfId="0" applyFont="1" applyAlignment="1">
      <alignment horizontal="center" vertical="center"/>
    </xf>
    <xf numFmtId="0" fontId="70" fillId="0" borderId="0" xfId="0" applyFont="1" applyAlignment="1">
      <alignment horizontal="left" vertical="center" shrinkToFit="1"/>
    </xf>
    <xf numFmtId="0" fontId="72" fillId="0" borderId="0" xfId="0" applyFont="1" applyAlignment="1">
      <alignment horizontal="center" vertical="center"/>
    </xf>
    <xf numFmtId="0" fontId="73" fillId="0" borderId="42" xfId="0" applyFont="1" applyBorder="1" applyAlignment="1">
      <alignment horizontal="center" vertical="center" shrinkToFit="1"/>
    </xf>
    <xf numFmtId="0" fontId="73" fillId="0" borderId="53" xfId="0" applyFont="1" applyBorder="1" applyAlignment="1">
      <alignment horizontal="center" vertical="center" shrinkToFit="1"/>
    </xf>
    <xf numFmtId="0" fontId="54" fillId="0" borderId="52" xfId="135" applyFont="1" applyBorder="1" applyAlignment="1">
      <alignment horizontal="center" vertical="center"/>
    </xf>
    <xf numFmtId="0" fontId="54" fillId="0" borderId="46" xfId="135" applyFont="1" applyBorder="1" applyAlignment="1">
      <alignment horizontal="center" vertical="center"/>
    </xf>
    <xf numFmtId="0" fontId="54" fillId="0" borderId="42" xfId="135" applyFont="1" applyBorder="1" applyAlignment="1">
      <alignment horizontal="center" vertical="center" shrinkToFit="1"/>
    </xf>
    <xf numFmtId="0" fontId="54" fillId="0" borderId="53" xfId="135" applyFont="1" applyBorder="1" applyAlignment="1">
      <alignment horizontal="center" vertical="center" shrinkToFit="1"/>
    </xf>
    <xf numFmtId="0" fontId="54" fillId="0" borderId="45" xfId="135" applyFont="1" applyBorder="1" applyAlignment="1">
      <alignment horizontal="center" vertical="center"/>
    </xf>
    <xf numFmtId="0" fontId="54" fillId="0" borderId="18" xfId="135" applyFont="1" applyBorder="1" applyAlignment="1">
      <alignment horizontal="center" vertical="center"/>
    </xf>
    <xf numFmtId="0" fontId="54" fillId="0" borderId="4" xfId="135" applyFont="1" applyBorder="1" applyAlignment="1">
      <alignment horizontal="center" vertical="center"/>
    </xf>
    <xf numFmtId="0" fontId="54" fillId="0" borderId="43" xfId="135" applyFont="1" applyBorder="1" applyAlignment="1">
      <alignment horizontal="center" vertical="center"/>
    </xf>
    <xf numFmtId="37" fontId="54" fillId="0" borderId="48" xfId="135" applyNumberFormat="1" applyFont="1" applyBorder="1" applyAlignment="1">
      <alignment horizontal="center" vertical="center"/>
    </xf>
  </cellXfs>
  <cellStyles count="158">
    <cellStyle name="％付 .1桁" xfId="52" xr:uid="{00000000-0005-0000-0000-000000000000}"/>
    <cellStyle name="％付 .2桁" xfId="53" xr:uid="{00000000-0005-0000-0000-000001000000}"/>
    <cellStyle name="％付 .3桁" xfId="54" xr:uid="{00000000-0005-0000-0000-000002000000}"/>
    <cellStyle name="，付 .0桁" xfId="55" xr:uid="{00000000-0005-0000-0000-000003000000}"/>
    <cellStyle name="，付 .1桁" xfId="56" xr:uid="{00000000-0005-0000-0000-000004000000}"/>
    <cellStyle name="，付 .2桁" xfId="57" xr:uid="{00000000-0005-0000-0000-000005000000}"/>
    <cellStyle name="，付 .3桁" xfId="58" xr:uid="{00000000-0005-0000-0000-000006000000}"/>
    <cellStyle name="¢è`" xfId="59" xr:uid="{00000000-0005-0000-0000-000007000000}"/>
    <cellStyle name="ÊÝ [0.00]_laroux" xfId="60" xr:uid="{00000000-0005-0000-0000-000008000000}"/>
    <cellStyle name="ÊÝ_laroux" xfId="61" xr:uid="{00000000-0005-0000-0000-000009000000}"/>
    <cellStyle name="W_¸À{v|" xfId="62" xr:uid="{00000000-0005-0000-0000-00000A000000}"/>
    <cellStyle name="0519" xfId="1" xr:uid="{00000000-0005-0000-0000-00000B000000}"/>
    <cellStyle name="0519 2" xfId="2" xr:uid="{00000000-0005-0000-0000-00000C000000}"/>
    <cellStyle name="0519 3" xfId="3" xr:uid="{00000000-0005-0000-0000-00000D000000}"/>
    <cellStyle name="0519 4" xfId="4" xr:uid="{00000000-0005-0000-0000-00000E000000}"/>
    <cellStyle name="0519 5" xfId="5" xr:uid="{00000000-0005-0000-0000-00000F000000}"/>
    <cellStyle name="0519 6" xfId="63" xr:uid="{00000000-0005-0000-0000-000010000000}"/>
    <cellStyle name="0519 7" xfId="109" xr:uid="{00000000-0005-0000-0000-000011000000}"/>
    <cellStyle name="0519_休日診療所" xfId="6" xr:uid="{00000000-0005-0000-0000-000012000000}"/>
    <cellStyle name="20% - アクセント 1 2" xfId="64" xr:uid="{00000000-0005-0000-0000-000013000000}"/>
    <cellStyle name="20% - アクセント 2 2" xfId="65" xr:uid="{00000000-0005-0000-0000-000014000000}"/>
    <cellStyle name="20% - アクセント 3 2" xfId="66" xr:uid="{00000000-0005-0000-0000-000015000000}"/>
    <cellStyle name="20% - アクセント 4 2" xfId="67" xr:uid="{00000000-0005-0000-0000-000016000000}"/>
    <cellStyle name="20% - アクセント 5 2" xfId="68" xr:uid="{00000000-0005-0000-0000-000017000000}"/>
    <cellStyle name="20% - アクセント 6 2" xfId="69" xr:uid="{00000000-0005-0000-0000-000018000000}"/>
    <cellStyle name="40% - アクセント 1 2" xfId="70" xr:uid="{00000000-0005-0000-0000-000019000000}"/>
    <cellStyle name="40% - アクセント 2 2" xfId="71" xr:uid="{00000000-0005-0000-0000-00001A000000}"/>
    <cellStyle name="40% - アクセント 3 2" xfId="72" xr:uid="{00000000-0005-0000-0000-00001B000000}"/>
    <cellStyle name="40% - アクセント 4 2" xfId="73" xr:uid="{00000000-0005-0000-0000-00001C000000}"/>
    <cellStyle name="40% - アクセント 5 2" xfId="74" xr:uid="{00000000-0005-0000-0000-00001D000000}"/>
    <cellStyle name="40% - アクセント 6 2" xfId="75" xr:uid="{00000000-0005-0000-0000-00001E000000}"/>
    <cellStyle name="60% - アクセント 1 2" xfId="76" xr:uid="{00000000-0005-0000-0000-00001F000000}"/>
    <cellStyle name="60% - アクセント 2 2" xfId="77" xr:uid="{00000000-0005-0000-0000-000020000000}"/>
    <cellStyle name="60% - アクセント 3 2" xfId="78" xr:uid="{00000000-0005-0000-0000-000021000000}"/>
    <cellStyle name="60% - アクセント 4 2" xfId="79" xr:uid="{00000000-0005-0000-0000-000022000000}"/>
    <cellStyle name="60% - アクセント 5 2" xfId="80" xr:uid="{00000000-0005-0000-0000-000023000000}"/>
    <cellStyle name="60% - アクセント 6 2" xfId="81" xr:uid="{00000000-0005-0000-0000-000024000000}"/>
    <cellStyle name="Calc Currency (0)" xfId="7" xr:uid="{00000000-0005-0000-0000-000025000000}"/>
    <cellStyle name="Comma [0]_Full Year FY96" xfId="82" xr:uid="{00000000-0005-0000-0000-000026000000}"/>
    <cellStyle name="Comma_Full Year FY96" xfId="83" xr:uid="{00000000-0005-0000-0000-000027000000}"/>
    <cellStyle name="Currency [0]_Full Year FY96" xfId="84" xr:uid="{00000000-0005-0000-0000-000028000000}"/>
    <cellStyle name="Currency_Full Year FY96" xfId="85" xr:uid="{00000000-0005-0000-0000-000029000000}"/>
    <cellStyle name="entry" xfId="8" xr:uid="{00000000-0005-0000-0000-00002A000000}"/>
    <cellStyle name="Grey" xfId="9" xr:uid="{00000000-0005-0000-0000-00002B000000}"/>
    <cellStyle name="Header1" xfId="10" xr:uid="{00000000-0005-0000-0000-00002C000000}"/>
    <cellStyle name="Header2" xfId="11" xr:uid="{00000000-0005-0000-0000-00002D000000}"/>
    <cellStyle name="Header2 2" xfId="86" xr:uid="{00000000-0005-0000-0000-00002E000000}"/>
    <cellStyle name="Header2 3" xfId="147" xr:uid="{00000000-0005-0000-0000-00002F000000}"/>
    <cellStyle name="Input [yellow]" xfId="12" xr:uid="{00000000-0005-0000-0000-000030000000}"/>
    <cellStyle name="Input [yellow] 2" xfId="87" xr:uid="{00000000-0005-0000-0000-000031000000}"/>
    <cellStyle name="Input [yellow] 3" xfId="148" xr:uid="{00000000-0005-0000-0000-000032000000}"/>
    <cellStyle name="Normal - Style1" xfId="13" xr:uid="{00000000-0005-0000-0000-000033000000}"/>
    <cellStyle name="Normal_#18-Internet" xfId="14" xr:uid="{00000000-0005-0000-0000-000034000000}"/>
    <cellStyle name="Percent [2]" xfId="15" xr:uid="{00000000-0005-0000-0000-000035000000}"/>
    <cellStyle name="price" xfId="16" xr:uid="{00000000-0005-0000-0000-000036000000}"/>
    <cellStyle name="revised" xfId="17" xr:uid="{00000000-0005-0000-0000-000037000000}"/>
    <cellStyle name="section" xfId="18" xr:uid="{00000000-0005-0000-0000-000038000000}"/>
    <cellStyle name="Standard_COST INPUT SHEET" xfId="19" xr:uid="{00000000-0005-0000-0000-000039000000}"/>
    <cellStyle name="subhead" xfId="88" xr:uid="{00000000-0005-0000-0000-00003A000000}"/>
    <cellStyle name="title" xfId="20" xr:uid="{00000000-0005-0000-0000-00003B000000}"/>
    <cellStyle name="Tusental (0)_pldt" xfId="21" xr:uid="{00000000-0005-0000-0000-00003C000000}"/>
    <cellStyle name="Tusental_pldt" xfId="22" xr:uid="{00000000-0005-0000-0000-00003D000000}"/>
    <cellStyle name="Valuta (0)_pldt" xfId="23" xr:uid="{00000000-0005-0000-0000-00003E000000}"/>
    <cellStyle name="Valuta_pldt" xfId="24" xr:uid="{00000000-0005-0000-0000-00003F000000}"/>
    <cellStyle name="アクセント 1 2" xfId="89" xr:uid="{00000000-0005-0000-0000-000040000000}"/>
    <cellStyle name="アクセント 2 2" xfId="90" xr:uid="{00000000-0005-0000-0000-000041000000}"/>
    <cellStyle name="アクセント 3 2" xfId="91" xr:uid="{00000000-0005-0000-0000-000042000000}"/>
    <cellStyle name="アクセント 4 2" xfId="92" xr:uid="{00000000-0005-0000-0000-000043000000}"/>
    <cellStyle name="アクセント 5 2" xfId="93" xr:uid="{00000000-0005-0000-0000-000044000000}"/>
    <cellStyle name="アクセント 6 2" xfId="94" xr:uid="{00000000-0005-0000-0000-000045000000}"/>
    <cellStyle name="ｳﾁﾜｹ" xfId="25" xr:uid="{00000000-0005-0000-0000-000046000000}"/>
    <cellStyle name="ｳﾁﾜｹ 2" xfId="149" xr:uid="{00000000-0005-0000-0000-000047000000}"/>
    <cellStyle name="タイトル 2" xfId="95" xr:uid="{00000000-0005-0000-0000-000048000000}"/>
    <cellStyle name="チェック セル 2" xfId="96" xr:uid="{00000000-0005-0000-0000-000049000000}"/>
    <cellStyle name="どちらでもない 2" xfId="97" xr:uid="{00000000-0005-0000-0000-00004A000000}"/>
    <cellStyle name="パーセント" xfId="155" builtinId="5"/>
    <cellStyle name="パーセント 2" xfId="26" xr:uid="{00000000-0005-0000-0000-00004B000000}"/>
    <cellStyle name="パーセント 3" xfId="98" xr:uid="{00000000-0005-0000-0000-00004C000000}"/>
    <cellStyle name="パーセント 4" xfId="154" xr:uid="{00000000-0005-0000-0000-00004D000000}"/>
    <cellStyle name="メモ 2" xfId="99" xr:uid="{00000000-0005-0000-0000-00004E000000}"/>
    <cellStyle name="リンク セル 2" xfId="100" xr:uid="{00000000-0005-0000-0000-00004F000000}"/>
    <cellStyle name="悪い 2" xfId="101" xr:uid="{00000000-0005-0000-0000-000050000000}"/>
    <cellStyle name="丸ゴシ" xfId="102" xr:uid="{00000000-0005-0000-0000-000051000000}"/>
    <cellStyle name="計算 2" xfId="103" xr:uid="{00000000-0005-0000-0000-000052000000}"/>
    <cellStyle name="警告文 2" xfId="104" xr:uid="{00000000-0005-0000-0000-000053000000}"/>
    <cellStyle name="桁蟻唇Ｆ [0.00]_laroux" xfId="105" xr:uid="{00000000-0005-0000-0000-000054000000}"/>
    <cellStyle name="桁蟻唇Ｆ_laroux" xfId="106" xr:uid="{00000000-0005-0000-0000-000055000000}"/>
    <cellStyle name="桁区切り" xfId="27" builtinId="6"/>
    <cellStyle name="桁区切り [0.0]" xfId="107" xr:uid="{00000000-0005-0000-0000-000057000000}"/>
    <cellStyle name="桁区切り [0.000]" xfId="108" xr:uid="{00000000-0005-0000-0000-000058000000}"/>
    <cellStyle name="桁区切り 2" xfId="28" xr:uid="{00000000-0005-0000-0000-000059000000}"/>
    <cellStyle name="桁区切り 2 2" xfId="110" xr:uid="{00000000-0005-0000-0000-00005A000000}"/>
    <cellStyle name="桁区切り 2 2 2" xfId="29" xr:uid="{00000000-0005-0000-0000-00005B000000}"/>
    <cellStyle name="桁区切り 2 2 3" xfId="157" xr:uid="{93A2D8A7-DDCA-42C8-81B8-367B69688092}"/>
    <cellStyle name="桁区切り 2 3" xfId="30" xr:uid="{00000000-0005-0000-0000-00005C000000}"/>
    <cellStyle name="桁区切り 3" xfId="31" xr:uid="{00000000-0005-0000-0000-00005D000000}"/>
    <cellStyle name="桁区切り 3 2" xfId="111" xr:uid="{00000000-0005-0000-0000-00005E000000}"/>
    <cellStyle name="桁区切り 4" xfId="32" xr:uid="{00000000-0005-0000-0000-00005F000000}"/>
    <cellStyle name="桁区切り 4 2" xfId="112" xr:uid="{00000000-0005-0000-0000-000060000000}"/>
    <cellStyle name="桁区切り 4 3" xfId="153" xr:uid="{00000000-0005-0000-0000-000061000000}"/>
    <cellStyle name="見出し" xfId="33" xr:uid="{00000000-0005-0000-0000-000062000000}"/>
    <cellStyle name="見出し 1 2" xfId="113" xr:uid="{00000000-0005-0000-0000-000063000000}"/>
    <cellStyle name="見出し 2 2" xfId="114" xr:uid="{00000000-0005-0000-0000-000064000000}"/>
    <cellStyle name="見出し 3 2" xfId="115" xr:uid="{00000000-0005-0000-0000-000065000000}"/>
    <cellStyle name="見出し 4 2" xfId="116" xr:uid="{00000000-0005-0000-0000-000066000000}"/>
    <cellStyle name="構造リスト" xfId="34" xr:uid="{00000000-0005-0000-0000-000067000000}"/>
    <cellStyle name="構造リスト 2" xfId="117" xr:uid="{00000000-0005-0000-0000-000068000000}"/>
    <cellStyle name="構造リスト 3" xfId="150" xr:uid="{00000000-0005-0000-0000-000069000000}"/>
    <cellStyle name="項目名" xfId="35" xr:uid="{00000000-0005-0000-0000-00006A000000}"/>
    <cellStyle name="項目名 2" xfId="118" xr:uid="{00000000-0005-0000-0000-00006B000000}"/>
    <cellStyle name="合計金額" xfId="36" xr:uid="{00000000-0005-0000-0000-00006C000000}"/>
    <cellStyle name="合計金額 2" xfId="119" xr:uid="{00000000-0005-0000-0000-00006D000000}"/>
    <cellStyle name="山内" xfId="37" xr:uid="{00000000-0005-0000-0000-00006E000000}"/>
    <cellStyle name="山内 2" xfId="120" xr:uid="{00000000-0005-0000-0000-00006F000000}"/>
    <cellStyle name="山内 3" xfId="151" xr:uid="{00000000-0005-0000-0000-000070000000}"/>
    <cellStyle name="集計 2" xfId="121" xr:uid="{00000000-0005-0000-0000-000071000000}"/>
    <cellStyle name="縮小" xfId="38" xr:uid="{00000000-0005-0000-0000-000072000000}"/>
    <cellStyle name="出力 2" xfId="122" xr:uid="{00000000-0005-0000-0000-000073000000}"/>
    <cellStyle name="竣工検査ﾁｪｯｸｼｰﾄ" xfId="39" xr:uid="{00000000-0005-0000-0000-000074000000}"/>
    <cellStyle name="新規" xfId="123" xr:uid="{00000000-0005-0000-0000-000075000000}"/>
    <cellStyle name="説明文 2" xfId="124" xr:uid="{00000000-0005-0000-0000-000076000000}"/>
    <cellStyle name="仙台市" xfId="40" xr:uid="{00000000-0005-0000-0000-000077000000}"/>
    <cellStyle name="仙台市 2" xfId="125" xr:uid="{00000000-0005-0000-0000-000078000000}"/>
    <cellStyle name="脱浦 [0.00]_laroux" xfId="126" xr:uid="{00000000-0005-0000-0000-000079000000}"/>
    <cellStyle name="脱浦_laroux" xfId="127" xr:uid="{00000000-0005-0000-0000-00007A000000}"/>
    <cellStyle name="単位" xfId="41" xr:uid="{00000000-0005-0000-0000-00007B000000}"/>
    <cellStyle name="中山％内訳" xfId="128" xr:uid="{00000000-0005-0000-0000-00007C000000}"/>
    <cellStyle name="通貨 [0.0]" xfId="42" xr:uid="{00000000-0005-0000-0000-00007D000000}"/>
    <cellStyle name="通貨 2" xfId="129" xr:uid="{00000000-0005-0000-0000-00007E000000}"/>
    <cellStyle name="内訳書" xfId="43" xr:uid="{00000000-0005-0000-0000-00007F000000}"/>
    <cellStyle name="内訳書書式" xfId="130" xr:uid="{00000000-0005-0000-0000-000080000000}"/>
    <cellStyle name="入力 2" xfId="131" xr:uid="{00000000-0005-0000-0000-000081000000}"/>
    <cellStyle name="番号" xfId="44" xr:uid="{00000000-0005-0000-0000-000082000000}"/>
    <cellStyle name="標準" xfId="0" builtinId="0"/>
    <cellStyle name="標準 10" xfId="51" xr:uid="{00000000-0005-0000-0000-000084000000}"/>
    <cellStyle name="標準 2" xfId="45" xr:uid="{00000000-0005-0000-0000-000085000000}"/>
    <cellStyle name="標準 2 2" xfId="46" xr:uid="{00000000-0005-0000-0000-000086000000}"/>
    <cellStyle name="標準 2 2 2" xfId="133" xr:uid="{00000000-0005-0000-0000-000087000000}"/>
    <cellStyle name="標準 2 3" xfId="132" xr:uid="{00000000-0005-0000-0000-000088000000}"/>
    <cellStyle name="標準 2 4" xfId="156" xr:uid="{F67CCFDF-DB87-4464-8454-337B3239A4A9}"/>
    <cellStyle name="標準 3" xfId="47" xr:uid="{00000000-0005-0000-0000-000089000000}"/>
    <cellStyle name="標準 3 2" xfId="135" xr:uid="{00000000-0005-0000-0000-00008A000000}"/>
    <cellStyle name="標準 3 3" xfId="134" xr:uid="{00000000-0005-0000-0000-00008B000000}"/>
    <cellStyle name="標準 4" xfId="50" xr:uid="{00000000-0005-0000-0000-00008C000000}"/>
    <cellStyle name="標準 4 2" xfId="136" xr:uid="{00000000-0005-0000-0000-00008D000000}"/>
    <cellStyle name="標準 5" xfId="137" xr:uid="{00000000-0005-0000-0000-00008E000000}"/>
    <cellStyle name="標準 6" xfId="138" xr:uid="{00000000-0005-0000-0000-00008F000000}"/>
    <cellStyle name="標準 7" xfId="139" xr:uid="{00000000-0005-0000-0000-000090000000}"/>
    <cellStyle name="標準 8" xfId="140" xr:uid="{00000000-0005-0000-0000-000091000000}"/>
    <cellStyle name="標準 9" xfId="152" xr:uid="{00000000-0005-0000-0000-000092000000}"/>
    <cellStyle name="標準Ａ" xfId="48" xr:uid="{00000000-0005-0000-0000-000094000000}"/>
    <cellStyle name="複合単価" xfId="141" xr:uid="{00000000-0005-0000-0000-000095000000}"/>
    <cellStyle name="文字列" xfId="142" xr:uid="{00000000-0005-0000-0000-000096000000}"/>
    <cellStyle name="文字列 改行" xfId="143" xr:uid="{00000000-0005-0000-0000-000097000000}"/>
    <cellStyle name="未定義" xfId="49" xr:uid="{00000000-0005-0000-0000-000098000000}"/>
    <cellStyle name="面積" xfId="144" xr:uid="{00000000-0005-0000-0000-000099000000}"/>
    <cellStyle name="有無" xfId="145" xr:uid="{00000000-0005-0000-0000-00009A000000}"/>
    <cellStyle name="良い 2" xfId="146" xr:uid="{00000000-0005-0000-0000-00009B000000}"/>
  </cellStyles>
  <dxfs count="0"/>
  <tableStyles count="0" defaultTableStyle="TableStyleMedium9" defaultPivotStyle="PivotStyleLight16"/>
  <colors>
    <mruColors>
      <color rgb="FFCCFFFF"/>
      <color rgb="FFFFFFCC"/>
      <color rgb="FFFFCC66"/>
      <color rgb="FFCCFF99"/>
      <color rgb="FFFFCCFF"/>
      <color rgb="FFCCE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y\&#24037;&#20107;&#38306;&#20418;\&#65320;&#65297;&#65299;&#24037;&#20107;\&#20845;&#23567;&#65343;&#35373;&#20633;&#25913;&#20462;&#24037;&#20107;\&#31532;&#20845;&#23567;&#23398;&#26657;&#27231;&#26800;&#35373;&#20633;&#25913;&#20462;&#65343;&#24066;&#26619;&#23450;&#35373;&#35336;&#2636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516;&#12531;&#12510;&#12540;\00&#65322;&#65313;&#24196;&#20869;&#12383;&#12364;&#12431;&#34276;&#23798;&#28193;&#21069;\&#12405;&#12376;&#12375;&#12414;&#20869;&#35379;&#26126;&#32048;\&#34276;&#23798;&#26126;&#32048;--&#35519;&#25972;&#65288;3&#65289;H12-4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40d\G\EXCEL\&#24179;&#25104;&#65297;&#65298;&#24180;&#24230;\&#24441;&#25152;\&#26481;&#21271;&#30010;\&#65320;12&#12288;&#12415;&#12393;&#12426;&#12534;&#19992;&#22243;&#22320;&#38598;&#20250;&#25152;&#24314;&#31689;&#24037;&#20107;%20&#12398;&#12496;&#12483;&#12463;&#12450;&#12483;&#12503;.xlk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6045;&#35373;&#25913;&#20462;&#20418;\&#32784;&#38663;&#35036;&#24375;&#31561;&#22269;&#24235;&#35036;&#21161;&#37329;&#20869;&#35379;&#26360;&#65288;&#20418;&#12426;&#32113;&#19968;&#65289;&#12288;&#2669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220\disk3\&#23546;&#26412;&#65411;&#65438;&#65392;&#65408;\&#12456;&#12463;&#12475;&#12523;\&#21336;&#20385;\5&#20849;&#36890;&#38500;&#21364;&#21336;&#20385;98&#12539;10&#12539;2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sakaim\WINDOWS\&#65411;&#65438;&#65405;&#65400;&#65412;&#65391;&#65420;&#65439;\&#22793;&#26356;&#35373;&#35336;(&#37326;&#29699;&#22580;)&#65296;&#6529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eb7\share\Documents%20and%20Settings\&#23567;&#26519;&#21843;\My%20Documents\&#29992;&#32025;&#39006;\&#20869;&#35379;&#38306;&#36899;\&#24499;&#23798;&#30149;&#38498;%201&#26399;&#22793;&#26356;&#20869;&#37096;&#38609;&#25342;&#1235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9&#28271;&#37326;&#27996;&#20998;&#32626;&#22806;&#27083;&#35373;&#35336;&#2636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e)050418&#25499;&#29575;70%25&#12304;&#22524;&#33883;&#25998;&#22580;&#12305;&#20869;&#35379;&#26360;&#65288;&#22806;&#27083;&#12381;&#12398;1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-SV\&#12420;&#12414;&#12368;&#12387;&#12385;\&#26449;&#23665;\&#36947;&#12398;&#39365;&#208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lanf50\share\Lib\Doc\ACCUSYNC&#12501;&#12457;&#12523;&#12480;\Office\&#35373;&#35336;&#20107;&#21209;&#25152;\&#30707;&#26412;&#24314;&#31689;&#20107;&#21209;&#25152;\&#22524;&#33883;&#25998;&#22580;\&#25552;&#20986;&#29256;\&#20869;&#35379;\(a)050418&#25499;&#29575;70%25&#12304;&#22524;&#33883;&#25998;&#22580;&#12305;&#20869;&#35379;&#26360;&#65288;&#24314;&#31689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KEN010\H20&#20445;&#20581;&#31119;&#31049;&#12475;&#12531;&#12479;&#12540;&#26032;&#31689;&#24037;&#20107;\&#35373;&#35336;&#26360;\&#27231;&#26800;\&#20302;&#20837;&#26413;&#38306;&#20418;\&#20302;&#20837;&#26413;&#27604;&#36611;&#65288;&#20445;&#20581;&#12475;&#12531;&#12479;&#12540;&#27231;&#26800;&#12288;&#24066;&#35373;&#35336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okawa\&#40736;&#12534;&#38306;&#23567;&#23398;&#26657;&#25913;&#31689;&#24037;&#20107;\WINDOWS\&#65411;&#65438;&#65405;&#65400;&#65412;&#65391;&#65420;&#65439;\&#28145;&#35895;&#28040;&#38450;\&#28145;&#35895;&#28040;&#38450;\&#22806;&#27083;&#12308;&#20869;&#35379;&#12309;0904&#29256;\&#20849;&#36890;&#20206;&#35373;(&#22806;&#27083;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WINDOWS\&#65411;&#65438;&#65405;&#65400;&#65412;&#65391;&#65420;&#65439;\&#28145;&#35895;&#28040;&#38450;\&#28145;&#35895;&#28040;&#38450;\&#22806;&#27083;&#12308;&#20869;&#35379;&#12309;0904&#29256;\&#20849;&#36890;&#20206;&#35373;(&#22806;&#27083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1309;&#31639;\&#31532;&#20108;&#32102;&#39135;&#12475;&#12531;&#12479;&#12540;&#25913;&#20462;\abe\&#35576;&#32076;&#36027;&#31561;\&#35576;&#32076;&#36027;&#65288;&#20998;&#38626;&#30330;&#27880;&#6528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2398;&#12426;&#12384;&#12540;\E\WINDOWS\TEMP\&#35373;&#35336;&#20107;&#21209;&#25152;original\&#22899;&#24615;&#32207;&#21512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KEN010\H18&#28271;&#37326;&#27996;&#20998;&#32626;&#25913;&#31689;\&#22806;&#27083;&#24037;&#20107;\&#35373;&#35336;&#26360;\H18&#28271;&#37326;&#27996;&#20998;&#32626;&#35373;&#35336;&#26360;&#6529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2044\share\&#23546;&#26412;&#65411;&#65438;&#65392;&#65408;\&#12456;&#12463;&#12475;&#12523;\&#21336;&#20385;\5&#20849;&#36890;&#38500;&#21364;&#21336;&#20385;98&#12539;10&#12539;2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tohoku01\2003&#24180;&#24230;\03-05&#26481;&#36890;&#26449;&#65397;&#65420;&#65403;&#65394;&#65412;&#65406;&#65437;&#65408;&#65392;\04&#27231;&#26800;&#35373;&#20633;\&#27010;&#31639;&#26360;&#39006;\01-31&#20185;&#21488;&#65288;&#25216;&#65289;&#12475;&#12531;&#12479;&#12540;\&#20869;&#35379;&#26360;\&#20185;&#21488;&#27231;&#26800;&#20869;&#3537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22793;&#26356;&#35373;&#35336;(&#37326;&#29699;&#22580;)&#65296;&#65297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abe\&#35576;&#32076;&#36027;&#31561;\&#35576;&#32076;&#36027;&#65288;&#20998;&#38626;&#30330;&#2788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1\my%20documents\My%20Documents\2%20&#19990;&#30000;&#35895;&#39640;&#26657;\&#23455;&#26045;\&#20307;&#32946;&#39208;\S&#20307;&#32946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A-&#24314;&#31689;&#31309;&#31639;&#25104;&#26524;&#21697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2044\share\CAPEDRAW\&#25163;&#20253;&#12356;&#23567;&#31481;&#30010;&#25342;&#12356;&#12450;&#12452;&#12477;&#12513;\&#36914;&#34892;&#20013;&#20107;&#26696;\1807-0027&#29702;&#30740;_&#30740;&#31350;&#26412;&#39208;&#38651;&#21147;&#37327;&#30435;&#35222;\&#31309;&#31639;\Book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CAPEDRAW\&#25163;&#20253;&#12356;&#23567;&#31481;&#30010;&#25342;&#12356;&#12450;&#12452;&#12477;&#12513;\&#36914;&#34892;&#20013;&#20107;&#26696;\1807-0027&#29702;&#30740;_&#30740;&#31350;&#26412;&#39208;&#38651;&#21147;&#37327;&#30435;&#35222;\&#31309;&#31639;\Book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ishii\&#40736;&#12534;&#38306;&#23567;&#23398;&#26657;\Documents%20and%20Settings\Hiroki%20Ishii\My%20Documents\cad_data\&#40736;&#12534;&#38306;&#23567;&#23398;&#26657;\POOL\&#9734;&#25104;&#26524;&#21697;\&#25104;&#26524;&#21697;_&#40736;&#12534;&#38306;&#23567;&#23627;&#22806;&#65420;&#65439;&#65392;&#65433;&#31309;&#31639;\A-&#24314;&#31689;&#31309;&#31639;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DOCUME~1\ITOM\LOCALS~1\TEMP\LMEL00E_\&#22793;&#26356;-&#40736;&#12534;&#38306;&#23567;&#12503;&#12540;&#12523;&#35373;&#35336;&#26360;(090313)\&#20104;&#31639;&#35531;&#27714;&#26178;&#35373;&#35336;&#26360;\&#9679;&#40736;&#12534;&#38306;&#23567;&#23398;&#26657;&#12503;&#12540;&#12523;&#24037;&#20107;&#65288;&#25793;&#22721;&#26082;&#35069;&#21697;&#20351;&#29992;ver&#65289;102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\itom\personal\parsonal-1\&#24037;&#20107;\H14\&#31038;&#20250;&#20816;&#31461;&#35506;\&#21335;&#37096;&#22679;&#31689;\&#35373;&#35336;&#26360;\&#26087;&#33268;&#36947;&#39208;&#26989;&#32773;&#20869;&#35379;&#2636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2921\Desktop\&#21508;&#31278;&#27096;&#24335;\&#35373;&#35336;&#26360;(&#38619;&#24418;)_R5&#20849;&#36890;&#36027;&#31639;&#23450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Documents%20and%20Settings\watarais.KENCHIKU\&#12487;&#12473;&#12463;&#12488;&#12483;&#12503;\&#65403;&#65437;&#65420;&#65439;&#65433;\&#20869;&#35379;&#26360;&#24335;\&#22303;&#24037;&#201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Documents%20and%20Settings\watarais.KENCHIKU\&#12487;&#12473;&#12463;&#12488;&#12483;&#12503;\&#65403;&#65437;&#65420;&#65439;&#65433;\&#20869;&#35379;&#26360;&#24335;\&#22303;&#24037;&#2010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&#25104;&#26524;&#21697;&#12487;&#12540;&#12479;&#65288;&#22259;&#38754;&#20197;&#22806;&#65289;\2.&#22806;&#27083;&#24037;&#20107;\&#26397;&#26085;&#20013;&#22806;&#27083;&#35373;&#35336;(&#38651;&#23376;&#12487;&#12540;&#12479;)\1.&#20869;&#35379;&#26360;&#12539;&#25968;&#37327;&#35519;&#26360;\&#26397;&#26085;&#20013;&#23398;&#26657;(&#35373;&#35336;&#26360;)+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-&#35373;&#35336;\1179-&#40372;&#23713;&#24066;&#31435;&#26397;&#26085;&#20013;&#23398;&#26657;\2.&#35373;&#35336;\7.&#12464;&#12521;&#12454;&#12531;&#12489;&#35373;&#35336;\&#21463;&#38936;&#36039;&#26009;\&#26032;&#21644;\&#26397;&#26085;&#20013;&#23398;&#26657;(&#35373;&#35336;&#26360;)+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10\disk1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100\disk\Documents%20and%20Settings\watarais.KENCHIKU\&#12487;&#12473;&#12463;&#12488;&#12483;&#12503;\&#40372;&#23713;&#24066;&#33464;&#34899;&#39208;\2000\&#19990;&#30000;&#35895;&#39640;&#26657;\&#23455;&#26045;\&#26657;&#33294;\My%20Documents\2%20&#19990;&#30000;&#35895;&#39640;&#26657;\&#23455;&#26045;\&#20307;&#32946;&#39208;\S&#20307;&#329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六小学校機械設備改修＿市査定設計書"/>
      <sheetName val="#REF"/>
      <sheetName val="カッコイイ 表紙"/>
      <sheetName val="予定価格"/>
      <sheetName val="表紙"/>
      <sheetName val="設計書"/>
      <sheetName val="諸経費算定表（改修）"/>
      <sheetName val="予定価格調書"/>
      <sheetName val="金抜き表紙"/>
      <sheetName val="金抜き設計書"/>
      <sheetName val="予定価格試算表"/>
      <sheetName val="業者内訳書"/>
      <sheetName val="設計書 乙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>
        <row r="2">
          <cell r="B2" t="str">
            <v>共通仮設費及び諸経費算定表</v>
          </cell>
          <cell r="C2" t="str">
            <v>（改修工事）</v>
          </cell>
          <cell r="D2" t="str">
            <v>（改修工事）</v>
          </cell>
          <cell r="E2" t="str">
            <v>（改修工事）</v>
          </cell>
          <cell r="F2" t="str">
            <v>（改修工事）</v>
          </cell>
        </row>
        <row r="3">
          <cell r="B3" t="str">
            <v>Ⅰ．共通仮設費</v>
          </cell>
        </row>
        <row r="4">
          <cell r="C4" t="str">
            <v>直接工事費</v>
          </cell>
          <cell r="D4" t="str">
            <v>比率</v>
          </cell>
          <cell r="E4" t="str">
            <v>比率</v>
          </cell>
          <cell r="F4" t="str">
            <v>減率</v>
          </cell>
          <cell r="G4" t="str">
            <v>減率</v>
          </cell>
        </row>
        <row r="5">
          <cell r="B5" t="str">
            <v>　　    （</v>
          </cell>
          <cell r="C5">
            <v>56511970</v>
          </cell>
          <cell r="D5" t="str">
            <v>×</v>
          </cell>
          <cell r="E5">
            <v>2.64E-2</v>
          </cell>
          <cell r="F5" t="str">
            <v>）×</v>
          </cell>
          <cell r="G5">
            <v>1</v>
          </cell>
        </row>
        <row r="7">
          <cell r="C7" t="str">
            <v>直接工事費</v>
          </cell>
          <cell r="D7" t="str">
            <v>共通仮設費</v>
          </cell>
          <cell r="E7" t="str">
            <v>共通仮設費</v>
          </cell>
          <cell r="F7" t="str">
            <v>純工事費</v>
          </cell>
          <cell r="G7" t="str">
            <v>純工事費</v>
          </cell>
        </row>
        <row r="8">
          <cell r="C8">
            <v>56511970</v>
          </cell>
          <cell r="D8" t="str">
            <v>＋</v>
          </cell>
          <cell r="E8">
            <v>1491916</v>
          </cell>
          <cell r="F8" t="str">
            <v>＝</v>
          </cell>
          <cell r="G8">
            <v>58003886</v>
          </cell>
        </row>
        <row r="11">
          <cell r="B11" t="str">
            <v>Ⅱ．現場管理費　</v>
          </cell>
        </row>
        <row r="12">
          <cell r="C12" t="str">
            <v>純工事費</v>
          </cell>
          <cell r="D12" t="str">
            <v>比率</v>
          </cell>
          <cell r="E12" t="str">
            <v>比率</v>
          </cell>
          <cell r="F12" t="str">
            <v>現場管理費</v>
          </cell>
          <cell r="G12" t="str">
            <v>現場管理費</v>
          </cell>
        </row>
        <row r="13">
          <cell r="C13">
            <v>58003886</v>
          </cell>
          <cell r="D13" t="str">
            <v>×</v>
          </cell>
          <cell r="E13">
            <v>7.4999999999999997E-2</v>
          </cell>
          <cell r="F13" t="str">
            <v>＝</v>
          </cell>
          <cell r="G13">
            <v>4350291</v>
          </cell>
        </row>
        <row r="15">
          <cell r="C15" t="str">
            <v>純工事費</v>
          </cell>
          <cell r="D15" t="str">
            <v>現場管理費</v>
          </cell>
          <cell r="E15" t="str">
            <v>現場管理費</v>
          </cell>
          <cell r="F15" t="str">
            <v>工事原価</v>
          </cell>
          <cell r="G15" t="str">
            <v>工事原価</v>
          </cell>
        </row>
        <row r="16">
          <cell r="C16">
            <v>58003886</v>
          </cell>
          <cell r="D16" t="str">
            <v>＋</v>
          </cell>
          <cell r="E16">
            <v>4350291</v>
          </cell>
          <cell r="F16" t="str">
            <v>＝</v>
          </cell>
          <cell r="G16">
            <v>62354177</v>
          </cell>
        </row>
        <row r="18">
          <cell r="B18" t="str">
            <v>Ⅲ．一般管理費</v>
          </cell>
        </row>
        <row r="19">
          <cell r="C19" t="str">
            <v>工事原価</v>
          </cell>
          <cell r="D19" t="str">
            <v>比率</v>
          </cell>
          <cell r="E19" t="str">
            <v>比率</v>
          </cell>
          <cell r="F19" t="str">
            <v>補正比率</v>
          </cell>
          <cell r="G19" t="str">
            <v>補正比率</v>
          </cell>
        </row>
        <row r="20">
          <cell r="C20">
            <v>62354177</v>
          </cell>
          <cell r="D20" t="str">
            <v>×(</v>
          </cell>
          <cell r="E20">
            <v>7.1499999999999994E-2</v>
          </cell>
          <cell r="F20" t="str">
            <v>+</v>
          </cell>
          <cell r="G20">
            <v>4.0000000000000002E-4</v>
          </cell>
          <cell r="H20" t="str">
            <v>)＝</v>
          </cell>
        </row>
        <row r="24">
          <cell r="C24" t="str">
            <v>工事原価</v>
          </cell>
          <cell r="D24" t="str">
            <v>一般管理費</v>
          </cell>
          <cell r="E24" t="str">
            <v>一般管理費</v>
          </cell>
          <cell r="F24" t="str">
            <v>工事価格</v>
          </cell>
          <cell r="G24" t="str">
            <v>工事価格</v>
          </cell>
        </row>
        <row r="25">
          <cell r="C25">
            <v>62354177</v>
          </cell>
          <cell r="D25" t="str">
            <v>＋</v>
          </cell>
          <cell r="E25">
            <v>4482823</v>
          </cell>
          <cell r="F25" t="str">
            <v>＝</v>
          </cell>
          <cell r="G25">
            <v>66837000</v>
          </cell>
        </row>
        <row r="27">
          <cell r="B27" t="str">
            <v>Ⅳ．設計金額</v>
          </cell>
        </row>
        <row r="28">
          <cell r="E28" t="str">
            <v>工事価格</v>
          </cell>
        </row>
        <row r="29">
          <cell r="C29" t="str">
            <v>消費税</v>
          </cell>
          <cell r="D29" t="str">
            <v>：</v>
          </cell>
          <cell r="E29">
            <v>66837000</v>
          </cell>
          <cell r="F29" t="str">
            <v>×</v>
          </cell>
          <cell r="G29">
            <v>0.05</v>
          </cell>
          <cell r="H29" t="str">
            <v>＝</v>
          </cell>
        </row>
        <row r="31">
          <cell r="E31" t="str">
            <v>工事価格</v>
          </cell>
          <cell r="F31" t="str">
            <v>消費税額</v>
          </cell>
          <cell r="G31" t="str">
            <v>消費税額</v>
          </cell>
        </row>
        <row r="32">
          <cell r="C32" t="str">
            <v>合計金額</v>
          </cell>
          <cell r="D32" t="str">
            <v>：</v>
          </cell>
          <cell r="E32">
            <v>66837000</v>
          </cell>
          <cell r="F32" t="str">
            <v>＋</v>
          </cell>
          <cell r="G32">
            <v>3341850</v>
          </cell>
          <cell r="H32" t="str">
            <v>＝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A 機械棟"/>
      <sheetName val="B ﾋﾞﾝ"/>
      <sheetName val="C 既存改修"/>
      <sheetName val="D 外構"/>
      <sheetName val="E 造成"/>
      <sheetName val="Ｆ 杭"/>
      <sheetName val="H 設備"/>
      <sheetName val="I 解体"/>
      <sheetName val="鉄骨-機械"/>
      <sheetName val="鉄骨-ビン棟"/>
      <sheetName val="鉄骨-既存"/>
      <sheetName val="躯体"/>
      <sheetName val="土工事"/>
      <sheetName val="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Ｈ12　みどりヶ丘団地集会所建築工事 のバックアップ"/>
      <sheetName val="#REF"/>
      <sheetName val="設計書表紙"/>
      <sheetName val="設計書 (住宅課経費)"/>
      <sheetName val="設計書"/>
      <sheetName val="代価表紙"/>
      <sheetName val="見積代価表"/>
      <sheetName val="表紙"/>
      <sheetName val="直接仮設集計表"/>
      <sheetName val="土工事集計表"/>
      <sheetName val="鉄筋、型枠、生コン総括表"/>
      <sheetName val="鉄筋、型枠、生コン集計表"/>
      <sheetName val="防水工事集計表 "/>
      <sheetName val="石、タイル工事集計表"/>
      <sheetName val="木工事集計表 "/>
      <sheetName val="屋根工事集計表 "/>
      <sheetName val="金属工事集計表"/>
      <sheetName val="左官工事集計表"/>
      <sheetName val="木製建具工事集計表"/>
      <sheetName val="金属製建具工事集計表"/>
      <sheetName val="ガラス工事集計表"/>
      <sheetName val="塗装工事集計表"/>
      <sheetName val="外装工事集計表"/>
      <sheetName val="内装集計表"/>
      <sheetName val="各室内装数量調書"/>
      <sheetName val="雑工事集計表"/>
      <sheetName val="外構工事集計表"/>
    </sheetNames>
    <sheetDataSet>
      <sheetData sheetId="0" refreshError="1"/>
      <sheetData sheetId="1" refreshError="1">
        <row r="1">
          <cell r="A1" t="str">
            <v>No.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校舎耐震補強工事補助金対照表"/>
      <sheetName val="校舎耐震補強工事補助金内訳"/>
      <sheetName val="体育館耐震補強工事補助金対照表"/>
      <sheetName val="体育館耐震補強工事補助金内訳"/>
      <sheetName val="補助金項目表"/>
      <sheetName val="トイレ改修工事補助金対象表"/>
      <sheetName val="トイレ改修工事補助金内訳"/>
      <sheetName val="別表１－３(耐震･校舎）"/>
      <sheetName val="別表６（耐震・体育館）"/>
      <sheetName val="別表６（トイレ）"/>
      <sheetName val="付表２"/>
      <sheetName val="校舎"/>
      <sheetName val="用紙校舎（記入例なし）"/>
      <sheetName val="壁面積計算 "/>
      <sheetName val="部位別工事"/>
      <sheetName val="部位別工事(直仮按分)"/>
      <sheetName val="部位別数量一覧"/>
      <sheetName val="改修面積計算表"/>
      <sheetName val="屋体"/>
      <sheetName val="用紙屋体 (記入例なし)"/>
      <sheetName val="別紙２"/>
      <sheetName val="Ｂ棟トイレ改修工事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1">
          <cell r="G11" t="str">
            <v>耐震補強事業内容聴取票</v>
          </cell>
          <cell r="H11" t="str">
            <v>大規模改造（老朽施設）事業等内容聴取票（校舎）</v>
          </cell>
          <cell r="I11" t="str">
            <v>大規模改造（老朽施設）事業等内容聴取票（校舎）</v>
          </cell>
          <cell r="J11" t="str">
            <v>大規模改造（老朽施設）事業等内容聴取票（校舎）</v>
          </cell>
          <cell r="K11" t="str">
            <v>大規模改造（老朽施設）事業等内容聴取票（校舎）</v>
          </cell>
          <cell r="L11" t="str">
            <v>大規模改造（老朽施設）事業等内容聴取票（校舎）</v>
          </cell>
          <cell r="M11" t="str">
            <v>大規模改造（老朽施設）事業等内容聴取票（校舎）</v>
          </cell>
          <cell r="N11" t="str">
            <v>大規模改造（老朽施設）事業等内容聴取票（校舎）</v>
          </cell>
          <cell r="O11" t="str">
            <v>大規模改造（老朽施設）事業等内容聴取票（校舎）</v>
          </cell>
          <cell r="P11" t="str">
            <v>大規模改造（老朽施設）事業等内容聴取票（校舎）</v>
          </cell>
          <cell r="Q11" t="str">
            <v>大規模改造（老朽施設）事業等内容聴取票（校舎）</v>
          </cell>
          <cell r="R11" t="str">
            <v>大規模改造（老朽施設）事業等内容聴取票（校舎）</v>
          </cell>
          <cell r="S11" t="str">
            <v>大規模改造（老朽施設）事業等内容聴取票（校舎）</v>
          </cell>
          <cell r="U11" t="str">
            <v>大規模改造（老朽施設）事業等内容聴取票（校舎）</v>
          </cell>
          <cell r="V11" t="str">
            <v>大規模改造（老朽施設）事業等内容聴取票（校舎）</v>
          </cell>
          <cell r="AD11" t="str">
            <v>大規模改造（老朽施設）事業等内容聴取票（校舎）</v>
          </cell>
          <cell r="BJ11" t="str">
            <v>大規模改造（老朽施設）事業等内容聴取票（校舎）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１　基本項目</v>
          </cell>
          <cell r="V13" t="str">
            <v>東  京  都</v>
          </cell>
          <cell r="W13" t="str">
            <v>設置者</v>
          </cell>
          <cell r="X13" t="str">
            <v>○○○市</v>
          </cell>
          <cell r="Y13" t="str">
            <v>都道府県名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②-１</v>
          </cell>
          <cell r="E15" t="str">
            <v>構造・階数</v>
          </cell>
          <cell r="F15" t="str">
            <v>ＲＣ造 ３階</v>
          </cell>
          <cell r="G15" t="str">
            <v>棟番号</v>
          </cell>
          <cell r="H15" t="str">
            <v>○○○小学校</v>
          </cell>
          <cell r="I15" t="str">
            <v>②-１</v>
          </cell>
          <cell r="J15" t="str">
            <v>耐震補強事業（関連工事）</v>
          </cell>
          <cell r="K15" t="str">
            <v>棟番号</v>
          </cell>
          <cell r="L15" t="str">
            <v>②-１</v>
          </cell>
          <cell r="M15" t="str">
            <v>構造・階数</v>
          </cell>
          <cell r="N15" t="str">
            <v>ＲＣ造 ３階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②-１</v>
          </cell>
          <cell r="S15" t="str">
            <v>学校名</v>
          </cell>
          <cell r="U15" t="str">
            <v>学校名</v>
          </cell>
          <cell r="V15" t="str">
            <v>棟番号</v>
          </cell>
          <cell r="W15" t="str">
            <v>○○○小学校</v>
          </cell>
          <cell r="X15" t="str">
            <v>○○○小学校</v>
          </cell>
          <cell r="Y15" t="str">
            <v>○○○小学校</v>
          </cell>
          <cell r="Z15" t="str">
            <v>事業区分</v>
          </cell>
          <cell r="AA15" t="str">
            <v>大規模改造事業</v>
          </cell>
          <cell r="AB15" t="str">
            <v>棟番号</v>
          </cell>
          <cell r="AC15" t="str">
            <v>②-１</v>
          </cell>
          <cell r="AD15" t="str">
            <v>事業区分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②-１</v>
          </cell>
          <cell r="AN15" t="str">
            <v>②-１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②-１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②-１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②-１</v>
          </cell>
          <cell r="BG15" t="str">
            <v>棟番号</v>
          </cell>
          <cell r="BH15" t="str">
            <v>②-１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②-１</v>
          </cell>
        </row>
        <row r="17">
          <cell r="A17" t="str">
            <v>建物区分</v>
          </cell>
          <cell r="B17" t="str">
            <v>校舎・その他（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(1,500＋1,500)</v>
          </cell>
          <cell r="G17" t="str">
            <v>建築年</v>
          </cell>
          <cell r="H17" t="str">
            <v>ＲＣ造 ３階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(1,500＋1,500)</v>
          </cell>
          <cell r="M17" t="str">
            <v>面積</v>
          </cell>
          <cell r="N17" t="str">
            <v>(1,500＋1,500)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(1,500＋1,500)</v>
          </cell>
          <cell r="S17" t="str">
            <v>構造・階数</v>
          </cell>
          <cell r="U17" t="str">
            <v>構造・階数</v>
          </cell>
          <cell r="V17" t="str">
            <v>面積</v>
          </cell>
          <cell r="W17" t="str">
            <v>ＲＣ造 ３階</v>
          </cell>
          <cell r="X17" t="str">
            <v>ＲＣ造 ３階</v>
          </cell>
          <cell r="Y17" t="str">
            <v>ＲＣ造 ３階</v>
          </cell>
          <cell r="Z17" t="str">
            <v>建築年</v>
          </cell>
          <cell r="AA17">
            <v>47</v>
          </cell>
          <cell r="AB17" t="str">
            <v>面積</v>
          </cell>
          <cell r="AC17" t="str">
            <v>(1,500＋1,500)</v>
          </cell>
          <cell r="AD17" t="str">
            <v>建築年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ＲＣ造 ３階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(1,500＋1,500)</v>
          </cell>
          <cell r="AN17" t="str">
            <v>(1,500＋1,500)</v>
          </cell>
          <cell r="AO17" t="str">
            <v>構造・階数</v>
          </cell>
          <cell r="AP17" t="str">
            <v>ＲＣ造 ３階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(1,500＋1,500)</v>
          </cell>
          <cell r="AU17" t="str">
            <v>ＲＣ造 ３階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(1,500＋1,500)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ＲＣ造 ３階</v>
          </cell>
          <cell r="BE17" t="str">
            <v>面積</v>
          </cell>
          <cell r="BF17" t="str">
            <v>(1,500＋1,500)</v>
          </cell>
          <cell r="BG17" t="str">
            <v>面積</v>
          </cell>
          <cell r="BH17" t="str">
            <v>(1,500＋1,500)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(1,500＋1,500)</v>
          </cell>
        </row>
        <row r="18">
          <cell r="N18">
            <v>3000</v>
          </cell>
          <cell r="O18">
            <v>3000</v>
          </cell>
          <cell r="P18">
            <v>3000</v>
          </cell>
          <cell r="Q18">
            <v>3000</v>
          </cell>
          <cell r="R18">
            <v>3000</v>
          </cell>
          <cell r="S18">
            <v>3000</v>
          </cell>
          <cell r="U18">
            <v>3000</v>
          </cell>
          <cell r="V18">
            <v>3000</v>
          </cell>
          <cell r="W18">
            <v>3000</v>
          </cell>
          <cell r="X18">
            <v>3000</v>
          </cell>
          <cell r="Y18">
            <v>3000</v>
          </cell>
          <cell r="AT18">
            <v>3000</v>
          </cell>
          <cell r="BZ18">
            <v>3000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区分</v>
          </cell>
          <cell r="V19" t="str">
            <v>（Ｂ）</v>
          </cell>
          <cell r="W19" t="str">
            <v>（Ｃ）</v>
          </cell>
          <cell r="X19" t="str">
            <v>（Ａ）</v>
          </cell>
          <cell r="Y19" t="str">
            <v>（Ａ）</v>
          </cell>
          <cell r="Z19" t="str">
            <v>（Ｆ）</v>
          </cell>
          <cell r="AA19" t="str">
            <v>（Ｆ/Ｅ）</v>
          </cell>
          <cell r="AB19" t="str">
            <v>区分</v>
          </cell>
          <cell r="AC19" t="str">
            <v>（Ｂ）</v>
          </cell>
          <cell r="AD19" t="str">
            <v>（Ｂ）</v>
          </cell>
          <cell r="AE19" t="str">
            <v>（Ｃ）</v>
          </cell>
          <cell r="AF19" t="str">
            <v>（Ｄ）</v>
          </cell>
          <cell r="AG19" t="str">
            <v>（Ｃ）</v>
          </cell>
          <cell r="AH19" t="str">
            <v>（Ｃ）</v>
          </cell>
          <cell r="AI19" t="str">
            <v>（Ｆ/Ｅ）</v>
          </cell>
          <cell r="AJ19" t="str">
            <v>（Ｄ）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S19" t="str">
            <v>（Ｄ）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改修面積(㎡)</v>
          </cell>
          <cell r="V20" t="str">
            <v>個別事由(千円)</v>
          </cell>
          <cell r="W20" t="str">
            <v>地域別単価(千円/㎡)</v>
          </cell>
          <cell r="X20" t="str">
            <v>地域別単価(千円/㎡)</v>
          </cell>
          <cell r="Y20" t="str">
            <v>実施金額/標準的経費</v>
          </cell>
          <cell r="Z20" t="str">
            <v>地域別単価(千円/㎡)</v>
          </cell>
          <cell r="AA20" t="str">
            <v>改修比率（％）</v>
          </cell>
          <cell r="AB20" t="str">
            <v>改修面積(㎡)</v>
          </cell>
          <cell r="AC20" t="str">
            <v>改修比率（％）</v>
          </cell>
          <cell r="AD20" t="str">
            <v>改修比率（％）</v>
          </cell>
          <cell r="AE20" t="str">
            <v>実施金額（千円）</v>
          </cell>
          <cell r="AF20" t="str">
            <v>実施金額/標準的経費</v>
          </cell>
          <cell r="AG20" t="str">
            <v>改修面積(㎡)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S20" t="str">
            <v>個別事由(千円)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18534</v>
          </cell>
          <cell r="D22" t="str">
            <v>+</v>
          </cell>
          <cell r="E22" t="str">
            <v>+</v>
          </cell>
          <cell r="F22" t="str">
            <v>0</v>
          </cell>
          <cell r="G22">
            <v>18534</v>
          </cell>
          <cell r="H22" t="str">
            <v>＝</v>
          </cell>
          <cell r="I22">
            <v>18534</v>
          </cell>
          <cell r="J22" t="str">
            <v>/</v>
          </cell>
          <cell r="K22">
            <v>18534</v>
          </cell>
          <cell r="L22">
            <v>22000</v>
          </cell>
          <cell r="M22" t="str">
            <v>×</v>
          </cell>
          <cell r="N22">
            <v>7.3999999999999986</v>
          </cell>
          <cell r="O22" t="str">
            <v>×</v>
          </cell>
          <cell r="P22">
            <v>22000</v>
          </cell>
          <cell r="Q22" t="str">
            <v>+</v>
          </cell>
          <cell r="R22" t="str">
            <v>/</v>
          </cell>
          <cell r="S22">
            <v>18534</v>
          </cell>
          <cell r="U22">
            <v>21000</v>
          </cell>
          <cell r="V22" t="str">
            <v>/</v>
          </cell>
          <cell r="W22">
            <v>39605</v>
          </cell>
          <cell r="X22">
            <v>178.4</v>
          </cell>
          <cell r="Y22">
            <v>178.4</v>
          </cell>
          <cell r="Z22">
            <v>178.4</v>
          </cell>
          <cell r="AA22" t="str">
            <v>×</v>
          </cell>
          <cell r="AB22" t="str">
            <v>×</v>
          </cell>
          <cell r="AC22" t="str">
            <v>×</v>
          </cell>
          <cell r="AD22">
            <v>7.3999999999999986</v>
          </cell>
          <cell r="AE22" t="str">
            <v>＝</v>
          </cell>
          <cell r="AF22" t="str">
            <v>×</v>
          </cell>
          <cell r="AG22" t="str">
            <v>×</v>
          </cell>
          <cell r="AH22">
            <v>3000</v>
          </cell>
          <cell r="AI22" t="str">
            <v>/</v>
          </cell>
          <cell r="AJ22" t="str">
            <v>+</v>
          </cell>
          <cell r="AK22" t="str">
            <v>+</v>
          </cell>
          <cell r="AL22" t="str">
            <v>0</v>
          </cell>
          <cell r="AM22" t="str">
            <v>0</v>
          </cell>
          <cell r="AN22" t="str">
            <v>＝</v>
          </cell>
          <cell r="AO22" t="str">
            <v>＝</v>
          </cell>
          <cell r="AP22">
            <v>39605</v>
          </cell>
          <cell r="AQ22">
            <v>178.4</v>
          </cell>
          <cell r="AR22" t="str">
            <v>×</v>
          </cell>
          <cell r="AS22">
            <v>21000</v>
          </cell>
          <cell r="AT22">
            <v>21000</v>
          </cell>
          <cell r="AU22">
            <v>21000</v>
          </cell>
          <cell r="AV22">
            <v>21000</v>
          </cell>
          <cell r="AW22" t="str">
            <v>/</v>
          </cell>
          <cell r="AX22">
            <v>39605</v>
          </cell>
          <cell r="AY22">
            <v>151500</v>
          </cell>
          <cell r="BA22" t="str">
            <v>/</v>
          </cell>
          <cell r="BB22">
            <v>150391</v>
          </cell>
          <cell r="BC22">
            <v>178.4</v>
          </cell>
          <cell r="BD22" t="str">
            <v>×</v>
          </cell>
          <cell r="BE22">
            <v>28.099999999999998</v>
          </cell>
          <cell r="BF22">
            <v>178.4</v>
          </cell>
          <cell r="BG22">
            <v>3000</v>
          </cell>
          <cell r="BH22" t="str">
            <v>+</v>
          </cell>
          <cell r="BI22" t="str">
            <v>×</v>
          </cell>
          <cell r="BJ22">
            <v>28.099999999999998</v>
          </cell>
          <cell r="BK22">
            <v>150391</v>
          </cell>
          <cell r="BL22">
            <v>151500</v>
          </cell>
          <cell r="BM22" t="str">
            <v>×</v>
          </cell>
          <cell r="BN22">
            <v>3000</v>
          </cell>
          <cell r="BO22">
            <v>150391</v>
          </cell>
          <cell r="BP22" t="str">
            <v>＝</v>
          </cell>
          <cell r="BQ22" t="str">
            <v>+</v>
          </cell>
          <cell r="BR22">
            <v>151500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150391</v>
          </cell>
          <cell r="BW22" t="str">
            <v>/</v>
          </cell>
          <cell r="BX22">
            <v>150391</v>
          </cell>
          <cell r="BY22" t="str">
            <v>/</v>
          </cell>
          <cell r="BZ22">
            <v>151500</v>
          </cell>
          <cell r="CA22">
            <v>150391</v>
          </cell>
          <cell r="CB22">
            <v>151500</v>
          </cell>
          <cell r="CC22" t="str">
            <v>/</v>
          </cell>
          <cell r="CD22">
            <v>150391</v>
          </cell>
        </row>
        <row r="23">
          <cell r="R23" t="str">
            <v>＝</v>
          </cell>
          <cell r="S23">
            <v>1.19</v>
          </cell>
          <cell r="U23" t="str">
            <v>＝</v>
          </cell>
          <cell r="V23">
            <v>1.01</v>
          </cell>
          <cell r="W23">
            <v>0.53</v>
          </cell>
          <cell r="X23" t="str">
            <v>＝</v>
          </cell>
          <cell r="Y23">
            <v>1.01</v>
          </cell>
          <cell r="Z23" t="str">
            <v>＝</v>
          </cell>
          <cell r="AA23">
            <v>0.53</v>
          </cell>
          <cell r="AB23" t="str">
            <v>＝</v>
          </cell>
          <cell r="AC23">
            <v>1.01</v>
          </cell>
          <cell r="AD23">
            <v>0.53</v>
          </cell>
          <cell r="AE23" t="str">
            <v>＝</v>
          </cell>
          <cell r="AF23">
            <v>1.01</v>
          </cell>
          <cell r="AG23">
            <v>0.53</v>
          </cell>
          <cell r="AH23" t="str">
            <v>＝</v>
          </cell>
          <cell r="AI23">
            <v>1.01</v>
          </cell>
          <cell r="AJ23">
            <v>0.53</v>
          </cell>
          <cell r="AK23" t="str">
            <v>＝</v>
          </cell>
          <cell r="AL23">
            <v>1.01</v>
          </cell>
          <cell r="AM23">
            <v>0.53</v>
          </cell>
          <cell r="AN23" t="str">
            <v>＝</v>
          </cell>
          <cell r="AO23">
            <v>1.01</v>
          </cell>
          <cell r="AP23">
            <v>0.53</v>
          </cell>
          <cell r="AQ23" t="str">
            <v>＝</v>
          </cell>
          <cell r="AR23">
            <v>1.01</v>
          </cell>
          <cell r="AW23" t="str">
            <v>＝</v>
          </cell>
          <cell r="AX23">
            <v>0.53</v>
          </cell>
          <cell r="CC23" t="str">
            <v>＝</v>
          </cell>
          <cell r="CD23">
            <v>1.01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＝</v>
          </cell>
          <cell r="V25" t="str">
            <v>/</v>
          </cell>
          <cell r="W25" t="str">
            <v>×</v>
          </cell>
          <cell r="X25" t="str">
            <v>×</v>
          </cell>
          <cell r="Y25" t="str">
            <v>+</v>
          </cell>
          <cell r="Z25" t="str">
            <v>＝</v>
          </cell>
          <cell r="AA25" t="str">
            <v>/</v>
          </cell>
          <cell r="AB25" t="str">
            <v>×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I25" t="str">
            <v>×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0.92500000000000004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0.92500000000000004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0.92500000000000004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0.92500000000000004</v>
          </cell>
          <cell r="S28">
            <v>0.92500000000000004</v>
          </cell>
          <cell r="U28" t="str">
            <v>２  改修比率算出表（基礎部分）</v>
          </cell>
          <cell r="V28" t="str">
            <v>３  個別事由</v>
          </cell>
          <cell r="W28" t="str">
            <v>請負比率</v>
          </cell>
          <cell r="X28">
            <v>0.92500000000000004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0.92500000000000004</v>
          </cell>
          <cell r="AC28" t="str">
            <v>請負比率</v>
          </cell>
          <cell r="AD28">
            <v>0.92500000000000004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0.92500000000000004</v>
          </cell>
          <cell r="AI28" t="str">
            <v>請負比率</v>
          </cell>
          <cell r="AJ28">
            <v>0.92500000000000004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0.92500000000000004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0.92500000000000004</v>
          </cell>
          <cell r="AT28">
            <v>0.92500000000000004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0.92500000000000004</v>
          </cell>
          <cell r="AY28" t="str">
            <v>３  個別事由</v>
          </cell>
          <cell r="BA28" t="str">
            <v>２  改修比率算出表（基礎部分）</v>
          </cell>
          <cell r="BT28" t="str">
            <v>３  個別事由</v>
          </cell>
          <cell r="CB28" t="str">
            <v>請負比率</v>
          </cell>
          <cell r="CD28">
            <v>0.92500000000000004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工       種</v>
          </cell>
          <cell r="V29" t="str">
            <v>割合</v>
          </cell>
          <cell r="W29" t="str">
            <v>単価構成比</v>
          </cell>
          <cell r="X29" t="str">
            <v>改修比率</v>
          </cell>
          <cell r="Y29" t="str">
            <v>改修範囲  （数量）</v>
          </cell>
          <cell r="Z29" t="str">
            <v>改修範囲  （数量）</v>
          </cell>
          <cell r="AA29" t="str">
            <v>単  価</v>
          </cell>
          <cell r="AB29" t="str">
            <v>標準金額</v>
          </cell>
          <cell r="AC29" t="str">
            <v>実施金額</v>
          </cell>
          <cell r="AD29" t="str">
            <v>単価構成比</v>
          </cell>
          <cell r="AE29" t="str">
            <v>割合</v>
          </cell>
          <cell r="AF29" t="str">
            <v>割合</v>
          </cell>
          <cell r="AG29" t="str">
            <v>数  量</v>
          </cell>
          <cell r="AH29" t="str">
            <v>単価構成比</v>
          </cell>
          <cell r="AI29" t="str">
            <v>単価構成比</v>
          </cell>
          <cell r="AJ29" t="str">
            <v>実施金額</v>
          </cell>
          <cell r="AK29" t="str">
            <v>改修比率</v>
          </cell>
          <cell r="AL29" t="str">
            <v>改修比率</v>
          </cell>
          <cell r="AM29" t="str">
            <v>区    分</v>
          </cell>
          <cell r="AN29" t="str">
            <v>区    分</v>
          </cell>
          <cell r="AO29" t="str">
            <v>改修比率</v>
          </cell>
          <cell r="AP29" t="str">
            <v>区    分</v>
          </cell>
          <cell r="AQ29" t="str">
            <v>数  量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工       種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②</v>
          </cell>
          <cell r="W30" t="str">
            <v>％</v>
          </cell>
          <cell r="X30" t="str">
            <v>①×②  ％</v>
          </cell>
          <cell r="Y30" t="str">
            <v>(円）</v>
          </cell>
          <cell r="Z30" t="str">
            <v>(千円）</v>
          </cell>
          <cell r="AA30" t="str">
            <v>(千円）</v>
          </cell>
          <cell r="AB30" t="str">
            <v>①  ％</v>
          </cell>
          <cell r="AC30" t="str">
            <v>②</v>
          </cell>
          <cell r="AD30" t="str">
            <v>％</v>
          </cell>
          <cell r="AE30" t="str">
            <v>①×②  ％</v>
          </cell>
          <cell r="AF30" t="str">
            <v>(円）</v>
          </cell>
          <cell r="AG30" t="str">
            <v>①  ％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1000</v>
          </cell>
          <cell r="G31" t="str">
            <v>㎡</v>
          </cell>
          <cell r="H31">
            <v>85</v>
          </cell>
          <cell r="I31">
            <v>3.5</v>
          </cell>
          <cell r="J31">
            <v>3</v>
          </cell>
          <cell r="K31" t="str">
            <v>防水･屋根</v>
          </cell>
          <cell r="L31">
            <v>1000</v>
          </cell>
          <cell r="M31" t="str">
            <v>㎡</v>
          </cell>
          <cell r="N31" t="str">
            <v>/</v>
          </cell>
          <cell r="O31">
            <v>1000</v>
          </cell>
          <cell r="P31" t="str">
            <v>㎡</v>
          </cell>
          <cell r="Q31">
            <v>100</v>
          </cell>
          <cell r="R31">
            <v>3.5</v>
          </cell>
          <cell r="S31" t="str">
            <v>防水･屋根</v>
          </cell>
          <cell r="U31" t="str">
            <v>/</v>
          </cell>
          <cell r="V31" t="str">
            <v>防水･屋根</v>
          </cell>
          <cell r="W31">
            <v>850</v>
          </cell>
          <cell r="X31" t="str">
            <v>㎡</v>
          </cell>
          <cell r="Y31" t="str">
            <v>/</v>
          </cell>
          <cell r="Z31">
            <v>850</v>
          </cell>
          <cell r="AA31" t="str">
            <v>㎡</v>
          </cell>
          <cell r="AB31" t="str">
            <v>/</v>
          </cell>
          <cell r="AC31" t="str">
            <v>/</v>
          </cell>
          <cell r="AD31">
            <v>1000</v>
          </cell>
          <cell r="AE31" t="str">
            <v>㎡</v>
          </cell>
          <cell r="AF31" t="str">
            <v/>
          </cell>
          <cell r="AG31">
            <v>3.5</v>
          </cell>
          <cell r="AH31">
            <v>85</v>
          </cell>
          <cell r="AI31">
            <v>3.5</v>
          </cell>
          <cell r="AJ31" t="str">
            <v>防水･屋根</v>
          </cell>
          <cell r="AK31">
            <v>1000</v>
          </cell>
          <cell r="AL31" t="str">
            <v>㎡</v>
          </cell>
          <cell r="AM31">
            <v>3</v>
          </cell>
          <cell r="AN31">
            <v>1000</v>
          </cell>
          <cell r="AO31" t="str">
            <v>㎡</v>
          </cell>
          <cell r="AP31">
            <v>100</v>
          </cell>
          <cell r="AQ31">
            <v>3.5</v>
          </cell>
          <cell r="AR31">
            <v>3.5</v>
          </cell>
          <cell r="AS31" t="str">
            <v>㎡</v>
          </cell>
          <cell r="AT31" t="str">
            <v>/</v>
          </cell>
          <cell r="AU31">
            <v>1000</v>
          </cell>
          <cell r="AV31" t="str">
            <v>㎡</v>
          </cell>
          <cell r="AW31">
            <v>100</v>
          </cell>
          <cell r="AX31">
            <v>3.5</v>
          </cell>
          <cell r="AY31">
            <v>3.5</v>
          </cell>
          <cell r="BA31">
            <v>1000</v>
          </cell>
          <cell r="BB31" t="str">
            <v>防水･屋根</v>
          </cell>
          <cell r="BC31" t="str">
            <v/>
          </cell>
          <cell r="BD31">
            <v>100</v>
          </cell>
          <cell r="BE31">
            <v>3.5</v>
          </cell>
          <cell r="BF31">
            <v>1000</v>
          </cell>
          <cell r="BG31" t="str">
            <v>㎡</v>
          </cell>
          <cell r="BH31" t="str">
            <v>/</v>
          </cell>
          <cell r="BI31">
            <v>3.5</v>
          </cell>
          <cell r="BJ31">
            <v>1000</v>
          </cell>
          <cell r="BK31" t="str">
            <v>㎡</v>
          </cell>
          <cell r="BL31" t="str">
            <v/>
          </cell>
          <cell r="BM31">
            <v>3.5</v>
          </cell>
          <cell r="BN31">
            <v>100</v>
          </cell>
          <cell r="BO31">
            <v>3.5</v>
          </cell>
          <cell r="BS31">
            <v>3.5</v>
          </cell>
        </row>
        <row r="32">
          <cell r="A32" t="str">
            <v>壁新設(㎡)</v>
          </cell>
          <cell r="B32">
            <v>82</v>
          </cell>
          <cell r="C32">
            <v>100.8</v>
          </cell>
          <cell r="D32">
            <v>82</v>
          </cell>
          <cell r="E32" t="str">
            <v>建</v>
          </cell>
          <cell r="F32">
            <v>100.8</v>
          </cell>
          <cell r="G32">
            <v>8266</v>
          </cell>
          <cell r="H32" t="str">
            <v>㎡</v>
          </cell>
          <cell r="I32" t="str">
            <v>/</v>
          </cell>
          <cell r="J32">
            <v>3500</v>
          </cell>
          <cell r="K32" t="str">
            <v>㎡</v>
          </cell>
          <cell r="L32">
            <v>22</v>
          </cell>
          <cell r="M32">
            <v>2.9</v>
          </cell>
          <cell r="N32">
            <v>0.6</v>
          </cell>
          <cell r="O32" t="str">
            <v>建</v>
          </cell>
          <cell r="P32" t="str">
            <v>外 　　装</v>
          </cell>
          <cell r="Q32">
            <v>1500</v>
          </cell>
          <cell r="R32" t="str">
            <v>㎡</v>
          </cell>
          <cell r="S32" t="str">
            <v>建</v>
          </cell>
          <cell r="U32" t="str">
            <v>建</v>
          </cell>
          <cell r="V32" t="str">
            <v>外 　　装</v>
          </cell>
          <cell r="W32">
            <v>770</v>
          </cell>
          <cell r="X32" t="str">
            <v>㎡</v>
          </cell>
          <cell r="Y32" t="str">
            <v>/</v>
          </cell>
          <cell r="Z32">
            <v>770</v>
          </cell>
          <cell r="AA32" t="str">
            <v>㎡</v>
          </cell>
          <cell r="AB32" t="str">
            <v>/</v>
          </cell>
          <cell r="AC32" t="str">
            <v>建</v>
          </cell>
          <cell r="AD32">
            <v>3500</v>
          </cell>
          <cell r="AE32" t="str">
            <v>㎡</v>
          </cell>
          <cell r="AF32" t="str">
            <v/>
          </cell>
          <cell r="AG32" t="str">
            <v>/</v>
          </cell>
          <cell r="AH32">
            <v>22</v>
          </cell>
          <cell r="AI32">
            <v>2.9</v>
          </cell>
          <cell r="AJ32">
            <v>43</v>
          </cell>
          <cell r="AK32">
            <v>2.9</v>
          </cell>
          <cell r="AL32">
            <v>1.2</v>
          </cell>
          <cell r="AM32">
            <v>0.6</v>
          </cell>
          <cell r="AN32" t="str">
            <v>外 　　装</v>
          </cell>
          <cell r="AO32">
            <v>1500</v>
          </cell>
          <cell r="AP32" t="str">
            <v>㎡</v>
          </cell>
          <cell r="AQ32" t="str">
            <v>/</v>
          </cell>
          <cell r="AR32">
            <v>3500</v>
          </cell>
          <cell r="AS32" t="str">
            <v>㎡</v>
          </cell>
          <cell r="AT32">
            <v>43</v>
          </cell>
          <cell r="AU32">
            <v>2.9</v>
          </cell>
          <cell r="AV32">
            <v>1.2</v>
          </cell>
          <cell r="AW32">
            <v>1500</v>
          </cell>
          <cell r="AX32" t="str">
            <v>㎡</v>
          </cell>
          <cell r="AY32" t="str">
            <v>/</v>
          </cell>
          <cell r="BA32" t="str">
            <v>建</v>
          </cell>
          <cell r="BB32" t="str">
            <v>外 　　装</v>
          </cell>
          <cell r="BC32">
            <v>2.9</v>
          </cell>
          <cell r="BD32">
            <v>1.2</v>
          </cell>
          <cell r="BE32" t="str">
            <v>㎡</v>
          </cell>
          <cell r="BF32">
            <v>1500</v>
          </cell>
          <cell r="BG32" t="str">
            <v>㎡</v>
          </cell>
          <cell r="BH32" t="str">
            <v>/</v>
          </cell>
          <cell r="BI32">
            <v>1.2</v>
          </cell>
          <cell r="BJ32">
            <v>3500</v>
          </cell>
          <cell r="BK32" t="str">
            <v>㎡</v>
          </cell>
          <cell r="BL32" t="str">
            <v/>
          </cell>
          <cell r="BM32">
            <v>1.2</v>
          </cell>
          <cell r="BN32">
            <v>43</v>
          </cell>
          <cell r="BO32">
            <v>2.9</v>
          </cell>
          <cell r="BS32">
            <v>1.2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</v>
          </cell>
          <cell r="F33">
            <v>482</v>
          </cell>
          <cell r="G33">
            <v>0</v>
          </cell>
          <cell r="H33" t="str">
            <v>/</v>
          </cell>
          <cell r="I33">
            <v>3000</v>
          </cell>
          <cell r="J33" t="str">
            <v>㎡</v>
          </cell>
          <cell r="K33">
            <v>16</v>
          </cell>
          <cell r="L33">
            <v>5.7</v>
          </cell>
          <cell r="M33">
            <v>0.9</v>
          </cell>
          <cell r="N33" t="str">
            <v>内</v>
          </cell>
          <cell r="O33" t="str">
            <v>床</v>
          </cell>
          <cell r="P33">
            <v>2000</v>
          </cell>
          <cell r="Q33" t="str">
            <v>㎡</v>
          </cell>
          <cell r="R33" t="str">
            <v>/</v>
          </cell>
          <cell r="S33" t="str">
            <v>㎡</v>
          </cell>
          <cell r="U33" t="str">
            <v>床</v>
          </cell>
          <cell r="V33" t="str">
            <v>内</v>
          </cell>
          <cell r="W33" t="str">
            <v>床</v>
          </cell>
          <cell r="X33">
            <v>482</v>
          </cell>
          <cell r="Y33" t="str">
            <v>㎡</v>
          </cell>
          <cell r="Z33">
            <v>482</v>
          </cell>
          <cell r="AA33" t="str">
            <v>㎡</v>
          </cell>
          <cell r="AB33" t="str">
            <v>/</v>
          </cell>
          <cell r="AC33" t="str">
            <v>㎡</v>
          </cell>
          <cell r="AD33">
            <v>3000</v>
          </cell>
          <cell r="AE33" t="str">
            <v>㎡</v>
          </cell>
          <cell r="AF33" t="str">
            <v/>
          </cell>
          <cell r="AG33" t="str">
            <v>㎡</v>
          </cell>
          <cell r="AH33">
            <v>16</v>
          </cell>
          <cell r="AI33">
            <v>5.7</v>
          </cell>
          <cell r="AJ33">
            <v>0.9</v>
          </cell>
          <cell r="AK33">
            <v>67</v>
          </cell>
          <cell r="AL33">
            <v>5.7</v>
          </cell>
          <cell r="AM33">
            <v>0.9</v>
          </cell>
          <cell r="AN33" t="str">
            <v>内</v>
          </cell>
          <cell r="AO33" t="str">
            <v>床</v>
          </cell>
          <cell r="AP33">
            <v>2000</v>
          </cell>
          <cell r="AQ33" t="str">
            <v>㎡</v>
          </cell>
          <cell r="AR33" t="str">
            <v>/</v>
          </cell>
          <cell r="AS33">
            <v>3000</v>
          </cell>
          <cell r="AT33" t="str">
            <v>㎡</v>
          </cell>
          <cell r="AU33">
            <v>67</v>
          </cell>
          <cell r="AV33">
            <v>5.7</v>
          </cell>
          <cell r="AW33">
            <v>3.8</v>
          </cell>
          <cell r="AX33">
            <v>2000</v>
          </cell>
          <cell r="AY33" t="str">
            <v>㎡</v>
          </cell>
          <cell r="BA33">
            <v>3000</v>
          </cell>
          <cell r="BB33" t="str">
            <v>内</v>
          </cell>
          <cell r="BC33" t="str">
            <v>床</v>
          </cell>
          <cell r="BD33">
            <v>5.7</v>
          </cell>
          <cell r="BE33">
            <v>3.8</v>
          </cell>
          <cell r="BF33">
            <v>2000</v>
          </cell>
          <cell r="BG33" t="str">
            <v>㎡</v>
          </cell>
          <cell r="BH33" t="str">
            <v>/</v>
          </cell>
          <cell r="BI33">
            <v>5.7</v>
          </cell>
          <cell r="BJ33">
            <v>3000</v>
          </cell>
          <cell r="BK33" t="str">
            <v>㎡</v>
          </cell>
          <cell r="BL33" t="str">
            <v/>
          </cell>
          <cell r="BM33">
            <v>3.8</v>
          </cell>
          <cell r="BN33">
            <v>67</v>
          </cell>
          <cell r="BO33">
            <v>5.7</v>
          </cell>
          <cell r="BS33">
            <v>3.8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>
            <v>405</v>
          </cell>
          <cell r="F34" t="str">
            <v>㎡</v>
          </cell>
          <cell r="G34">
            <v>0</v>
          </cell>
          <cell r="H34">
            <v>6500</v>
          </cell>
          <cell r="I34" t="str">
            <v>㎡</v>
          </cell>
          <cell r="J34">
            <v>6</v>
          </cell>
          <cell r="K34">
            <v>11.3</v>
          </cell>
          <cell r="L34">
            <v>0.7</v>
          </cell>
          <cell r="M34" t="str">
            <v>壁</v>
          </cell>
          <cell r="N34">
            <v>2800</v>
          </cell>
          <cell r="O34" t="str">
            <v>㎡</v>
          </cell>
          <cell r="P34" t="str">
            <v>/</v>
          </cell>
          <cell r="Q34">
            <v>6500</v>
          </cell>
          <cell r="R34" t="str">
            <v>㎡</v>
          </cell>
          <cell r="S34">
            <v>43</v>
          </cell>
          <cell r="U34" t="str">
            <v>壁</v>
          </cell>
          <cell r="V34" t="str">
            <v>㎡</v>
          </cell>
          <cell r="W34" t="str">
            <v>壁</v>
          </cell>
          <cell r="X34">
            <v>405</v>
          </cell>
          <cell r="Y34" t="str">
            <v>㎡</v>
          </cell>
          <cell r="Z34">
            <v>405</v>
          </cell>
          <cell r="AA34" t="str">
            <v>㎡</v>
          </cell>
          <cell r="AB34" t="str">
            <v>/</v>
          </cell>
          <cell r="AC34" t="str">
            <v>㎡</v>
          </cell>
          <cell r="AD34">
            <v>6500</v>
          </cell>
          <cell r="AE34" t="str">
            <v>㎡</v>
          </cell>
          <cell r="AF34" t="str">
            <v/>
          </cell>
          <cell r="AG34" t="str">
            <v>㎡</v>
          </cell>
          <cell r="AH34">
            <v>6</v>
          </cell>
          <cell r="AI34">
            <v>11.3</v>
          </cell>
          <cell r="AJ34">
            <v>0.7</v>
          </cell>
          <cell r="AK34" t="str">
            <v>壁</v>
          </cell>
          <cell r="AL34">
            <v>2800</v>
          </cell>
          <cell r="AM34">
            <v>0.7</v>
          </cell>
          <cell r="AN34" t="str">
            <v>/</v>
          </cell>
          <cell r="AO34">
            <v>6500</v>
          </cell>
          <cell r="AP34" t="str">
            <v>㎡</v>
          </cell>
          <cell r="AQ34">
            <v>43</v>
          </cell>
          <cell r="AR34">
            <v>11.3</v>
          </cell>
          <cell r="AS34">
            <v>4.9000000000000004</v>
          </cell>
          <cell r="AT34" t="str">
            <v>㎡</v>
          </cell>
          <cell r="AU34" t="str">
            <v>/</v>
          </cell>
          <cell r="AV34">
            <v>6500</v>
          </cell>
          <cell r="AW34" t="str">
            <v>㎡</v>
          </cell>
          <cell r="AX34">
            <v>43</v>
          </cell>
          <cell r="AY34">
            <v>11.3</v>
          </cell>
          <cell r="BA34" t="str">
            <v>/</v>
          </cell>
          <cell r="BB34">
            <v>6500</v>
          </cell>
          <cell r="BC34" t="str">
            <v>壁</v>
          </cell>
          <cell r="BD34" t="str">
            <v/>
          </cell>
          <cell r="BE34">
            <v>43</v>
          </cell>
          <cell r="BF34">
            <v>2800</v>
          </cell>
          <cell r="BG34" t="str">
            <v>㎡</v>
          </cell>
          <cell r="BH34" t="str">
            <v>/</v>
          </cell>
          <cell r="BI34">
            <v>11.3</v>
          </cell>
          <cell r="BJ34">
            <v>6500</v>
          </cell>
          <cell r="BK34" t="str">
            <v>㎡</v>
          </cell>
          <cell r="BL34" t="str">
            <v/>
          </cell>
          <cell r="BM34">
            <v>4.9000000000000004</v>
          </cell>
          <cell r="BN34">
            <v>43</v>
          </cell>
          <cell r="BO34">
            <v>11.3</v>
          </cell>
          <cell r="BS34">
            <v>4.9000000000000004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 t="str">
            <v>天　井</v>
          </cell>
          <cell r="F35">
            <v>786</v>
          </cell>
          <cell r="G35">
            <v>0</v>
          </cell>
          <cell r="H35" t="str">
            <v>/</v>
          </cell>
          <cell r="I35">
            <v>3000</v>
          </cell>
          <cell r="J35" t="str">
            <v>㎡</v>
          </cell>
          <cell r="K35">
            <v>26</v>
          </cell>
          <cell r="L35">
            <v>3</v>
          </cell>
          <cell r="M35">
            <v>0.8</v>
          </cell>
          <cell r="N35" t="str">
            <v>装</v>
          </cell>
          <cell r="O35" t="str">
            <v>天　井</v>
          </cell>
          <cell r="P35">
            <v>1500</v>
          </cell>
          <cell r="Q35" t="str">
            <v>㎡</v>
          </cell>
          <cell r="R35" t="str">
            <v>/</v>
          </cell>
          <cell r="S35" t="str">
            <v>㎡</v>
          </cell>
          <cell r="U35" t="str">
            <v>天　井</v>
          </cell>
          <cell r="V35" t="str">
            <v>装</v>
          </cell>
          <cell r="W35" t="str">
            <v>天　井</v>
          </cell>
          <cell r="X35">
            <v>786</v>
          </cell>
          <cell r="Y35" t="str">
            <v>㎡</v>
          </cell>
          <cell r="Z35">
            <v>786</v>
          </cell>
          <cell r="AA35" t="str">
            <v>㎡</v>
          </cell>
          <cell r="AB35" t="str">
            <v>/</v>
          </cell>
          <cell r="AC35" t="str">
            <v>㎡</v>
          </cell>
          <cell r="AD35">
            <v>3000</v>
          </cell>
          <cell r="AE35" t="str">
            <v>㎡</v>
          </cell>
          <cell r="AF35" t="str">
            <v/>
          </cell>
          <cell r="AG35" t="str">
            <v>㎡</v>
          </cell>
          <cell r="AH35">
            <v>26</v>
          </cell>
          <cell r="AI35">
            <v>3</v>
          </cell>
          <cell r="AJ35">
            <v>0.8</v>
          </cell>
          <cell r="AK35">
            <v>50</v>
          </cell>
          <cell r="AL35">
            <v>3</v>
          </cell>
          <cell r="AM35">
            <v>0.8</v>
          </cell>
          <cell r="AN35" t="str">
            <v>装</v>
          </cell>
          <cell r="AO35" t="str">
            <v>天　井</v>
          </cell>
          <cell r="AP35">
            <v>1500</v>
          </cell>
          <cell r="AQ35" t="str">
            <v>㎡</v>
          </cell>
          <cell r="AR35" t="str">
            <v>/</v>
          </cell>
          <cell r="AS35">
            <v>3000</v>
          </cell>
          <cell r="AT35" t="str">
            <v>㎡</v>
          </cell>
          <cell r="AU35">
            <v>50</v>
          </cell>
          <cell r="AV35">
            <v>3</v>
          </cell>
          <cell r="AW35">
            <v>1.5</v>
          </cell>
          <cell r="AX35">
            <v>1500</v>
          </cell>
          <cell r="AY35" t="str">
            <v>㎡</v>
          </cell>
          <cell r="BA35">
            <v>3000</v>
          </cell>
          <cell r="BB35" t="str">
            <v>装</v>
          </cell>
          <cell r="BC35" t="str">
            <v>天　井</v>
          </cell>
          <cell r="BD35">
            <v>3</v>
          </cell>
          <cell r="BE35">
            <v>1.5</v>
          </cell>
          <cell r="BF35">
            <v>1500</v>
          </cell>
          <cell r="BG35" t="str">
            <v>㎡</v>
          </cell>
          <cell r="BH35" t="str">
            <v>/</v>
          </cell>
          <cell r="BI35">
            <v>3</v>
          </cell>
          <cell r="BJ35">
            <v>3000</v>
          </cell>
          <cell r="BK35" t="str">
            <v>㎡</v>
          </cell>
          <cell r="BL35" t="str">
            <v/>
          </cell>
          <cell r="BM35">
            <v>1.5</v>
          </cell>
          <cell r="BN35">
            <v>50</v>
          </cell>
          <cell r="BO35">
            <v>3</v>
          </cell>
          <cell r="BS35">
            <v>1.5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建</v>
          </cell>
          <cell r="F36" t="str">
            <v>外　部</v>
          </cell>
          <cell r="G36">
            <v>0</v>
          </cell>
          <cell r="H36" t="str">
            <v>ヶ所</v>
          </cell>
          <cell r="I36" t="str">
            <v>/</v>
          </cell>
          <cell r="J36">
            <v>150</v>
          </cell>
          <cell r="K36" t="str">
            <v>ヶ所</v>
          </cell>
          <cell r="L36">
            <v>2</v>
          </cell>
          <cell r="M36">
            <v>7.5</v>
          </cell>
          <cell r="N36">
            <v>0.2</v>
          </cell>
          <cell r="O36" t="str">
            <v>築</v>
          </cell>
          <cell r="P36" t="str">
            <v>建</v>
          </cell>
          <cell r="Q36" t="str">
            <v>外　部</v>
          </cell>
          <cell r="R36">
            <v>80</v>
          </cell>
          <cell r="S36" t="str">
            <v>築</v>
          </cell>
          <cell r="U36" t="str">
            <v>築</v>
          </cell>
          <cell r="V36" t="str">
            <v>建</v>
          </cell>
          <cell r="W36" t="str">
            <v>外　部</v>
          </cell>
          <cell r="X36" t="str">
            <v>ヶ所</v>
          </cell>
          <cell r="Y36" t="str">
            <v>/</v>
          </cell>
          <cell r="Z36">
            <v>3</v>
          </cell>
          <cell r="AA36" t="str">
            <v>ヶ所</v>
          </cell>
          <cell r="AB36" t="str">
            <v>/</v>
          </cell>
          <cell r="AC36" t="str">
            <v>築</v>
          </cell>
          <cell r="AD36">
            <v>150</v>
          </cell>
          <cell r="AE36" t="str">
            <v>ヶ所</v>
          </cell>
          <cell r="AF36" t="str">
            <v/>
          </cell>
          <cell r="AG36" t="str">
            <v>ヶ所</v>
          </cell>
          <cell r="AH36">
            <v>2</v>
          </cell>
          <cell r="AI36">
            <v>7.5</v>
          </cell>
          <cell r="AJ36" t="str">
            <v>ヶ所</v>
          </cell>
          <cell r="AK36">
            <v>53</v>
          </cell>
          <cell r="AL36">
            <v>7.5</v>
          </cell>
          <cell r="AM36">
            <v>0.2</v>
          </cell>
          <cell r="AN36" t="str">
            <v>築</v>
          </cell>
          <cell r="AO36" t="str">
            <v>建</v>
          </cell>
          <cell r="AP36" t="str">
            <v>外　部</v>
          </cell>
          <cell r="AQ36">
            <v>80</v>
          </cell>
          <cell r="AR36" t="str">
            <v>ヶ所</v>
          </cell>
          <cell r="AS36" t="str">
            <v>/</v>
          </cell>
          <cell r="AT36">
            <v>150</v>
          </cell>
          <cell r="AU36" t="str">
            <v>ヶ所</v>
          </cell>
          <cell r="AV36">
            <v>53</v>
          </cell>
          <cell r="AW36">
            <v>7.5</v>
          </cell>
          <cell r="AX36">
            <v>4</v>
          </cell>
          <cell r="AY36" t="str">
            <v>外　部</v>
          </cell>
          <cell r="BA36" t="str">
            <v>築</v>
          </cell>
          <cell r="BB36" t="str">
            <v>建</v>
          </cell>
          <cell r="BC36" t="str">
            <v>外　部</v>
          </cell>
          <cell r="BD36" t="str">
            <v>ヶ所</v>
          </cell>
          <cell r="BE36">
            <v>53</v>
          </cell>
          <cell r="BF36">
            <v>80</v>
          </cell>
          <cell r="BG36" t="str">
            <v>ヶ所</v>
          </cell>
          <cell r="BH36" t="str">
            <v>/</v>
          </cell>
          <cell r="BI36">
            <v>53</v>
          </cell>
          <cell r="BJ36">
            <v>150</v>
          </cell>
          <cell r="BK36" t="str">
            <v>ヶ所</v>
          </cell>
          <cell r="BL36" t="str">
            <v/>
          </cell>
          <cell r="BM36">
            <v>4</v>
          </cell>
          <cell r="BN36">
            <v>53</v>
          </cell>
          <cell r="BO36">
            <v>7.5</v>
          </cell>
          <cell r="BS36">
            <v>4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具</v>
          </cell>
          <cell r="F37" t="str">
            <v>内　部</v>
          </cell>
          <cell r="G37">
            <v>0</v>
          </cell>
          <cell r="H37" t="str">
            <v>ヶ所</v>
          </cell>
          <cell r="I37" t="str">
            <v>/</v>
          </cell>
          <cell r="J37">
            <v>200</v>
          </cell>
          <cell r="K37" t="str">
            <v>ヶ所</v>
          </cell>
          <cell r="L37" t="str">
            <v>計</v>
          </cell>
          <cell r="M37">
            <v>1</v>
          </cell>
          <cell r="N37">
            <v>3.8</v>
          </cell>
          <cell r="O37">
            <v>0</v>
          </cell>
          <cell r="P37" t="str">
            <v>計</v>
          </cell>
          <cell r="Q37" t="str">
            <v>具</v>
          </cell>
          <cell r="R37" t="str">
            <v>内　部</v>
          </cell>
          <cell r="S37">
            <v>100</v>
          </cell>
          <cell r="U37" t="str">
            <v>具</v>
          </cell>
          <cell r="V37" t="str">
            <v>具</v>
          </cell>
          <cell r="W37" t="str">
            <v>内　部</v>
          </cell>
          <cell r="X37">
            <v>2</v>
          </cell>
          <cell r="Y37" t="str">
            <v>ヶ所</v>
          </cell>
          <cell r="Z37">
            <v>2</v>
          </cell>
          <cell r="AA37" t="str">
            <v>ヶ所</v>
          </cell>
          <cell r="AB37" t="str">
            <v>/</v>
          </cell>
          <cell r="AC37" t="str">
            <v>ヶ所</v>
          </cell>
          <cell r="AD37">
            <v>200</v>
          </cell>
          <cell r="AE37" t="str">
            <v>ヶ所</v>
          </cell>
          <cell r="AF37" t="str">
            <v/>
          </cell>
          <cell r="AG37">
            <v>100</v>
          </cell>
          <cell r="AH37">
            <v>1</v>
          </cell>
          <cell r="AI37">
            <v>3.8</v>
          </cell>
          <cell r="AJ37">
            <v>0</v>
          </cell>
          <cell r="AK37" t="str">
            <v>計</v>
          </cell>
          <cell r="AL37">
            <v>50</v>
          </cell>
          <cell r="AM37">
            <v>0</v>
          </cell>
          <cell r="AN37" t="str">
            <v>計</v>
          </cell>
          <cell r="AO37" t="str">
            <v>計</v>
          </cell>
          <cell r="AP37" t="str">
            <v>具</v>
          </cell>
          <cell r="AQ37" t="str">
            <v>内　部</v>
          </cell>
          <cell r="AR37">
            <v>100</v>
          </cell>
          <cell r="AS37" t="str">
            <v>ヶ所</v>
          </cell>
          <cell r="AT37" t="str">
            <v>/</v>
          </cell>
          <cell r="AU37">
            <v>200</v>
          </cell>
          <cell r="AV37" t="str">
            <v>ヶ所</v>
          </cell>
          <cell r="AW37">
            <v>50</v>
          </cell>
          <cell r="AX37">
            <v>3.8</v>
          </cell>
          <cell r="AY37">
            <v>1.9</v>
          </cell>
          <cell r="BA37" t="str">
            <v>ヶ所</v>
          </cell>
          <cell r="BB37" t="str">
            <v>具</v>
          </cell>
          <cell r="BC37" t="str">
            <v>内　部</v>
          </cell>
          <cell r="BD37" t="str">
            <v>ヶ所</v>
          </cell>
          <cell r="BE37">
            <v>50</v>
          </cell>
          <cell r="BF37">
            <v>100</v>
          </cell>
          <cell r="BG37" t="str">
            <v>ヶ所</v>
          </cell>
          <cell r="BH37" t="str">
            <v>/</v>
          </cell>
          <cell r="BI37" t="str">
            <v/>
          </cell>
          <cell r="BJ37">
            <v>200</v>
          </cell>
          <cell r="BK37" t="str">
            <v>ヶ所</v>
          </cell>
          <cell r="BL37" t="str">
            <v/>
          </cell>
          <cell r="BM37" t="str">
            <v>計</v>
          </cell>
          <cell r="BN37">
            <v>50</v>
          </cell>
          <cell r="BO37">
            <v>3.8</v>
          </cell>
          <cell r="BS37">
            <v>1.9</v>
          </cell>
          <cell r="BT37" t="str">
            <v>計</v>
          </cell>
        </row>
        <row r="38">
          <cell r="A38" t="str">
            <v>ﾌﾞﾚｰｽ(壁)新設(箇所)</v>
          </cell>
          <cell r="B38">
            <v>2567</v>
          </cell>
          <cell r="C38">
            <v>4</v>
          </cell>
          <cell r="D38">
            <v>2567</v>
          </cell>
          <cell r="E38" t="str">
            <v>４  工事金額が標準的経費を超える主な理由</v>
          </cell>
          <cell r="F38">
            <v>4</v>
          </cell>
          <cell r="G38">
            <v>10268</v>
          </cell>
          <cell r="H38" t="str">
            <v>KVA</v>
          </cell>
          <cell r="I38" t="str">
            <v>/</v>
          </cell>
          <cell r="J38">
            <v>105</v>
          </cell>
          <cell r="K38" t="str">
            <v>KVA</v>
          </cell>
          <cell r="L38" t="str">
            <v>４  工事金額が標準的経費を超える主な理由</v>
          </cell>
          <cell r="M38">
            <v>22</v>
          </cell>
          <cell r="N38">
            <v>1.3</v>
          </cell>
          <cell r="O38">
            <v>0.3</v>
          </cell>
          <cell r="P38" t="str">
            <v>４ 工事金額が標準的経費を超える主な理由</v>
          </cell>
          <cell r="Q38" t="str">
            <v>変  　　電</v>
          </cell>
          <cell r="R38">
            <v>157</v>
          </cell>
          <cell r="S38" t="str">
            <v>KVA</v>
          </cell>
          <cell r="U38" t="str">
            <v>変  　　電</v>
          </cell>
          <cell r="V38" t="str">
            <v>変  　　電</v>
          </cell>
          <cell r="W38">
            <v>1.3</v>
          </cell>
          <cell r="X38">
            <v>23.5</v>
          </cell>
          <cell r="Y38" t="str">
            <v>KVA</v>
          </cell>
          <cell r="Z38">
            <v>23.5</v>
          </cell>
          <cell r="AA38" t="str">
            <v>KVA</v>
          </cell>
          <cell r="AB38" t="str">
            <v>/</v>
          </cell>
          <cell r="AC38" t="str">
            <v>KVA</v>
          </cell>
          <cell r="AD38">
            <v>105</v>
          </cell>
          <cell r="AE38" t="str">
            <v>KVA</v>
          </cell>
          <cell r="AF38" t="str">
            <v/>
          </cell>
          <cell r="AG38" t="str">
            <v>KVA</v>
          </cell>
          <cell r="AH38">
            <v>22</v>
          </cell>
          <cell r="AI38">
            <v>1.3</v>
          </cell>
          <cell r="AJ38">
            <v>0.3</v>
          </cell>
          <cell r="AK38" t="str">
            <v>４ 工事金額が標準的経費を超える主な理由</v>
          </cell>
          <cell r="AL38">
            <v>1.3</v>
          </cell>
          <cell r="AM38">
            <v>0.3</v>
          </cell>
          <cell r="AN38" t="str">
            <v>４ 工事金額が標準的経費を超える主な理由</v>
          </cell>
          <cell r="AO38" t="str">
            <v>変  　　電</v>
          </cell>
          <cell r="AP38">
            <v>157</v>
          </cell>
          <cell r="AQ38" t="str">
            <v>KVA</v>
          </cell>
          <cell r="AR38" t="str">
            <v>/</v>
          </cell>
          <cell r="AS38">
            <v>105</v>
          </cell>
          <cell r="AT38" t="str">
            <v>KVA</v>
          </cell>
          <cell r="AU38">
            <v>100</v>
          </cell>
          <cell r="AV38">
            <v>1.3</v>
          </cell>
          <cell r="AW38">
            <v>1.3</v>
          </cell>
          <cell r="AX38" t="str">
            <v>４ 工事金額が標準的経費を超える主な理由</v>
          </cell>
          <cell r="AY38" t="str">
            <v>KVA</v>
          </cell>
          <cell r="BA38">
            <v>105</v>
          </cell>
          <cell r="BB38" t="str">
            <v>変  　　電</v>
          </cell>
          <cell r="BC38">
            <v>100</v>
          </cell>
          <cell r="BD38">
            <v>1.3</v>
          </cell>
          <cell r="BE38">
            <v>1.3</v>
          </cell>
          <cell r="BF38">
            <v>157</v>
          </cell>
          <cell r="BG38" t="str">
            <v>KVA</v>
          </cell>
          <cell r="BH38" t="str">
            <v>/</v>
          </cell>
          <cell r="BI38">
            <v>1.3</v>
          </cell>
          <cell r="BJ38">
            <v>105</v>
          </cell>
          <cell r="BK38" t="str">
            <v>KVA</v>
          </cell>
          <cell r="BL38" t="str">
            <v/>
          </cell>
          <cell r="BM38" t="str">
            <v>４ 工事金額が標準的経費を超える主な理由</v>
          </cell>
          <cell r="BN38">
            <v>100</v>
          </cell>
          <cell r="BO38">
            <v>1.3</v>
          </cell>
          <cell r="BS38">
            <v>1.3</v>
          </cell>
          <cell r="BT38" t="str">
            <v>４ 工事金額が標準的経費を超える主な理由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配　　　線</v>
          </cell>
          <cell r="F39">
            <v>398</v>
          </cell>
          <cell r="G39">
            <v>0</v>
          </cell>
          <cell r="H39" t="str">
            <v>/</v>
          </cell>
          <cell r="I39">
            <v>8000</v>
          </cell>
          <cell r="J39" t="str">
            <v>m</v>
          </cell>
          <cell r="K39">
            <v>5</v>
          </cell>
          <cell r="L39">
            <v>2.1</v>
          </cell>
          <cell r="M39">
            <v>0.1</v>
          </cell>
          <cell r="N39" t="str">
            <v>電</v>
          </cell>
          <cell r="O39" t="str">
            <v>配　　　線</v>
          </cell>
          <cell r="P39">
            <v>4000</v>
          </cell>
          <cell r="Q39" t="str">
            <v>m</v>
          </cell>
          <cell r="R39" t="str">
            <v>/</v>
          </cell>
          <cell r="S39" t="str">
            <v>電</v>
          </cell>
          <cell r="U39" t="str">
            <v>電</v>
          </cell>
          <cell r="V39" t="str">
            <v>配　　　線</v>
          </cell>
          <cell r="W39">
            <v>1.1000000000000001</v>
          </cell>
          <cell r="X39">
            <v>398</v>
          </cell>
          <cell r="Y39" t="str">
            <v>m</v>
          </cell>
          <cell r="Z39">
            <v>398</v>
          </cell>
          <cell r="AA39" t="str">
            <v>m</v>
          </cell>
          <cell r="AB39" t="str">
            <v>/</v>
          </cell>
          <cell r="AC39" t="str">
            <v>m</v>
          </cell>
          <cell r="AD39">
            <v>8000</v>
          </cell>
          <cell r="AE39" t="str">
            <v>m</v>
          </cell>
          <cell r="AF39" t="str">
            <v/>
          </cell>
          <cell r="AG39" t="str">
            <v>m</v>
          </cell>
          <cell r="AH39">
            <v>5</v>
          </cell>
          <cell r="AI39">
            <v>2.1</v>
          </cell>
          <cell r="AJ39">
            <v>0.1</v>
          </cell>
          <cell r="AK39">
            <v>50</v>
          </cell>
          <cell r="AL39">
            <v>2.1</v>
          </cell>
          <cell r="AM39">
            <v>0.1</v>
          </cell>
          <cell r="AN39" t="str">
            <v>電</v>
          </cell>
          <cell r="AO39" t="str">
            <v>配　　　線</v>
          </cell>
          <cell r="AP39">
            <v>4000</v>
          </cell>
          <cell r="AQ39" t="str">
            <v>m</v>
          </cell>
          <cell r="AR39" t="str">
            <v>/</v>
          </cell>
          <cell r="AS39">
            <v>8000</v>
          </cell>
          <cell r="AT39" t="str">
            <v>m</v>
          </cell>
          <cell r="AU39">
            <v>50</v>
          </cell>
          <cell r="AV39">
            <v>2.1</v>
          </cell>
          <cell r="AW39">
            <v>1.1000000000000001</v>
          </cell>
          <cell r="AX39">
            <v>4000</v>
          </cell>
          <cell r="AY39" t="str">
            <v>m</v>
          </cell>
          <cell r="BA39" t="str">
            <v>電</v>
          </cell>
          <cell r="BB39" t="str">
            <v>配　　　線</v>
          </cell>
          <cell r="BC39">
            <v>50</v>
          </cell>
          <cell r="BD39">
            <v>2.1</v>
          </cell>
          <cell r="BE39">
            <v>1.1000000000000001</v>
          </cell>
          <cell r="BF39">
            <v>4000</v>
          </cell>
          <cell r="BG39" t="str">
            <v>m</v>
          </cell>
          <cell r="BH39" t="str">
            <v>/</v>
          </cell>
          <cell r="BI39">
            <v>1.1000000000000001</v>
          </cell>
          <cell r="BJ39">
            <v>8000</v>
          </cell>
          <cell r="BK39" t="str">
            <v>m</v>
          </cell>
          <cell r="BL39" t="str">
            <v/>
          </cell>
          <cell r="BM39">
            <v>1.1000000000000001</v>
          </cell>
          <cell r="BN39">
            <v>50</v>
          </cell>
          <cell r="BO39">
            <v>2.1</v>
          </cell>
          <cell r="BS39">
            <v>1.1000000000000001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>
            <v>50</v>
          </cell>
          <cell r="F40" t="str">
            <v>灯</v>
          </cell>
          <cell r="G40">
            <v>0</v>
          </cell>
          <cell r="H40">
            <v>650</v>
          </cell>
          <cell r="I40" t="str">
            <v>灯</v>
          </cell>
          <cell r="J40">
            <v>8</v>
          </cell>
          <cell r="K40">
            <v>2.5</v>
          </cell>
          <cell r="L40">
            <v>0.2</v>
          </cell>
          <cell r="M40" t="str">
            <v>照　　　明</v>
          </cell>
          <cell r="N40">
            <v>300</v>
          </cell>
          <cell r="O40" t="str">
            <v>灯</v>
          </cell>
          <cell r="P40" t="str">
            <v>/</v>
          </cell>
          <cell r="Q40">
            <v>650</v>
          </cell>
          <cell r="R40" t="str">
            <v>灯</v>
          </cell>
          <cell r="S40">
            <v>46</v>
          </cell>
          <cell r="U40">
            <v>1.2</v>
          </cell>
          <cell r="V40" t="str">
            <v>照　　　明</v>
          </cell>
          <cell r="W40" t="str">
            <v>/</v>
          </cell>
          <cell r="X40">
            <v>50</v>
          </cell>
          <cell r="Y40" t="str">
            <v>灯</v>
          </cell>
          <cell r="Z40">
            <v>50</v>
          </cell>
          <cell r="AA40" t="str">
            <v>灯</v>
          </cell>
          <cell r="AB40" t="str">
            <v>/</v>
          </cell>
          <cell r="AC40" t="str">
            <v>灯</v>
          </cell>
          <cell r="AD40">
            <v>650</v>
          </cell>
          <cell r="AE40" t="str">
            <v>灯</v>
          </cell>
          <cell r="AF40" t="str">
            <v/>
          </cell>
          <cell r="AG40" t="str">
            <v>灯</v>
          </cell>
          <cell r="AH40">
            <v>8</v>
          </cell>
          <cell r="AI40">
            <v>2.5</v>
          </cell>
          <cell r="AJ40">
            <v>0.2</v>
          </cell>
          <cell r="AK40" t="str">
            <v>照　　　明</v>
          </cell>
          <cell r="AL40">
            <v>300</v>
          </cell>
          <cell r="AM40">
            <v>0.2</v>
          </cell>
          <cell r="AN40" t="str">
            <v>/</v>
          </cell>
          <cell r="AO40">
            <v>650</v>
          </cell>
          <cell r="AP40" t="str">
            <v>灯</v>
          </cell>
          <cell r="AQ40">
            <v>46</v>
          </cell>
          <cell r="AR40">
            <v>2.5</v>
          </cell>
          <cell r="AS40">
            <v>1.2</v>
          </cell>
          <cell r="AT40" t="str">
            <v>灯</v>
          </cell>
          <cell r="AU40" t="str">
            <v>/</v>
          </cell>
          <cell r="AV40">
            <v>650</v>
          </cell>
          <cell r="AW40" t="str">
            <v>灯</v>
          </cell>
          <cell r="AX40">
            <v>46</v>
          </cell>
          <cell r="AY40">
            <v>2.5</v>
          </cell>
          <cell r="BA40" t="str">
            <v>/</v>
          </cell>
          <cell r="BB40" t="str">
            <v>照　　　明</v>
          </cell>
          <cell r="BC40" t="str">
            <v>灯</v>
          </cell>
          <cell r="BD40" t="str">
            <v/>
          </cell>
          <cell r="BE40">
            <v>46</v>
          </cell>
          <cell r="BF40">
            <v>300</v>
          </cell>
          <cell r="BG40" t="str">
            <v>灯</v>
          </cell>
          <cell r="BH40" t="str">
            <v>/</v>
          </cell>
          <cell r="BI40">
            <v>2.5</v>
          </cell>
          <cell r="BJ40">
            <v>650</v>
          </cell>
          <cell r="BK40" t="str">
            <v>灯</v>
          </cell>
          <cell r="BL40" t="str">
            <v/>
          </cell>
          <cell r="BM40">
            <v>1.2</v>
          </cell>
          <cell r="BN40">
            <v>46</v>
          </cell>
          <cell r="BO40">
            <v>2.5</v>
          </cell>
          <cell r="BS40">
            <v>1.2</v>
          </cell>
        </row>
        <row r="41">
          <cell r="A41" t="str">
            <v>　合　　計</v>
          </cell>
          <cell r="B41">
            <v>18534</v>
          </cell>
          <cell r="C41">
            <v>22000</v>
          </cell>
          <cell r="D41" t="str">
            <v>気</v>
          </cell>
          <cell r="E41" t="str">
            <v>通　　　信</v>
          </cell>
          <cell r="F41">
            <v>167</v>
          </cell>
          <cell r="G41">
            <v>18534</v>
          </cell>
          <cell r="H41">
            <v>22000</v>
          </cell>
          <cell r="I41">
            <v>3500</v>
          </cell>
          <cell r="J41" t="str">
            <v>m</v>
          </cell>
          <cell r="K41">
            <v>5</v>
          </cell>
          <cell r="L41">
            <v>2.1</v>
          </cell>
          <cell r="M41">
            <v>0.1</v>
          </cell>
          <cell r="N41" t="str">
            <v>気</v>
          </cell>
          <cell r="O41" t="str">
            <v>通　　　信</v>
          </cell>
          <cell r="P41">
            <v>1500</v>
          </cell>
          <cell r="Q41" t="str">
            <v>m</v>
          </cell>
          <cell r="R41" t="str">
            <v>/</v>
          </cell>
          <cell r="S41" t="str">
            <v>気</v>
          </cell>
          <cell r="U41" t="str">
            <v>気</v>
          </cell>
          <cell r="V41" t="str">
            <v>通　　　信</v>
          </cell>
          <cell r="W41">
            <v>0.9</v>
          </cell>
          <cell r="X41">
            <v>167</v>
          </cell>
          <cell r="Y41" t="str">
            <v>m</v>
          </cell>
          <cell r="Z41">
            <v>167</v>
          </cell>
          <cell r="AA41" t="str">
            <v>m</v>
          </cell>
          <cell r="AB41" t="str">
            <v>/</v>
          </cell>
          <cell r="AC41" t="str">
            <v>m</v>
          </cell>
          <cell r="AD41">
            <v>3500</v>
          </cell>
          <cell r="AE41" t="str">
            <v>m</v>
          </cell>
          <cell r="AF41" t="str">
            <v/>
          </cell>
          <cell r="AG41" t="str">
            <v>m</v>
          </cell>
          <cell r="AH41">
            <v>5</v>
          </cell>
          <cell r="AI41">
            <v>2.1</v>
          </cell>
          <cell r="AJ41">
            <v>0.1</v>
          </cell>
          <cell r="AK41">
            <v>43</v>
          </cell>
          <cell r="AL41">
            <v>2.1</v>
          </cell>
          <cell r="AM41">
            <v>0.1</v>
          </cell>
          <cell r="AN41" t="str">
            <v>気</v>
          </cell>
          <cell r="AO41" t="str">
            <v>通　　　信</v>
          </cell>
          <cell r="AP41">
            <v>1500</v>
          </cell>
          <cell r="AQ41" t="str">
            <v>m</v>
          </cell>
          <cell r="AR41" t="str">
            <v>/</v>
          </cell>
          <cell r="AS41">
            <v>3500</v>
          </cell>
          <cell r="AT41" t="str">
            <v>m</v>
          </cell>
          <cell r="AU41">
            <v>43</v>
          </cell>
          <cell r="AV41">
            <v>2.1</v>
          </cell>
          <cell r="AW41">
            <v>0.9</v>
          </cell>
          <cell r="AX41">
            <v>1500</v>
          </cell>
          <cell r="AY41" t="str">
            <v>m</v>
          </cell>
          <cell r="BA41" t="str">
            <v>気</v>
          </cell>
          <cell r="BB41" t="str">
            <v>通　　　信</v>
          </cell>
          <cell r="BC41">
            <v>43</v>
          </cell>
          <cell r="BD41">
            <v>2.1</v>
          </cell>
          <cell r="BE41">
            <v>0.9</v>
          </cell>
          <cell r="BF41">
            <v>1500</v>
          </cell>
          <cell r="BG41" t="str">
            <v>m</v>
          </cell>
          <cell r="BH41" t="str">
            <v>/</v>
          </cell>
          <cell r="BI41">
            <v>0.9</v>
          </cell>
          <cell r="BJ41">
            <v>3500</v>
          </cell>
          <cell r="BK41" t="str">
            <v>m</v>
          </cell>
          <cell r="BL41" t="str">
            <v/>
          </cell>
          <cell r="BM41">
            <v>0.9</v>
          </cell>
          <cell r="BN41">
            <v>43</v>
          </cell>
          <cell r="BO41">
            <v>2.1</v>
          </cell>
          <cell r="BS41">
            <v>0.9</v>
          </cell>
        </row>
        <row r="42">
          <cell r="A42" t="str">
            <v>(屋内運動場)</v>
          </cell>
          <cell r="B42" t="str">
            <v>給　水　管</v>
          </cell>
          <cell r="C42">
            <v>30</v>
          </cell>
          <cell r="D42" t="str">
            <v>m</v>
          </cell>
          <cell r="E42" t="str">
            <v>/</v>
          </cell>
          <cell r="F42" t="str">
            <v>不明</v>
          </cell>
          <cell r="G42" t="str">
            <v>m</v>
          </cell>
          <cell r="H42" t="str">
            <v>△</v>
          </cell>
          <cell r="I42">
            <v>16</v>
          </cell>
          <cell r="J42">
            <v>1.8</v>
          </cell>
          <cell r="K42">
            <v>0.3</v>
          </cell>
          <cell r="L42" t="str">
            <v>給　水　管</v>
          </cell>
          <cell r="M42" t="str">
            <v>m</v>
          </cell>
          <cell r="N42" t="str">
            <v>/</v>
          </cell>
          <cell r="O42" t="str">
            <v>不明</v>
          </cell>
          <cell r="P42" t="str">
            <v>m</v>
          </cell>
          <cell r="Q42" t="str">
            <v>△</v>
          </cell>
          <cell r="R42">
            <v>67</v>
          </cell>
          <cell r="S42">
            <v>1.8</v>
          </cell>
          <cell r="U42" t="str">
            <v>給　水　管</v>
          </cell>
          <cell r="V42" t="str">
            <v>給　水　管</v>
          </cell>
          <cell r="W42" t="str">
            <v>不明</v>
          </cell>
          <cell r="X42" t="str">
            <v>m</v>
          </cell>
          <cell r="Y42">
            <v>30</v>
          </cell>
          <cell r="Z42">
            <v>30</v>
          </cell>
          <cell r="AA42" t="str">
            <v>m</v>
          </cell>
          <cell r="AB42" t="str">
            <v>/</v>
          </cell>
          <cell r="AC42" t="str">
            <v>不明</v>
          </cell>
          <cell r="AD42" t="str">
            <v>不明</v>
          </cell>
          <cell r="AE42" t="str">
            <v>m</v>
          </cell>
          <cell r="AF42" t="str">
            <v>△</v>
          </cell>
          <cell r="AG42">
            <v>16</v>
          </cell>
          <cell r="AH42">
            <v>16</v>
          </cell>
          <cell r="AI42">
            <v>1.8</v>
          </cell>
          <cell r="AJ42">
            <v>1.8</v>
          </cell>
          <cell r="AK42">
            <v>1.2</v>
          </cell>
          <cell r="AL42">
            <v>0.3</v>
          </cell>
          <cell r="AM42">
            <v>0.3</v>
          </cell>
          <cell r="AN42" t="str">
            <v>m</v>
          </cell>
          <cell r="AO42" t="str">
            <v>/</v>
          </cell>
          <cell r="AP42" t="str">
            <v>不明</v>
          </cell>
          <cell r="AQ42" t="str">
            <v>m</v>
          </cell>
          <cell r="AR42" t="str">
            <v>△</v>
          </cell>
          <cell r="AS42">
            <v>67</v>
          </cell>
          <cell r="AT42">
            <v>1.8</v>
          </cell>
          <cell r="AU42">
            <v>1.2</v>
          </cell>
          <cell r="AV42" t="str">
            <v>m</v>
          </cell>
          <cell r="AW42" t="str">
            <v>/</v>
          </cell>
          <cell r="AX42" t="str">
            <v>不明</v>
          </cell>
          <cell r="AY42" t="str">
            <v>m</v>
          </cell>
          <cell r="BA42">
            <v>67</v>
          </cell>
          <cell r="BB42" t="str">
            <v>給　水　管</v>
          </cell>
          <cell r="BC42">
            <v>1.2</v>
          </cell>
          <cell r="BD42" t="str">
            <v>不明</v>
          </cell>
          <cell r="BE42" t="str">
            <v>m</v>
          </cell>
          <cell r="BF42" t="str">
            <v>△</v>
          </cell>
          <cell r="BG42" t="str">
            <v>m</v>
          </cell>
          <cell r="BH42" t="str">
            <v>/</v>
          </cell>
          <cell r="BI42">
            <v>1.2</v>
          </cell>
          <cell r="BJ42" t="str">
            <v>不明</v>
          </cell>
          <cell r="BK42" t="str">
            <v>m</v>
          </cell>
          <cell r="BL42" t="str">
            <v>△</v>
          </cell>
          <cell r="BM42">
            <v>1.2</v>
          </cell>
          <cell r="BN42">
            <v>67</v>
          </cell>
          <cell r="BO42">
            <v>1.8</v>
          </cell>
          <cell r="BS42">
            <v>1.2</v>
          </cell>
        </row>
        <row r="43">
          <cell r="A43" t="str">
            <v>ﾌﾞﾚｰｽ(水平)新設(箇所)</v>
          </cell>
          <cell r="B43">
            <v>306</v>
          </cell>
          <cell r="C43" t="str">
            <v>機</v>
          </cell>
          <cell r="D43">
            <v>306</v>
          </cell>
          <cell r="E43">
            <v>20</v>
          </cell>
          <cell r="F43" t="str">
            <v>m</v>
          </cell>
          <cell r="G43" t="str">
            <v>/</v>
          </cell>
          <cell r="H43">
            <v>500</v>
          </cell>
          <cell r="I43" t="str">
            <v>m</v>
          </cell>
          <cell r="J43">
            <v>4</v>
          </cell>
          <cell r="K43">
            <v>2</v>
          </cell>
          <cell r="L43">
            <v>0.1</v>
          </cell>
          <cell r="M43" t="str">
            <v>機</v>
          </cell>
          <cell r="N43" t="str">
            <v>排　水　管</v>
          </cell>
          <cell r="O43">
            <v>200</v>
          </cell>
          <cell r="P43" t="str">
            <v>m</v>
          </cell>
          <cell r="Q43" t="str">
            <v>/</v>
          </cell>
          <cell r="R43">
            <v>500</v>
          </cell>
          <cell r="S43" t="str">
            <v>機</v>
          </cell>
          <cell r="U43" t="str">
            <v>機</v>
          </cell>
          <cell r="V43" t="str">
            <v>排　水　管</v>
          </cell>
          <cell r="W43" t="str">
            <v>m</v>
          </cell>
          <cell r="X43">
            <v>20</v>
          </cell>
          <cell r="Y43" t="str">
            <v>m</v>
          </cell>
          <cell r="Z43">
            <v>20</v>
          </cell>
          <cell r="AA43" t="str">
            <v>m</v>
          </cell>
          <cell r="AB43" t="str">
            <v>/</v>
          </cell>
          <cell r="AC43" t="str">
            <v>m</v>
          </cell>
          <cell r="AD43">
            <v>500</v>
          </cell>
          <cell r="AE43" t="str">
            <v>m</v>
          </cell>
          <cell r="AF43" t="str">
            <v/>
          </cell>
          <cell r="AG43" t="str">
            <v>/</v>
          </cell>
          <cell r="AH43">
            <v>4</v>
          </cell>
          <cell r="AI43">
            <v>2</v>
          </cell>
          <cell r="AJ43">
            <v>0.1</v>
          </cell>
          <cell r="AK43">
            <v>2</v>
          </cell>
          <cell r="AL43">
            <v>0.8</v>
          </cell>
          <cell r="AM43">
            <v>0.1</v>
          </cell>
          <cell r="AN43" t="str">
            <v>排　水　管</v>
          </cell>
          <cell r="AO43">
            <v>200</v>
          </cell>
          <cell r="AP43" t="str">
            <v>m</v>
          </cell>
          <cell r="AQ43" t="str">
            <v>/</v>
          </cell>
          <cell r="AR43">
            <v>500</v>
          </cell>
          <cell r="AS43" t="str">
            <v>m</v>
          </cell>
          <cell r="AT43">
            <v>40</v>
          </cell>
          <cell r="AU43">
            <v>2</v>
          </cell>
          <cell r="AV43">
            <v>0.8</v>
          </cell>
          <cell r="AW43">
            <v>200</v>
          </cell>
          <cell r="AX43" t="str">
            <v>m</v>
          </cell>
          <cell r="AY43" t="str">
            <v>/</v>
          </cell>
          <cell r="BA43" t="str">
            <v>機</v>
          </cell>
          <cell r="BB43" t="str">
            <v>排　水　管</v>
          </cell>
          <cell r="BC43">
            <v>2</v>
          </cell>
          <cell r="BD43">
            <v>0.8</v>
          </cell>
          <cell r="BE43" t="str">
            <v>m</v>
          </cell>
          <cell r="BF43">
            <v>200</v>
          </cell>
          <cell r="BG43" t="str">
            <v>m</v>
          </cell>
          <cell r="BH43" t="str">
            <v>/</v>
          </cell>
          <cell r="BI43">
            <v>0.8</v>
          </cell>
          <cell r="BJ43">
            <v>500</v>
          </cell>
          <cell r="BK43" t="str">
            <v>m</v>
          </cell>
          <cell r="BL43" t="str">
            <v/>
          </cell>
          <cell r="BM43">
            <v>0.8</v>
          </cell>
          <cell r="BN43">
            <v>40</v>
          </cell>
          <cell r="BO43">
            <v>2</v>
          </cell>
          <cell r="BS43">
            <v>0.8</v>
          </cell>
        </row>
        <row r="44">
          <cell r="A44" t="str">
            <v>ﾌﾞﾚｰｽ(壁)新設(〃)</v>
          </cell>
          <cell r="B44">
            <v>342</v>
          </cell>
          <cell r="C44" t="str">
            <v>衛 生 器 具</v>
          </cell>
          <cell r="D44">
            <v>342</v>
          </cell>
          <cell r="E44" t="str">
            <v>ヶ所</v>
          </cell>
          <cell r="F44" t="str">
            <v>/</v>
          </cell>
          <cell r="G44">
            <v>150</v>
          </cell>
          <cell r="H44" t="str">
            <v>ヶ所</v>
          </cell>
          <cell r="I44">
            <v>3</v>
          </cell>
          <cell r="J44">
            <v>1.6</v>
          </cell>
          <cell r="K44">
            <v>0</v>
          </cell>
          <cell r="L44" t="str">
            <v>衛 生 器 具</v>
          </cell>
          <cell r="M44">
            <v>80</v>
          </cell>
          <cell r="N44" t="str">
            <v>ヶ所</v>
          </cell>
          <cell r="O44" t="str">
            <v>/</v>
          </cell>
          <cell r="P44">
            <v>150</v>
          </cell>
          <cell r="Q44" t="str">
            <v>ヶ所</v>
          </cell>
          <cell r="R44">
            <v>1.6</v>
          </cell>
          <cell r="S44" t="str">
            <v>衛 生 器 具</v>
          </cell>
          <cell r="U44" t="str">
            <v>/</v>
          </cell>
          <cell r="V44" t="str">
            <v>衛 生 器 具</v>
          </cell>
          <cell r="W44">
            <v>5</v>
          </cell>
          <cell r="X44" t="str">
            <v>ヶ所</v>
          </cell>
          <cell r="Y44" t="str">
            <v>/</v>
          </cell>
          <cell r="Z44">
            <v>5</v>
          </cell>
          <cell r="AA44" t="str">
            <v>ヶ所</v>
          </cell>
          <cell r="AB44" t="str">
            <v>/</v>
          </cell>
          <cell r="AC44" t="str">
            <v>/</v>
          </cell>
          <cell r="AD44">
            <v>150</v>
          </cell>
          <cell r="AE44" t="str">
            <v>ヶ所</v>
          </cell>
          <cell r="AF44" t="str">
            <v/>
          </cell>
          <cell r="AG44">
            <v>1.6</v>
          </cell>
          <cell r="AH44">
            <v>3</v>
          </cell>
          <cell r="AI44">
            <v>1.6</v>
          </cell>
          <cell r="AJ44" t="str">
            <v>衛 生 器 具</v>
          </cell>
          <cell r="AK44">
            <v>80</v>
          </cell>
          <cell r="AL44" t="str">
            <v>ヶ所</v>
          </cell>
          <cell r="AM44">
            <v>0</v>
          </cell>
          <cell r="AN44">
            <v>150</v>
          </cell>
          <cell r="AO44" t="str">
            <v>ヶ所</v>
          </cell>
          <cell r="AP44">
            <v>53</v>
          </cell>
          <cell r="AQ44">
            <v>1.6</v>
          </cell>
          <cell r="AR44">
            <v>0.8</v>
          </cell>
          <cell r="AS44" t="str">
            <v>ヶ所</v>
          </cell>
          <cell r="AT44" t="str">
            <v>/</v>
          </cell>
          <cell r="AU44">
            <v>150</v>
          </cell>
          <cell r="AV44" t="str">
            <v>ヶ所</v>
          </cell>
          <cell r="AW44">
            <v>53</v>
          </cell>
          <cell r="AX44">
            <v>1.6</v>
          </cell>
          <cell r="AY44">
            <v>0.8</v>
          </cell>
          <cell r="BA44">
            <v>150</v>
          </cell>
          <cell r="BB44" t="str">
            <v>衛 生 器 具</v>
          </cell>
          <cell r="BC44" t="str">
            <v/>
          </cell>
          <cell r="BD44">
            <v>53</v>
          </cell>
          <cell r="BE44">
            <v>1.6</v>
          </cell>
          <cell r="BF44">
            <v>80</v>
          </cell>
          <cell r="BG44" t="str">
            <v>ヶ所</v>
          </cell>
          <cell r="BH44" t="str">
            <v>/</v>
          </cell>
          <cell r="BI44">
            <v>1.6</v>
          </cell>
          <cell r="BJ44">
            <v>150</v>
          </cell>
          <cell r="BK44" t="str">
            <v>ヶ所</v>
          </cell>
          <cell r="BL44" t="str">
            <v/>
          </cell>
          <cell r="BM44">
            <v>0.8</v>
          </cell>
          <cell r="BN44">
            <v>53</v>
          </cell>
          <cell r="BO44">
            <v>1.6</v>
          </cell>
          <cell r="BS44">
            <v>0.8</v>
          </cell>
        </row>
        <row r="45">
          <cell r="A45" t="str">
            <v>ｽﾘｯﾄ新設（ｍ）</v>
          </cell>
          <cell r="B45">
            <v>19</v>
          </cell>
          <cell r="C45" t="str">
            <v>械</v>
          </cell>
          <cell r="D45">
            <v>19</v>
          </cell>
          <cell r="E45">
            <v>55</v>
          </cell>
          <cell r="F45" t="str">
            <v>m</v>
          </cell>
          <cell r="G45" t="str">
            <v>/</v>
          </cell>
          <cell r="H45">
            <v>700</v>
          </cell>
          <cell r="I45" t="str">
            <v>m</v>
          </cell>
          <cell r="J45">
            <v>8</v>
          </cell>
          <cell r="K45">
            <v>1.1000000000000001</v>
          </cell>
          <cell r="L45">
            <v>0.1</v>
          </cell>
          <cell r="M45" t="str">
            <v>械</v>
          </cell>
          <cell r="N45" t="str">
            <v>消 化･ｶﾞｽ管</v>
          </cell>
          <cell r="O45">
            <v>0</v>
          </cell>
          <cell r="P45" t="str">
            <v>m</v>
          </cell>
          <cell r="Q45" t="str">
            <v>/</v>
          </cell>
          <cell r="R45">
            <v>700</v>
          </cell>
          <cell r="S45" t="str">
            <v>械</v>
          </cell>
          <cell r="U45" t="str">
            <v>械</v>
          </cell>
          <cell r="V45" t="str">
            <v>消 化･ｶﾞｽ管</v>
          </cell>
          <cell r="W45" t="str">
            <v>m</v>
          </cell>
          <cell r="X45">
            <v>55</v>
          </cell>
          <cell r="Y45" t="str">
            <v>m</v>
          </cell>
          <cell r="Z45">
            <v>55</v>
          </cell>
          <cell r="AA45" t="str">
            <v>m</v>
          </cell>
          <cell r="AB45" t="str">
            <v>/</v>
          </cell>
          <cell r="AC45" t="str">
            <v>m</v>
          </cell>
          <cell r="AD45">
            <v>700</v>
          </cell>
          <cell r="AE45" t="str">
            <v>m</v>
          </cell>
          <cell r="AF45" t="str">
            <v/>
          </cell>
          <cell r="AG45" t="str">
            <v>/</v>
          </cell>
          <cell r="AH45">
            <v>8</v>
          </cell>
          <cell r="AI45">
            <v>1.1000000000000001</v>
          </cell>
          <cell r="AJ45">
            <v>0.1</v>
          </cell>
          <cell r="AK45">
            <v>1.1000000000000001</v>
          </cell>
          <cell r="AL45">
            <v>0</v>
          </cell>
          <cell r="AM45">
            <v>0.1</v>
          </cell>
          <cell r="AN45" t="str">
            <v>消 化･ｶﾞｽ管</v>
          </cell>
          <cell r="AO45">
            <v>0</v>
          </cell>
          <cell r="AP45" t="str">
            <v>m</v>
          </cell>
          <cell r="AQ45" t="str">
            <v>/</v>
          </cell>
          <cell r="AR45">
            <v>700</v>
          </cell>
          <cell r="AS45" t="str">
            <v>m</v>
          </cell>
          <cell r="AT45">
            <v>0</v>
          </cell>
          <cell r="AU45">
            <v>1.1000000000000001</v>
          </cell>
          <cell r="AV45">
            <v>0</v>
          </cell>
          <cell r="AW45">
            <v>0</v>
          </cell>
          <cell r="AX45" t="str">
            <v>m</v>
          </cell>
          <cell r="AY45" t="str">
            <v>/</v>
          </cell>
          <cell r="BA45" t="str">
            <v>械</v>
          </cell>
          <cell r="BB45" t="str">
            <v>消 化･ｶﾞｽ管</v>
          </cell>
          <cell r="BC45">
            <v>1.1000000000000001</v>
          </cell>
          <cell r="BD45">
            <v>0</v>
          </cell>
          <cell r="BE45" t="str">
            <v>m</v>
          </cell>
          <cell r="BF45">
            <v>0</v>
          </cell>
          <cell r="BG45" t="str">
            <v>m</v>
          </cell>
          <cell r="BH45" t="str">
            <v>/</v>
          </cell>
          <cell r="BI45">
            <v>0</v>
          </cell>
          <cell r="BJ45">
            <v>700</v>
          </cell>
          <cell r="BK45" t="str">
            <v>m</v>
          </cell>
          <cell r="BL45" t="str">
            <v/>
          </cell>
          <cell r="BM45">
            <v>0</v>
          </cell>
          <cell r="BN45">
            <v>0</v>
          </cell>
          <cell r="BO45">
            <v>1.1000000000000001</v>
          </cell>
          <cell r="BS45">
            <v>0</v>
          </cell>
        </row>
        <row r="46">
          <cell r="A46" t="str">
            <v>　合　　計</v>
          </cell>
          <cell r="B46" t="str">
            <v xml:space="preserve"> 合　　　　計</v>
          </cell>
          <cell r="C46" t="str">
            <v>───────────</v>
          </cell>
          <cell r="D46" t="str">
            <v>───</v>
          </cell>
          <cell r="E46">
            <v>52.2</v>
          </cell>
          <cell r="F46">
            <v>7.3999999999999986</v>
          </cell>
          <cell r="G46" t="str">
            <v xml:space="preserve"> 合　　　　計</v>
          </cell>
          <cell r="H46" t="str">
            <v>───────────</v>
          </cell>
          <cell r="I46" t="str">
            <v>───</v>
          </cell>
          <cell r="J46">
            <v>52.2</v>
          </cell>
          <cell r="K46">
            <v>28.099999999999998</v>
          </cell>
          <cell r="L46" t="str">
            <v xml:space="preserve"> 合　　　　計</v>
          </cell>
          <cell r="M46" t="str">
            <v>───────────</v>
          </cell>
          <cell r="N46" t="str">
            <v>───</v>
          </cell>
          <cell r="O46">
            <v>52.2</v>
          </cell>
          <cell r="P46">
            <v>7.3999999999999986</v>
          </cell>
          <cell r="Q46" t="str">
            <v xml:space="preserve"> 合　　　　計</v>
          </cell>
          <cell r="R46" t="str">
            <v>───────────</v>
          </cell>
          <cell r="S46" t="str">
            <v>───</v>
          </cell>
          <cell r="U46" t="str">
            <v xml:space="preserve"> 合　　　　計</v>
          </cell>
          <cell r="V46" t="str">
            <v>───</v>
          </cell>
          <cell r="W46">
            <v>52.2</v>
          </cell>
          <cell r="X46">
            <v>7.3999999999999986</v>
          </cell>
          <cell r="Y46" t="str">
            <v xml:space="preserve"> 合　　　　計</v>
          </cell>
          <cell r="Z46" t="str">
            <v>───────────</v>
          </cell>
          <cell r="AA46" t="str">
            <v>───</v>
          </cell>
          <cell r="AB46">
            <v>52.2</v>
          </cell>
          <cell r="AC46">
            <v>28.099999999999998</v>
          </cell>
          <cell r="AD46">
            <v>52.2</v>
          </cell>
          <cell r="AE46">
            <v>7.3999999999999986</v>
          </cell>
          <cell r="AF46" t="str">
            <v>───</v>
          </cell>
          <cell r="AG46" t="str">
            <v>───────────</v>
          </cell>
          <cell r="AH46" t="str">
            <v>───</v>
          </cell>
          <cell r="AI46">
            <v>52.2</v>
          </cell>
          <cell r="AJ46">
            <v>28.099999999999998</v>
          </cell>
          <cell r="AK46" t="str">
            <v xml:space="preserve"> 合　　　　計</v>
          </cell>
          <cell r="AL46" t="str">
            <v>───────────</v>
          </cell>
          <cell r="AM46">
            <v>7.3999999999999986</v>
          </cell>
          <cell r="AN46">
            <v>52.2</v>
          </cell>
          <cell r="AO46">
            <v>28.099999999999998</v>
          </cell>
          <cell r="AP46" t="str">
            <v>───────────</v>
          </cell>
          <cell r="AQ46" t="str">
            <v>───</v>
          </cell>
          <cell r="AR46">
            <v>52.2</v>
          </cell>
          <cell r="AS46">
            <v>28.099999999999998</v>
          </cell>
          <cell r="AT46" t="str">
            <v>───────────</v>
          </cell>
          <cell r="AU46" t="str">
            <v>───</v>
          </cell>
          <cell r="AV46">
            <v>52.2</v>
          </cell>
          <cell r="AW46">
            <v>28.099999999999998</v>
          </cell>
          <cell r="AX46" t="str">
            <v>───────────</v>
          </cell>
          <cell r="AY46" t="str">
            <v>───</v>
          </cell>
          <cell r="BA46" t="str">
            <v xml:space="preserve"> 合　　　　計</v>
          </cell>
          <cell r="BF46" t="str">
            <v>───────────</v>
          </cell>
          <cell r="BL46" t="str">
            <v>───</v>
          </cell>
          <cell r="BO46">
            <v>52.2</v>
          </cell>
          <cell r="BS46">
            <v>28.099999999999998</v>
          </cell>
        </row>
        <row r="47">
          <cell r="A47" t="str">
            <v>都道府県の所見</v>
          </cell>
        </row>
        <row r="48">
          <cell r="U48" t="str">
            <v>都道府県の所見</v>
          </cell>
          <cell r="V48" t="str">
            <v>都道府県の所見</v>
          </cell>
          <cell r="W48" t="str">
            <v>都道府県の所見</v>
          </cell>
          <cell r="X48" t="str">
            <v>都道府県の所見</v>
          </cell>
          <cell r="Y48" t="str">
            <v>都道府県の所見</v>
          </cell>
          <cell r="Z48" t="str">
            <v>都道府県の所見</v>
          </cell>
          <cell r="AA48" t="str">
            <v>都道府県の所見</v>
          </cell>
          <cell r="AB48" t="str">
            <v>都道府県の所見</v>
          </cell>
          <cell r="AC48" t="str">
            <v>都道府県の所見</v>
          </cell>
          <cell r="BA48" t="str">
            <v>都道府県の所見</v>
          </cell>
        </row>
        <row r="50">
          <cell r="A50" t="str">
            <v>文部省使用欄</v>
          </cell>
        </row>
        <row r="51">
          <cell r="U51" t="str">
            <v>文部省使用欄</v>
          </cell>
          <cell r="V51" t="str">
            <v>文部省使用欄</v>
          </cell>
          <cell r="W51" t="str">
            <v>文部省使用欄</v>
          </cell>
          <cell r="X51" t="str">
            <v>文部省使用欄</v>
          </cell>
          <cell r="Y51" t="str">
            <v>文部省使用欄</v>
          </cell>
          <cell r="Z51" t="str">
            <v>文部省使用欄</v>
          </cell>
          <cell r="AA51" t="str">
            <v>文部省使用欄</v>
          </cell>
          <cell r="AB51" t="str">
            <v>文部省使用欄</v>
          </cell>
          <cell r="AC51" t="str">
            <v>文部省使用欄</v>
          </cell>
          <cell r="BA51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大規模改造（老朽施設）事業等内容聴取票（校舎）</v>
          </cell>
          <cell r="H57" t="str">
            <v>大規模改造（老朽施設）事業等内容聴取票（校舎）</v>
          </cell>
          <cell r="I57" t="str">
            <v>大規模改造（老朽施設）事業等内容聴取票（校舎）</v>
          </cell>
          <cell r="J57" t="str">
            <v>大規模改造（老朽施設）事業等内容聴取票（校舎）</v>
          </cell>
          <cell r="K57" t="str">
            <v>大規模改造（老朽施設）事業等内容聴取票（校舎）</v>
          </cell>
          <cell r="L57" t="str">
            <v>大規模改造（老朽施設）事業等内容聴取票（校舎）</v>
          </cell>
          <cell r="M57" t="str">
            <v>大規模改造（老朽施設）事業等内容聴取票（校舎）</v>
          </cell>
          <cell r="N57" t="str">
            <v>大規模改造（老朽施設）事業等内容聴取票（校舎）</v>
          </cell>
          <cell r="O57" t="str">
            <v>大規模改造（老朽施設）事業等内容聴取票（校舎）</v>
          </cell>
          <cell r="P57" t="str">
            <v>大規模改造（老朽施設）事業等内容聴取票（校舎）</v>
          </cell>
          <cell r="Q57" t="str">
            <v>大規模改造（老朽施設）事業等内容聴取票（校舎）</v>
          </cell>
          <cell r="R57" t="str">
            <v>大規模改造（老朽施設）事業等内容聴取票（校舎）</v>
          </cell>
          <cell r="S57" t="str">
            <v>大規模改造（老朽施設）事業等内容聴取票（校舎）</v>
          </cell>
          <cell r="U57" t="str">
            <v>大規模改造（老朽施設）事業等内容聴取票（校舎）</v>
          </cell>
          <cell r="AD57" t="str">
            <v>大規模改造（老朽施設）事業等内容聴取票（校舎）</v>
          </cell>
          <cell r="BJ57" t="str">
            <v>大規模改造（老朽施設）事業等内容聴取票（校舎）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１　基本項目</v>
          </cell>
          <cell r="V59" t="str">
            <v>東  京  都</v>
          </cell>
          <cell r="W59" t="str">
            <v>設置者</v>
          </cell>
          <cell r="X59" t="str">
            <v>○○○市</v>
          </cell>
          <cell r="Y59" t="str">
            <v>都道府県名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②-１</v>
          </cell>
          <cell r="E61" t="str">
            <v>構造・階数</v>
          </cell>
          <cell r="F61" t="str">
            <v>ＲＣ造 ３階</v>
          </cell>
          <cell r="G61" t="str">
            <v>棟番号</v>
          </cell>
          <cell r="H61" t="str">
            <v>○○○小学校</v>
          </cell>
          <cell r="I61" t="str">
            <v>②-１</v>
          </cell>
          <cell r="J61" t="str">
            <v>耐震補強事業（関連工事）</v>
          </cell>
          <cell r="K61" t="str">
            <v>棟番号</v>
          </cell>
          <cell r="L61" t="str">
            <v>②-１</v>
          </cell>
          <cell r="M61" t="str">
            <v>構造・階数</v>
          </cell>
          <cell r="N61" t="str">
            <v>ＲＣ造 ３階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②-１</v>
          </cell>
          <cell r="S61" t="str">
            <v>学校名</v>
          </cell>
          <cell r="U61" t="str">
            <v>学校名</v>
          </cell>
          <cell r="V61" t="str">
            <v>棟番号</v>
          </cell>
          <cell r="W61" t="str">
            <v>○○○小学校</v>
          </cell>
          <cell r="X61" t="str">
            <v>○○○小学校</v>
          </cell>
          <cell r="Y61" t="str">
            <v>○○○小学校</v>
          </cell>
          <cell r="Z61" t="str">
            <v>事業区分</v>
          </cell>
          <cell r="AA61" t="str">
            <v>大規模改造事業</v>
          </cell>
          <cell r="AB61" t="str">
            <v>棟番号</v>
          </cell>
          <cell r="AC61" t="str">
            <v>②-１</v>
          </cell>
          <cell r="AD61" t="str">
            <v>事業区分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②-１</v>
          </cell>
          <cell r="AN61" t="str">
            <v>②-１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②-１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②-１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②-１</v>
          </cell>
          <cell r="BG61" t="str">
            <v>棟番号</v>
          </cell>
          <cell r="BH61" t="str">
            <v>②-１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②-１</v>
          </cell>
        </row>
        <row r="63">
          <cell r="A63" t="str">
            <v>建物区分</v>
          </cell>
          <cell r="B63" t="str">
            <v>校舎・その他（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(1,500＋1,500)</v>
          </cell>
          <cell r="G63" t="str">
            <v>建築年</v>
          </cell>
          <cell r="H63" t="str">
            <v>ＲＣ造 ３階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(1,500＋1,500)</v>
          </cell>
          <cell r="M63" t="str">
            <v>面積</v>
          </cell>
          <cell r="N63" t="str">
            <v>(1,500＋1,500)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(1,500＋1,500)</v>
          </cell>
          <cell r="S63" t="str">
            <v>構造・階数</v>
          </cell>
          <cell r="U63" t="str">
            <v>構造・階数</v>
          </cell>
          <cell r="V63" t="str">
            <v>面積</v>
          </cell>
          <cell r="W63" t="str">
            <v>ＲＣ造 ３階</v>
          </cell>
          <cell r="X63" t="str">
            <v>ＲＣ造 ３階</v>
          </cell>
          <cell r="Y63" t="str">
            <v>ＲＣ造 ３階</v>
          </cell>
          <cell r="Z63" t="str">
            <v>建築年</v>
          </cell>
          <cell r="AA63">
            <v>47</v>
          </cell>
          <cell r="AB63" t="str">
            <v>面積</v>
          </cell>
          <cell r="AC63" t="str">
            <v>(1,500＋1,500)</v>
          </cell>
          <cell r="AD63" t="str">
            <v>建築年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ＲＣ造 ３階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(1,500＋1,500)</v>
          </cell>
          <cell r="AN63" t="str">
            <v>(1,500＋1,500)</v>
          </cell>
          <cell r="AO63" t="str">
            <v>構造・階数</v>
          </cell>
          <cell r="AP63" t="str">
            <v>ＲＣ造 ３階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(1,500＋1,500)</v>
          </cell>
          <cell r="AU63" t="str">
            <v>ＲＣ造 ３階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(1,500＋1,500)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ＲＣ造 ３階</v>
          </cell>
          <cell r="BE63" t="str">
            <v>面積</v>
          </cell>
          <cell r="BF63" t="str">
            <v>(1,500＋1,500)</v>
          </cell>
          <cell r="BG63" t="str">
            <v>面積</v>
          </cell>
          <cell r="BH63" t="str">
            <v>(1,500＋1,500)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(1,500＋1,500)</v>
          </cell>
        </row>
        <row r="64">
          <cell r="N64">
            <v>3000</v>
          </cell>
          <cell r="O64">
            <v>3000</v>
          </cell>
          <cell r="P64">
            <v>3000</v>
          </cell>
          <cell r="Q64">
            <v>3000</v>
          </cell>
          <cell r="R64">
            <v>3000</v>
          </cell>
          <cell r="S64">
            <v>3000</v>
          </cell>
          <cell r="U64">
            <v>3000</v>
          </cell>
          <cell r="V64">
            <v>3000</v>
          </cell>
          <cell r="W64">
            <v>3000</v>
          </cell>
          <cell r="X64">
            <v>3000</v>
          </cell>
          <cell r="Y64">
            <v>3000</v>
          </cell>
          <cell r="AT64">
            <v>3000</v>
          </cell>
          <cell r="BZ64">
            <v>3000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区分</v>
          </cell>
          <cell r="V65" t="str">
            <v>（Ｂ）</v>
          </cell>
          <cell r="W65" t="str">
            <v>（Ｃ）</v>
          </cell>
          <cell r="X65" t="str">
            <v>（Ａ）</v>
          </cell>
          <cell r="Y65" t="str">
            <v>（Ａ）</v>
          </cell>
          <cell r="Z65" t="str">
            <v>（Ｆ）</v>
          </cell>
          <cell r="AA65" t="str">
            <v>（Ｆ/Ｅ）</v>
          </cell>
          <cell r="AB65" t="str">
            <v>区分</v>
          </cell>
          <cell r="AC65" t="str">
            <v>（Ｂ）</v>
          </cell>
          <cell r="AD65" t="str">
            <v>（Ｂ）</v>
          </cell>
          <cell r="AE65" t="str">
            <v>（Ｃ）</v>
          </cell>
          <cell r="AF65" t="str">
            <v>（Ｄ）</v>
          </cell>
          <cell r="AG65" t="str">
            <v>（Ｃ）</v>
          </cell>
          <cell r="AH65" t="str">
            <v>（Ｃ）</v>
          </cell>
          <cell r="AI65" t="str">
            <v>（Ｆ/Ｅ）</v>
          </cell>
          <cell r="AJ65" t="str">
            <v>（Ｄ）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S65" t="str">
            <v>（Ｄ）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改修面積(㎡)</v>
          </cell>
          <cell r="V66" t="str">
            <v>個別事由(千円)</v>
          </cell>
          <cell r="W66" t="str">
            <v>地域別単価(千円/㎡)</v>
          </cell>
          <cell r="X66" t="str">
            <v>地域別単価(千円/㎡)</v>
          </cell>
          <cell r="Y66" t="str">
            <v>実施金額/標準的経費</v>
          </cell>
          <cell r="Z66" t="str">
            <v>地域別単価(千円/㎡)</v>
          </cell>
          <cell r="AA66" t="str">
            <v>改修比率（％）</v>
          </cell>
          <cell r="AB66" t="str">
            <v>改修面積(㎡)</v>
          </cell>
          <cell r="AC66" t="str">
            <v>改修比率（％）</v>
          </cell>
          <cell r="AD66" t="str">
            <v>改修比率（％）</v>
          </cell>
          <cell r="AE66" t="str">
            <v>実施金額（千円）</v>
          </cell>
          <cell r="AF66" t="str">
            <v>実施金額/標準的経費</v>
          </cell>
          <cell r="AG66" t="str">
            <v>改修面積(㎡)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S66" t="str">
            <v>個別事由(千円)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18534</v>
          </cell>
          <cell r="D68" t="str">
            <v>+</v>
          </cell>
          <cell r="E68" t="str">
            <v>+</v>
          </cell>
          <cell r="F68" t="str">
            <v>0</v>
          </cell>
          <cell r="G68">
            <v>18534</v>
          </cell>
          <cell r="H68" t="str">
            <v>＝</v>
          </cell>
          <cell r="I68">
            <v>18534</v>
          </cell>
          <cell r="J68" t="str">
            <v>/</v>
          </cell>
          <cell r="K68">
            <v>18534</v>
          </cell>
          <cell r="L68">
            <v>22000</v>
          </cell>
          <cell r="M68">
            <v>0</v>
          </cell>
          <cell r="N68" t="str">
            <v>×</v>
          </cell>
          <cell r="O68">
            <v>7.3999999999999986</v>
          </cell>
          <cell r="P68">
            <v>22000</v>
          </cell>
          <cell r="Q68">
            <v>3000</v>
          </cell>
          <cell r="R68" t="str">
            <v>/</v>
          </cell>
          <cell r="S68">
            <v>18534</v>
          </cell>
          <cell r="U68">
            <v>21000</v>
          </cell>
          <cell r="V68">
            <v>21000</v>
          </cell>
          <cell r="W68" t="str">
            <v>/</v>
          </cell>
          <cell r="X68">
            <v>39605</v>
          </cell>
          <cell r="Y68">
            <v>178.4</v>
          </cell>
          <cell r="Z68">
            <v>178.4</v>
          </cell>
          <cell r="AA68">
            <v>0</v>
          </cell>
          <cell r="AB68" t="str">
            <v>×</v>
          </cell>
          <cell r="AC68" t="str">
            <v>×</v>
          </cell>
          <cell r="AD68">
            <v>7.3999999999999986</v>
          </cell>
          <cell r="AE68">
            <v>3000</v>
          </cell>
          <cell r="AF68" t="str">
            <v>×</v>
          </cell>
          <cell r="AG68" t="str">
            <v>×</v>
          </cell>
          <cell r="AH68">
            <v>3000</v>
          </cell>
          <cell r="AI68">
            <v>150391</v>
          </cell>
          <cell r="AJ68" t="str">
            <v>+</v>
          </cell>
          <cell r="AK68" t="str">
            <v>+</v>
          </cell>
          <cell r="AL68" t="str">
            <v>0</v>
          </cell>
          <cell r="AM68" t="str">
            <v>0</v>
          </cell>
          <cell r="AN68" t="str">
            <v>＝</v>
          </cell>
          <cell r="AO68" t="str">
            <v>＝</v>
          </cell>
          <cell r="AP68">
            <v>39605</v>
          </cell>
          <cell r="AQ68" t="str">
            <v>/</v>
          </cell>
          <cell r="AR68">
            <v>39605</v>
          </cell>
          <cell r="AS68">
            <v>21000</v>
          </cell>
          <cell r="AT68">
            <v>21000</v>
          </cell>
          <cell r="AU68">
            <v>21000</v>
          </cell>
          <cell r="AV68">
            <v>21000</v>
          </cell>
          <cell r="AW68" t="str">
            <v>/</v>
          </cell>
          <cell r="AX68">
            <v>39605</v>
          </cell>
          <cell r="AY68" t="str">
            <v>+</v>
          </cell>
          <cell r="BA68" t="str">
            <v>＝</v>
          </cell>
          <cell r="BB68">
            <v>150391</v>
          </cell>
          <cell r="BC68">
            <v>151500</v>
          </cell>
          <cell r="BD68">
            <v>178.4</v>
          </cell>
          <cell r="BE68">
            <v>0</v>
          </cell>
          <cell r="BF68">
            <v>178.4</v>
          </cell>
          <cell r="BG68">
            <v>0</v>
          </cell>
          <cell r="BH68">
            <v>28.099999999999998</v>
          </cell>
          <cell r="BI68" t="str">
            <v>×</v>
          </cell>
          <cell r="BJ68">
            <v>28.099999999999998</v>
          </cell>
          <cell r="BK68">
            <v>0</v>
          </cell>
          <cell r="BL68" t="str">
            <v>+</v>
          </cell>
          <cell r="BM68" t="str">
            <v>×</v>
          </cell>
          <cell r="BN68">
            <v>3000</v>
          </cell>
          <cell r="BO68">
            <v>150391</v>
          </cell>
          <cell r="BP68">
            <v>151500</v>
          </cell>
          <cell r="BQ68" t="str">
            <v>+</v>
          </cell>
          <cell r="BR68">
            <v>151500</v>
          </cell>
          <cell r="BS68" t="str">
            <v>0</v>
          </cell>
          <cell r="BT68">
            <v>150391</v>
          </cell>
          <cell r="BU68" t="str">
            <v>＝</v>
          </cell>
          <cell r="BV68">
            <v>150391</v>
          </cell>
          <cell r="BW68">
            <v>151500</v>
          </cell>
          <cell r="BX68" t="str">
            <v>/</v>
          </cell>
          <cell r="BY68">
            <v>150391</v>
          </cell>
          <cell r="BZ68">
            <v>151500</v>
          </cell>
          <cell r="CA68">
            <v>0</v>
          </cell>
          <cell r="CB68">
            <v>151500</v>
          </cell>
          <cell r="CC68" t="str">
            <v>/</v>
          </cell>
          <cell r="CD68">
            <v>150391</v>
          </cell>
        </row>
        <row r="69">
          <cell r="R69" t="str">
            <v>＝</v>
          </cell>
          <cell r="S69">
            <v>1.19</v>
          </cell>
          <cell r="U69" t="str">
            <v>＝</v>
          </cell>
          <cell r="V69">
            <v>1.01</v>
          </cell>
          <cell r="W69">
            <v>0.53</v>
          </cell>
          <cell r="X69" t="str">
            <v>＝</v>
          </cell>
          <cell r="Y69">
            <v>1.01</v>
          </cell>
          <cell r="Z69" t="str">
            <v>＝</v>
          </cell>
          <cell r="AA69">
            <v>0.53</v>
          </cell>
          <cell r="AB69" t="str">
            <v>＝</v>
          </cell>
          <cell r="AC69">
            <v>1.01</v>
          </cell>
          <cell r="AD69">
            <v>0.53</v>
          </cell>
          <cell r="AE69" t="str">
            <v>＝</v>
          </cell>
          <cell r="AF69">
            <v>1.01</v>
          </cell>
          <cell r="AG69">
            <v>0.53</v>
          </cell>
          <cell r="AH69" t="str">
            <v>＝</v>
          </cell>
          <cell r="AI69">
            <v>1.01</v>
          </cell>
          <cell r="AJ69">
            <v>0.53</v>
          </cell>
          <cell r="AK69" t="str">
            <v>＝</v>
          </cell>
          <cell r="AL69">
            <v>1.01</v>
          </cell>
          <cell r="AM69">
            <v>0.53</v>
          </cell>
          <cell r="AN69" t="str">
            <v>＝</v>
          </cell>
          <cell r="AO69">
            <v>1.01</v>
          </cell>
          <cell r="AP69">
            <v>0.53</v>
          </cell>
          <cell r="AQ69" t="str">
            <v>＝</v>
          </cell>
          <cell r="AR69">
            <v>1.01</v>
          </cell>
          <cell r="AW69" t="str">
            <v>＝</v>
          </cell>
          <cell r="AX69">
            <v>0.53</v>
          </cell>
          <cell r="CC69" t="str">
            <v>＝</v>
          </cell>
          <cell r="CD69">
            <v>1.01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18534</v>
          </cell>
          <cell r="D71" t="str">
            <v>+</v>
          </cell>
          <cell r="E71" t="str">
            <v>+</v>
          </cell>
          <cell r="F71">
            <v>3490</v>
          </cell>
          <cell r="G71">
            <v>22024</v>
          </cell>
          <cell r="H71" t="str">
            <v>＝</v>
          </cell>
          <cell r="I71">
            <v>22024</v>
          </cell>
          <cell r="J71" t="str">
            <v>/</v>
          </cell>
          <cell r="K71">
            <v>22024</v>
          </cell>
          <cell r="L71">
            <v>25090</v>
          </cell>
          <cell r="M71">
            <v>0</v>
          </cell>
          <cell r="N71" t="str">
            <v>×</v>
          </cell>
          <cell r="O71">
            <v>7.3999999999999986</v>
          </cell>
          <cell r="P71">
            <v>25090</v>
          </cell>
          <cell r="Q71">
            <v>3000</v>
          </cell>
          <cell r="R71" t="str">
            <v>/</v>
          </cell>
          <cell r="S71">
            <v>22024</v>
          </cell>
          <cell r="U71">
            <v>26460</v>
          </cell>
          <cell r="V71">
            <v>26460</v>
          </cell>
          <cell r="W71" t="str">
            <v>/</v>
          </cell>
          <cell r="X71">
            <v>45065</v>
          </cell>
          <cell r="Y71">
            <v>178.4</v>
          </cell>
          <cell r="Z71">
            <v>178.4</v>
          </cell>
          <cell r="AA71">
            <v>0</v>
          </cell>
          <cell r="AB71" t="str">
            <v>×</v>
          </cell>
          <cell r="AC71" t="str">
            <v>×</v>
          </cell>
          <cell r="AD71">
            <v>7.3999999999999986</v>
          </cell>
          <cell r="AE71">
            <v>16253</v>
          </cell>
          <cell r="AF71" t="str">
            <v>×</v>
          </cell>
          <cell r="AG71" t="str">
            <v>×</v>
          </cell>
          <cell r="AH71">
            <v>3000</v>
          </cell>
          <cell r="AI71">
            <v>165800</v>
          </cell>
          <cell r="AJ71" t="str">
            <v>+</v>
          </cell>
          <cell r="AK71" t="str">
            <v>+</v>
          </cell>
          <cell r="AL71">
            <v>5460</v>
          </cell>
          <cell r="AM71">
            <v>5460</v>
          </cell>
          <cell r="AN71" t="str">
            <v>＝</v>
          </cell>
          <cell r="AO71" t="str">
            <v>＝</v>
          </cell>
          <cell r="AP71">
            <v>45065</v>
          </cell>
          <cell r="AQ71">
            <v>45065</v>
          </cell>
          <cell r="AR71">
            <v>178.4</v>
          </cell>
          <cell r="AS71">
            <v>26460</v>
          </cell>
          <cell r="AT71">
            <v>26460</v>
          </cell>
          <cell r="AU71">
            <v>26460</v>
          </cell>
          <cell r="AV71">
            <v>26460</v>
          </cell>
          <cell r="AW71" t="str">
            <v>/</v>
          </cell>
          <cell r="AX71">
            <v>45065</v>
          </cell>
          <cell r="AY71">
            <v>166644</v>
          </cell>
          <cell r="BA71">
            <v>165800</v>
          </cell>
          <cell r="BB71" t="str">
            <v>/</v>
          </cell>
          <cell r="BC71">
            <v>166644</v>
          </cell>
          <cell r="BD71">
            <v>178.4</v>
          </cell>
          <cell r="BE71" t="str">
            <v>×</v>
          </cell>
          <cell r="BF71">
            <v>178.4</v>
          </cell>
          <cell r="BG71" t="str">
            <v>×</v>
          </cell>
          <cell r="BH71">
            <v>3000</v>
          </cell>
          <cell r="BI71" t="str">
            <v>×</v>
          </cell>
          <cell r="BJ71">
            <v>28.099999999999998</v>
          </cell>
          <cell r="BK71" t="str">
            <v>＝</v>
          </cell>
          <cell r="BL71">
            <v>166644</v>
          </cell>
          <cell r="BM71" t="str">
            <v>×</v>
          </cell>
          <cell r="BN71">
            <v>3000</v>
          </cell>
          <cell r="BO71" t="str">
            <v>/</v>
          </cell>
          <cell r="BP71">
            <v>166644</v>
          </cell>
          <cell r="BQ71" t="str">
            <v>+</v>
          </cell>
          <cell r="BR71">
            <v>166644</v>
          </cell>
          <cell r="BS71">
            <v>16253</v>
          </cell>
          <cell r="BT71">
            <v>165800</v>
          </cell>
          <cell r="BU71" t="str">
            <v>＝</v>
          </cell>
          <cell r="BV71">
            <v>166644</v>
          </cell>
          <cell r="BW71" t="str">
            <v>/</v>
          </cell>
          <cell r="BX71">
            <v>166644</v>
          </cell>
          <cell r="BY71" t="str">
            <v>/</v>
          </cell>
          <cell r="BZ71">
            <v>165800</v>
          </cell>
          <cell r="CA71">
            <v>166644</v>
          </cell>
          <cell r="CB71">
            <v>165800</v>
          </cell>
          <cell r="CC71" t="str">
            <v>/</v>
          </cell>
          <cell r="CD71">
            <v>166644</v>
          </cell>
        </row>
        <row r="72">
          <cell r="R72" t="str">
            <v>＝</v>
          </cell>
          <cell r="S72">
            <v>1.1399999999999999</v>
          </cell>
          <cell r="U72" t="str">
            <v>＝</v>
          </cell>
          <cell r="V72">
            <v>0.99</v>
          </cell>
          <cell r="W72">
            <v>0.59</v>
          </cell>
          <cell r="X72" t="str">
            <v>＝</v>
          </cell>
          <cell r="Y72">
            <v>0.99</v>
          </cell>
          <cell r="Z72" t="str">
            <v>＝</v>
          </cell>
          <cell r="AA72">
            <v>0.59</v>
          </cell>
          <cell r="AB72" t="str">
            <v>＝</v>
          </cell>
          <cell r="AC72">
            <v>0.99</v>
          </cell>
          <cell r="AD72">
            <v>0.59</v>
          </cell>
          <cell r="AE72" t="str">
            <v>＝</v>
          </cell>
          <cell r="AF72">
            <v>0.99</v>
          </cell>
          <cell r="AG72">
            <v>0.59</v>
          </cell>
          <cell r="AH72" t="str">
            <v>＝</v>
          </cell>
          <cell r="AI72">
            <v>0.99</v>
          </cell>
          <cell r="AJ72">
            <v>0.59</v>
          </cell>
          <cell r="AK72" t="str">
            <v>＝</v>
          </cell>
          <cell r="AL72">
            <v>0.99</v>
          </cell>
          <cell r="AM72">
            <v>0.59</v>
          </cell>
          <cell r="AN72" t="str">
            <v>＝</v>
          </cell>
          <cell r="AO72">
            <v>0.99</v>
          </cell>
          <cell r="AP72">
            <v>0.59</v>
          </cell>
          <cell r="AQ72" t="str">
            <v>＝</v>
          </cell>
          <cell r="AR72">
            <v>0.99</v>
          </cell>
          <cell r="AW72" t="str">
            <v>＝</v>
          </cell>
          <cell r="AX72">
            <v>0.59</v>
          </cell>
          <cell r="CC72" t="str">
            <v>＝</v>
          </cell>
          <cell r="CD72">
            <v>0.99</v>
          </cell>
        </row>
        <row r="73">
          <cell r="M73" t="str">
            <v>請負比率</v>
          </cell>
          <cell r="N73" t="str">
            <v/>
          </cell>
          <cell r="O73" t="str">
            <v>請負比率</v>
          </cell>
          <cell r="P73" t="str">
            <v>請負比率</v>
          </cell>
          <cell r="Q73" t="str">
            <v>請負比率</v>
          </cell>
          <cell r="R73" t="str">
            <v>請負比率</v>
          </cell>
          <cell r="S73" t="str">
            <v>請負比率</v>
          </cell>
          <cell r="U73" t="str">
            <v>請負比率</v>
          </cell>
          <cell r="V73" t="str">
            <v>請負比率</v>
          </cell>
          <cell r="W73">
            <v>0.98999977111816406</v>
          </cell>
          <cell r="X73" t="str">
            <v>請負比率</v>
          </cell>
          <cell r="Y73">
            <v>0</v>
          </cell>
          <cell r="Z73" t="str">
            <v/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R73" t="str">
            <v>請負比率</v>
          </cell>
          <cell r="AT73" t="str">
            <v/>
          </cell>
          <cell r="BX73" t="str">
            <v>請負比率</v>
          </cell>
          <cell r="BZ73" t="str">
            <v/>
          </cell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 t="str">
            <v>２  改修比率算出表（基礎部分）</v>
          </cell>
          <cell r="V74" t="str">
            <v>機械</v>
          </cell>
          <cell r="W74">
            <v>0.88800000000000001</v>
          </cell>
          <cell r="X74" t="str">
            <v>建築</v>
          </cell>
          <cell r="Y74">
            <v>0.85499999999999998</v>
          </cell>
          <cell r="Z74" t="str">
            <v>電気</v>
          </cell>
          <cell r="AA74">
            <v>0.90500000000000003</v>
          </cell>
          <cell r="AB74" t="str">
            <v>機械</v>
          </cell>
          <cell r="AC74">
            <v>0.88800000000000001</v>
          </cell>
          <cell r="AD74" t="str">
            <v>２  改修比率算出表（基礎部分）</v>
          </cell>
          <cell r="AE74" t="str">
            <v>３  個別事由</v>
          </cell>
          <cell r="AF74" t="str">
            <v>建築</v>
          </cell>
          <cell r="AG74">
            <v>0.85499999999999998</v>
          </cell>
          <cell r="AH74" t="str">
            <v>電気</v>
          </cell>
          <cell r="AI74">
            <v>0.90500000000000003</v>
          </cell>
          <cell r="AJ74" t="str">
            <v>機械</v>
          </cell>
          <cell r="AK74">
            <v>0.88800000000000001</v>
          </cell>
          <cell r="AL74" t="str">
            <v>３  個別事由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工       種</v>
          </cell>
          <cell r="V75" t="str">
            <v>割合</v>
          </cell>
          <cell r="W75" t="str">
            <v>単価構成比</v>
          </cell>
          <cell r="X75" t="str">
            <v>改修比率</v>
          </cell>
          <cell r="Y75" t="str">
            <v>改修範囲  （数量）</v>
          </cell>
          <cell r="Z75" t="str">
            <v>改修範囲  （数量）</v>
          </cell>
          <cell r="AA75" t="str">
            <v>単  価</v>
          </cell>
          <cell r="AB75" t="str">
            <v>標準金額</v>
          </cell>
          <cell r="AC75" t="str">
            <v>実施金額</v>
          </cell>
          <cell r="AD75" t="str">
            <v>単価構成比</v>
          </cell>
          <cell r="AE75" t="str">
            <v>割合</v>
          </cell>
          <cell r="AF75" t="str">
            <v>割合</v>
          </cell>
          <cell r="AG75" t="str">
            <v>数  量</v>
          </cell>
          <cell r="AH75" t="str">
            <v>単価構成比</v>
          </cell>
          <cell r="AI75" t="str">
            <v>単価構成比</v>
          </cell>
          <cell r="AJ75" t="str">
            <v>実施金額</v>
          </cell>
          <cell r="AK75" t="str">
            <v>改修比率</v>
          </cell>
          <cell r="AL75" t="str">
            <v>改修比率</v>
          </cell>
          <cell r="AM75" t="str">
            <v>区    分</v>
          </cell>
          <cell r="AN75" t="str">
            <v>区    分</v>
          </cell>
          <cell r="AO75" t="str">
            <v>改修比率</v>
          </cell>
          <cell r="AP75" t="str">
            <v>区    分</v>
          </cell>
          <cell r="AQ75" t="str">
            <v>数  量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工       種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②</v>
          </cell>
          <cell r="W76" t="str">
            <v>％</v>
          </cell>
          <cell r="X76" t="str">
            <v>①×②  ％</v>
          </cell>
          <cell r="Y76" t="str">
            <v>(円）</v>
          </cell>
          <cell r="Z76" t="str">
            <v>(千円）</v>
          </cell>
          <cell r="AA76" t="str">
            <v>(千円）</v>
          </cell>
          <cell r="AB76" t="str">
            <v>①  ％</v>
          </cell>
          <cell r="AC76" t="str">
            <v>②</v>
          </cell>
          <cell r="AD76" t="str">
            <v>％</v>
          </cell>
          <cell r="AE76" t="str">
            <v>①×②  ％</v>
          </cell>
          <cell r="AF76" t="str">
            <v>(円）</v>
          </cell>
          <cell r="AG76" t="str">
            <v>①  ％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1000</v>
          </cell>
          <cell r="L77" t="str">
            <v>荷重軽減</v>
          </cell>
          <cell r="M77">
            <v>85</v>
          </cell>
          <cell r="N77">
            <v>1</v>
          </cell>
          <cell r="O77">
            <v>1</v>
          </cell>
          <cell r="P77" t="str">
            <v>式</v>
          </cell>
          <cell r="Q77">
            <v>871000</v>
          </cell>
          <cell r="R77">
            <v>871</v>
          </cell>
          <cell r="S77">
            <v>871</v>
          </cell>
          <cell r="U77">
            <v>3344</v>
          </cell>
          <cell r="V77" t="str">
            <v>防水･屋根</v>
          </cell>
          <cell r="W77">
            <v>1000</v>
          </cell>
          <cell r="X77">
            <v>850</v>
          </cell>
          <cell r="Y77" t="str">
            <v>㎡</v>
          </cell>
          <cell r="Z77">
            <v>850</v>
          </cell>
          <cell r="AA77" t="str">
            <v>㎡</v>
          </cell>
          <cell r="AB77" t="str">
            <v>/</v>
          </cell>
          <cell r="AC77" t="str">
            <v>㎡</v>
          </cell>
          <cell r="AD77">
            <v>1000</v>
          </cell>
          <cell r="AE77" t="str">
            <v>㎡</v>
          </cell>
          <cell r="AF77" t="str">
            <v/>
          </cell>
          <cell r="AG77">
            <v>0</v>
          </cell>
          <cell r="AH77">
            <v>85</v>
          </cell>
          <cell r="AI77">
            <v>3.5</v>
          </cell>
          <cell r="AJ77">
            <v>0</v>
          </cell>
          <cell r="AK77" t="str">
            <v>外部足場</v>
          </cell>
          <cell r="AL77">
            <v>3344000</v>
          </cell>
          <cell r="AM77">
            <v>3</v>
          </cell>
          <cell r="AN77" t="str">
            <v>外部足場</v>
          </cell>
          <cell r="AO77">
            <v>1</v>
          </cell>
          <cell r="AP77" t="str">
            <v>式</v>
          </cell>
          <cell r="AQ77">
            <v>3344000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3.5</v>
          </cell>
          <cell r="AW77">
            <v>3344</v>
          </cell>
          <cell r="AX77" t="str">
            <v>防水･屋根</v>
          </cell>
          <cell r="AY77">
            <v>1</v>
          </cell>
          <cell r="BA77">
            <v>3800000</v>
          </cell>
          <cell r="BB77" t="str">
            <v>防水･屋根</v>
          </cell>
          <cell r="BC77" t="str">
            <v>㎡</v>
          </cell>
          <cell r="BD77" t="str">
            <v>/</v>
          </cell>
          <cell r="BE77">
            <v>1000</v>
          </cell>
          <cell r="BF77">
            <v>1000</v>
          </cell>
          <cell r="BG77" t="str">
            <v>㎡</v>
          </cell>
          <cell r="BH77" t="str">
            <v>/</v>
          </cell>
          <cell r="BI77">
            <v>0</v>
          </cell>
          <cell r="BJ77">
            <v>1000</v>
          </cell>
          <cell r="BK77" t="str">
            <v>㎡</v>
          </cell>
          <cell r="BL77" t="str">
            <v/>
          </cell>
          <cell r="BM77" t="str">
            <v>式</v>
          </cell>
          <cell r="BN77">
            <v>100</v>
          </cell>
          <cell r="BO77">
            <v>3.5</v>
          </cell>
          <cell r="BP77">
            <v>0</v>
          </cell>
          <cell r="BQ77" t="str">
            <v>式</v>
          </cell>
          <cell r="BR77">
            <v>3800000</v>
          </cell>
          <cell r="BS77">
            <v>3.5</v>
          </cell>
          <cell r="BT77" t="str">
            <v>仕上材撤去費</v>
          </cell>
          <cell r="BU77">
            <v>3800000</v>
          </cell>
          <cell r="BV77">
            <v>3800</v>
          </cell>
          <cell r="BW77">
            <v>3800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100.8</v>
          </cell>
          <cell r="D78">
            <v>82</v>
          </cell>
          <cell r="E78">
            <v>8800</v>
          </cell>
          <cell r="F78">
            <v>100.8</v>
          </cell>
          <cell r="G78">
            <v>8266</v>
          </cell>
          <cell r="H78">
            <v>8800</v>
          </cell>
          <cell r="I78" t="str">
            <v>㎡</v>
          </cell>
          <cell r="J78">
            <v>0</v>
          </cell>
          <cell r="K78">
            <v>1154</v>
          </cell>
          <cell r="L78" t="str">
            <v>基礎補強</v>
          </cell>
          <cell r="M78" t="str">
            <v>外 　　装</v>
          </cell>
          <cell r="N78">
            <v>770</v>
          </cell>
          <cell r="O78">
            <v>26</v>
          </cell>
          <cell r="P78" t="str">
            <v>㎡</v>
          </cell>
          <cell r="Q78">
            <v>44385</v>
          </cell>
          <cell r="R78" t="str">
            <v>㎡</v>
          </cell>
          <cell r="S78">
            <v>1154</v>
          </cell>
          <cell r="U78" t="str">
            <v>建</v>
          </cell>
          <cell r="V78" t="str">
            <v>外 　　装</v>
          </cell>
          <cell r="W78" t="str">
            <v>撤去費</v>
          </cell>
          <cell r="X78">
            <v>1</v>
          </cell>
          <cell r="Y78">
            <v>770</v>
          </cell>
          <cell r="Z78">
            <v>770</v>
          </cell>
          <cell r="AA78" t="str">
            <v>㎡</v>
          </cell>
          <cell r="AB78" t="str">
            <v>/</v>
          </cell>
          <cell r="AC78">
            <v>3500</v>
          </cell>
          <cell r="AD78">
            <v>3500</v>
          </cell>
          <cell r="AE78" t="str">
            <v>㎡</v>
          </cell>
          <cell r="AF78" t="str">
            <v/>
          </cell>
          <cell r="AG78">
            <v>2.9</v>
          </cell>
          <cell r="AH78">
            <v>22</v>
          </cell>
          <cell r="AI78">
            <v>2.9</v>
          </cell>
          <cell r="AJ78">
            <v>0</v>
          </cell>
          <cell r="AK78" t="str">
            <v>撤去費</v>
          </cell>
          <cell r="AL78">
            <v>1.2</v>
          </cell>
          <cell r="AM78">
            <v>0.6</v>
          </cell>
          <cell r="AN78" t="str">
            <v>撤去費</v>
          </cell>
          <cell r="AO78">
            <v>1</v>
          </cell>
          <cell r="AP78" t="str">
            <v>式</v>
          </cell>
          <cell r="AQ78">
            <v>2116000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/</v>
          </cell>
          <cell r="AW78">
            <v>2116</v>
          </cell>
          <cell r="AX78" t="str">
            <v>外 　　装</v>
          </cell>
          <cell r="AY78">
            <v>2.9</v>
          </cell>
          <cell r="BA78" t="str">
            <v>建</v>
          </cell>
          <cell r="BB78" t="str">
            <v>外 　　装</v>
          </cell>
          <cell r="BC78" t="str">
            <v>㎡</v>
          </cell>
          <cell r="BD78" t="str">
            <v>/</v>
          </cell>
          <cell r="BE78">
            <v>1300000</v>
          </cell>
          <cell r="BF78">
            <v>1500</v>
          </cell>
          <cell r="BG78" t="str">
            <v>㎡</v>
          </cell>
          <cell r="BH78" t="str">
            <v>/</v>
          </cell>
          <cell r="BI78">
            <v>2.9</v>
          </cell>
          <cell r="BJ78">
            <v>3500</v>
          </cell>
          <cell r="BK78" t="str">
            <v>㎡</v>
          </cell>
          <cell r="BL78" t="str">
            <v/>
          </cell>
          <cell r="BM78">
            <v>1</v>
          </cell>
          <cell r="BN78">
            <v>43</v>
          </cell>
          <cell r="BO78">
            <v>2.9</v>
          </cell>
          <cell r="BP78">
            <v>0</v>
          </cell>
          <cell r="BQ78">
            <v>1300</v>
          </cell>
          <cell r="BR78" t="str">
            <v>式</v>
          </cell>
          <cell r="BS78">
            <v>1.2</v>
          </cell>
          <cell r="BT78" t="str">
            <v>外部足場</v>
          </cell>
          <cell r="BU78">
            <v>1300</v>
          </cell>
          <cell r="BV78">
            <v>1300000</v>
          </cell>
          <cell r="BW78">
            <v>1300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>
            <v>0</v>
          </cell>
          <cell r="G79">
            <v>0</v>
          </cell>
          <cell r="H79" t="str">
            <v>㎡</v>
          </cell>
          <cell r="I79">
            <v>9099</v>
          </cell>
          <cell r="J79">
            <v>0</v>
          </cell>
          <cell r="K79" t="str">
            <v>内</v>
          </cell>
          <cell r="L79" t="str">
            <v>外壁補修(樹脂注入)</v>
          </cell>
          <cell r="M79">
            <v>482</v>
          </cell>
          <cell r="N79" t="str">
            <v>㎡</v>
          </cell>
          <cell r="O79">
            <v>161</v>
          </cell>
          <cell r="P79" t="str">
            <v>㎡</v>
          </cell>
          <cell r="Q79">
            <v>9099</v>
          </cell>
          <cell r="R79">
            <v>1465</v>
          </cell>
          <cell r="S79">
            <v>1465</v>
          </cell>
          <cell r="U79" t="str">
            <v>床</v>
          </cell>
          <cell r="V79" t="str">
            <v>内</v>
          </cell>
          <cell r="W79" t="str">
            <v>床</v>
          </cell>
          <cell r="X79">
            <v>482</v>
          </cell>
          <cell r="Y79" t="str">
            <v>㎡</v>
          </cell>
          <cell r="Z79">
            <v>482</v>
          </cell>
          <cell r="AA79" t="str">
            <v>㎡</v>
          </cell>
          <cell r="AB79" t="str">
            <v>/</v>
          </cell>
          <cell r="AC79" t="str">
            <v>㎡</v>
          </cell>
          <cell r="AD79">
            <v>3000</v>
          </cell>
          <cell r="AE79" t="str">
            <v>㎡</v>
          </cell>
          <cell r="AF79" t="str">
            <v/>
          </cell>
          <cell r="AG79">
            <v>0</v>
          </cell>
          <cell r="AH79">
            <v>16</v>
          </cell>
          <cell r="AI79">
            <v>5.7</v>
          </cell>
          <cell r="AJ79">
            <v>0</v>
          </cell>
          <cell r="AK79">
            <v>1466</v>
          </cell>
          <cell r="AL79">
            <v>1466</v>
          </cell>
          <cell r="AM79">
            <v>0.9</v>
          </cell>
          <cell r="AN79">
            <v>2000</v>
          </cell>
          <cell r="AO79" t="str">
            <v>㎡</v>
          </cell>
          <cell r="AP79" t="str">
            <v>/</v>
          </cell>
          <cell r="AQ79">
            <v>3000</v>
          </cell>
          <cell r="AR79">
            <v>0</v>
          </cell>
          <cell r="AS79">
            <v>67</v>
          </cell>
          <cell r="AT79">
            <v>5.7</v>
          </cell>
          <cell r="AU79">
            <v>0</v>
          </cell>
          <cell r="AV79">
            <v>3.8</v>
          </cell>
          <cell r="AW79">
            <v>160</v>
          </cell>
          <cell r="AX79" t="str">
            <v>内</v>
          </cell>
          <cell r="AY79" t="str">
            <v>床</v>
          </cell>
          <cell r="BA79">
            <v>1466</v>
          </cell>
          <cell r="BB79" t="str">
            <v>内</v>
          </cell>
          <cell r="BC79" t="str">
            <v>床</v>
          </cell>
          <cell r="BD79" t="str">
            <v>/</v>
          </cell>
          <cell r="BE79">
            <v>3000</v>
          </cell>
          <cell r="BF79">
            <v>2000</v>
          </cell>
          <cell r="BG79" t="str">
            <v>㎡</v>
          </cell>
          <cell r="BH79" t="str">
            <v>/</v>
          </cell>
          <cell r="BI79">
            <v>0</v>
          </cell>
          <cell r="BJ79">
            <v>3000</v>
          </cell>
          <cell r="BK79" t="str">
            <v>㎡</v>
          </cell>
          <cell r="BL79" t="str">
            <v/>
          </cell>
          <cell r="BM79" t="str">
            <v>㎡</v>
          </cell>
          <cell r="BN79">
            <v>67</v>
          </cell>
          <cell r="BO79">
            <v>5.7</v>
          </cell>
          <cell r="BP79">
            <v>0</v>
          </cell>
          <cell r="BQ79" t="str">
            <v>㎡</v>
          </cell>
          <cell r="BR79">
            <v>9160</v>
          </cell>
          <cell r="BS79">
            <v>3.8</v>
          </cell>
          <cell r="BT79" t="str">
            <v>外壁補修(ﾋﾟﾝﾆﾝｸﾞ)</v>
          </cell>
          <cell r="BU79">
            <v>9160</v>
          </cell>
          <cell r="BV79">
            <v>1466</v>
          </cell>
          <cell r="BW79">
            <v>1466</v>
          </cell>
          <cell r="BX79">
            <v>160</v>
          </cell>
          <cell r="BY79" t="str">
            <v>㎡</v>
          </cell>
          <cell r="BZ79">
            <v>9160</v>
          </cell>
          <cell r="CA79">
            <v>1466</v>
          </cell>
          <cell r="CC79">
            <v>1466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>
            <v>0</v>
          </cell>
          <cell r="G80">
            <v>0</v>
          </cell>
          <cell r="H80" t="str">
            <v>壁</v>
          </cell>
          <cell r="I80">
            <v>405</v>
          </cell>
          <cell r="J80">
            <v>0</v>
          </cell>
          <cell r="K80" t="str">
            <v>/</v>
          </cell>
          <cell r="L80">
            <v>6500</v>
          </cell>
          <cell r="M80" t="str">
            <v>㎡</v>
          </cell>
          <cell r="N80">
            <v>6</v>
          </cell>
          <cell r="O80">
            <v>11.3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 t="str">
            <v>壁</v>
          </cell>
          <cell r="V80">
            <v>6500</v>
          </cell>
          <cell r="W80" t="str">
            <v>壁</v>
          </cell>
          <cell r="X80">
            <v>405</v>
          </cell>
          <cell r="Y80" t="str">
            <v>㎡</v>
          </cell>
          <cell r="Z80">
            <v>405</v>
          </cell>
          <cell r="AA80" t="str">
            <v>㎡</v>
          </cell>
          <cell r="AB80" t="str">
            <v>/</v>
          </cell>
          <cell r="AC80" t="str">
            <v>㎡</v>
          </cell>
          <cell r="AD80">
            <v>6500</v>
          </cell>
          <cell r="AE80" t="str">
            <v>㎡</v>
          </cell>
          <cell r="AF80" t="str">
            <v/>
          </cell>
          <cell r="AG80">
            <v>0</v>
          </cell>
          <cell r="AH80">
            <v>6</v>
          </cell>
          <cell r="AI80">
            <v>11.3</v>
          </cell>
          <cell r="AJ80">
            <v>0</v>
          </cell>
          <cell r="AK80" t="str">
            <v>/</v>
          </cell>
          <cell r="AL80">
            <v>6500</v>
          </cell>
          <cell r="AM80">
            <v>0.7</v>
          </cell>
          <cell r="AN80">
            <v>43</v>
          </cell>
          <cell r="AO80">
            <v>11.3</v>
          </cell>
          <cell r="AP80">
            <v>0</v>
          </cell>
          <cell r="AQ80">
            <v>4.9000000000000004</v>
          </cell>
          <cell r="AR80">
            <v>0</v>
          </cell>
          <cell r="AS80">
            <v>256</v>
          </cell>
          <cell r="AT80" t="str">
            <v>㎡</v>
          </cell>
          <cell r="AU80">
            <v>0</v>
          </cell>
          <cell r="AV80">
            <v>7834</v>
          </cell>
          <cell r="AW80" t="str">
            <v>壁</v>
          </cell>
          <cell r="AX80">
            <v>2800</v>
          </cell>
          <cell r="AY80" t="str">
            <v>㎡</v>
          </cell>
          <cell r="BA80">
            <v>6500</v>
          </cell>
          <cell r="BB80" t="str">
            <v>㎡</v>
          </cell>
          <cell r="BC80" t="str">
            <v>壁</v>
          </cell>
          <cell r="BD80">
            <v>11.3</v>
          </cell>
          <cell r="BE80">
            <v>0</v>
          </cell>
          <cell r="BF80">
            <v>2800</v>
          </cell>
          <cell r="BG80" t="str">
            <v>㎡</v>
          </cell>
          <cell r="BH80" t="str">
            <v>/</v>
          </cell>
          <cell r="BI80" t="str">
            <v>㎡</v>
          </cell>
          <cell r="BJ80">
            <v>6500</v>
          </cell>
          <cell r="BK80" t="str">
            <v>㎡</v>
          </cell>
          <cell r="BL80" t="str">
            <v/>
          </cell>
          <cell r="BM80">
            <v>4.9000000000000004</v>
          </cell>
          <cell r="BN80">
            <v>43</v>
          </cell>
          <cell r="BO80">
            <v>11.3</v>
          </cell>
          <cell r="BP80">
            <v>0</v>
          </cell>
          <cell r="BQ80">
            <v>30600</v>
          </cell>
          <cell r="BR80">
            <v>7834</v>
          </cell>
          <cell r="BS80">
            <v>4.9000000000000004</v>
          </cell>
          <cell r="BT80" t="str">
            <v>冷暖房</v>
          </cell>
          <cell r="BU80">
            <v>7834</v>
          </cell>
          <cell r="BV80">
            <v>8000</v>
          </cell>
          <cell r="BW80">
            <v>8000</v>
          </cell>
          <cell r="BX80">
            <v>256</v>
          </cell>
          <cell r="BY80" t="str">
            <v>㎡</v>
          </cell>
          <cell r="BZ80">
            <v>30600</v>
          </cell>
          <cell r="CA80">
            <v>7834</v>
          </cell>
          <cell r="CC80">
            <v>8000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>
            <v>0</v>
          </cell>
          <cell r="G81">
            <v>0</v>
          </cell>
          <cell r="H81" t="str">
            <v>装</v>
          </cell>
          <cell r="I81" t="str">
            <v>天　井</v>
          </cell>
          <cell r="J81">
            <v>0</v>
          </cell>
          <cell r="K81" t="str">
            <v>㎡</v>
          </cell>
          <cell r="L81" t="str">
            <v>/</v>
          </cell>
          <cell r="M81">
            <v>3000</v>
          </cell>
          <cell r="N81" t="str">
            <v>㎡</v>
          </cell>
          <cell r="O81">
            <v>26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U81" t="str">
            <v>天　井</v>
          </cell>
          <cell r="V81" t="str">
            <v>装</v>
          </cell>
          <cell r="W81" t="str">
            <v>天　井</v>
          </cell>
          <cell r="X81">
            <v>786</v>
          </cell>
          <cell r="Y81" t="str">
            <v>㎡</v>
          </cell>
          <cell r="Z81">
            <v>786</v>
          </cell>
          <cell r="AA81" t="str">
            <v>㎡</v>
          </cell>
          <cell r="AB81" t="str">
            <v>/</v>
          </cell>
          <cell r="AC81" t="str">
            <v>㎡</v>
          </cell>
          <cell r="AD81">
            <v>3000</v>
          </cell>
          <cell r="AE81" t="str">
            <v>㎡</v>
          </cell>
          <cell r="AF81" t="str">
            <v/>
          </cell>
          <cell r="AG81">
            <v>0</v>
          </cell>
          <cell r="AH81">
            <v>26</v>
          </cell>
          <cell r="AI81">
            <v>3</v>
          </cell>
          <cell r="AJ81">
            <v>0</v>
          </cell>
          <cell r="AK81" t="str">
            <v>天　井</v>
          </cell>
          <cell r="AL81">
            <v>1500</v>
          </cell>
          <cell r="AM81">
            <v>0.8</v>
          </cell>
          <cell r="AN81" t="str">
            <v>/</v>
          </cell>
          <cell r="AO81">
            <v>3000</v>
          </cell>
          <cell r="AP81" t="str">
            <v>㎡</v>
          </cell>
          <cell r="AQ81">
            <v>50</v>
          </cell>
          <cell r="AR81">
            <v>0</v>
          </cell>
          <cell r="AS81">
            <v>0</v>
          </cell>
          <cell r="AT81">
            <v>1.5</v>
          </cell>
          <cell r="AU81">
            <v>0</v>
          </cell>
          <cell r="AV81">
            <v>96</v>
          </cell>
          <cell r="AW81">
            <v>19300</v>
          </cell>
          <cell r="AX81" t="str">
            <v>装</v>
          </cell>
          <cell r="AY81" t="str">
            <v>天　井</v>
          </cell>
          <cell r="BA81" t="str">
            <v>㎡</v>
          </cell>
          <cell r="BB81" t="str">
            <v>装</v>
          </cell>
          <cell r="BC81" t="str">
            <v>天　井</v>
          </cell>
          <cell r="BD81" t="str">
            <v>㎡</v>
          </cell>
          <cell r="BE81">
            <v>50</v>
          </cell>
          <cell r="BF81">
            <v>1500</v>
          </cell>
          <cell r="BG81" t="str">
            <v>㎡</v>
          </cell>
          <cell r="BH81" t="str">
            <v>/</v>
          </cell>
          <cell r="BI81" t="str">
            <v>情報化(OAﾌﾛｱ等)</v>
          </cell>
          <cell r="BJ81">
            <v>3000</v>
          </cell>
          <cell r="BK81" t="str">
            <v>㎡</v>
          </cell>
          <cell r="BL81" t="str">
            <v/>
          </cell>
          <cell r="BM81">
            <v>1853</v>
          </cell>
          <cell r="BN81">
            <v>50</v>
          </cell>
          <cell r="BO81">
            <v>3</v>
          </cell>
          <cell r="BP81">
            <v>0</v>
          </cell>
          <cell r="BQ81" t="str">
            <v>㎡</v>
          </cell>
          <cell r="BR81">
            <v>19300</v>
          </cell>
          <cell r="BS81">
            <v>1.5</v>
          </cell>
          <cell r="BT81" t="str">
            <v>情報化(OAﾌﾛｱ等)</v>
          </cell>
          <cell r="BU81">
            <v>19300</v>
          </cell>
          <cell r="BV81">
            <v>1853</v>
          </cell>
          <cell r="BW81">
            <v>3000</v>
          </cell>
          <cell r="BX81">
            <v>96</v>
          </cell>
          <cell r="BY81" t="str">
            <v>㎡</v>
          </cell>
          <cell r="BZ81">
            <v>19300</v>
          </cell>
          <cell r="CA81">
            <v>1853</v>
          </cell>
          <cell r="CC81">
            <v>3000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>
            <v>0</v>
          </cell>
          <cell r="G82">
            <v>0</v>
          </cell>
          <cell r="H82" t="str">
            <v>築</v>
          </cell>
          <cell r="I82" t="str">
            <v>建</v>
          </cell>
          <cell r="J82">
            <v>0</v>
          </cell>
          <cell r="K82">
            <v>3</v>
          </cell>
          <cell r="L82" t="str">
            <v>ヶ所</v>
          </cell>
          <cell r="M82" t="str">
            <v>/</v>
          </cell>
          <cell r="N82">
            <v>150</v>
          </cell>
          <cell r="O82" t="str">
            <v>ヶ所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 t="str">
            <v>築</v>
          </cell>
          <cell r="V82" t="str">
            <v>建</v>
          </cell>
          <cell r="W82" t="str">
            <v>外　部</v>
          </cell>
          <cell r="X82">
            <v>3</v>
          </cell>
          <cell r="Y82" t="str">
            <v>ヶ所</v>
          </cell>
          <cell r="Z82">
            <v>3</v>
          </cell>
          <cell r="AA82" t="str">
            <v>ヶ所</v>
          </cell>
          <cell r="AB82" t="str">
            <v>/</v>
          </cell>
          <cell r="AC82" t="str">
            <v>ヶ所</v>
          </cell>
          <cell r="AD82">
            <v>150</v>
          </cell>
          <cell r="AE82" t="str">
            <v>ヶ所</v>
          </cell>
          <cell r="AF82" t="str">
            <v/>
          </cell>
          <cell r="AG82">
            <v>0</v>
          </cell>
          <cell r="AH82">
            <v>2</v>
          </cell>
          <cell r="AI82">
            <v>7.5</v>
          </cell>
          <cell r="AJ82">
            <v>0</v>
          </cell>
          <cell r="AK82">
            <v>80</v>
          </cell>
          <cell r="AL82" t="str">
            <v>ヶ所</v>
          </cell>
          <cell r="AM82">
            <v>0.2</v>
          </cell>
          <cell r="AN82">
            <v>150</v>
          </cell>
          <cell r="AO82" t="str">
            <v>ヶ所</v>
          </cell>
          <cell r="AP82">
            <v>53</v>
          </cell>
          <cell r="AQ82">
            <v>7.5</v>
          </cell>
          <cell r="AR82">
            <v>0</v>
          </cell>
          <cell r="AS82">
            <v>4</v>
          </cell>
          <cell r="AT82">
            <v>0</v>
          </cell>
          <cell r="AU82">
            <v>0</v>
          </cell>
          <cell r="AV82" t="str">
            <v>建</v>
          </cell>
          <cell r="AW82" t="str">
            <v>外　部</v>
          </cell>
          <cell r="AX82">
            <v>80</v>
          </cell>
          <cell r="AY82" t="str">
            <v>ヶ所</v>
          </cell>
          <cell r="BA82" t="str">
            <v>築</v>
          </cell>
          <cell r="BB82" t="str">
            <v>建</v>
          </cell>
          <cell r="BC82" t="str">
            <v>外　部</v>
          </cell>
          <cell r="BD82">
            <v>7.5</v>
          </cell>
          <cell r="BE82">
            <v>0</v>
          </cell>
          <cell r="BF82">
            <v>80</v>
          </cell>
          <cell r="BG82" t="str">
            <v>ヶ所</v>
          </cell>
          <cell r="BH82" t="str">
            <v>/</v>
          </cell>
          <cell r="BI82">
            <v>53</v>
          </cell>
          <cell r="BJ82">
            <v>150</v>
          </cell>
          <cell r="BK82" t="str">
            <v>ヶ所</v>
          </cell>
          <cell r="BL82" t="str">
            <v/>
          </cell>
          <cell r="BM82">
            <v>0</v>
          </cell>
          <cell r="BN82">
            <v>53</v>
          </cell>
          <cell r="BO82">
            <v>7.5</v>
          </cell>
          <cell r="BP82">
            <v>0</v>
          </cell>
          <cell r="BS82">
            <v>4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>
            <v>0</v>
          </cell>
          <cell r="F83">
            <v>0</v>
          </cell>
          <cell r="G83">
            <v>0</v>
          </cell>
          <cell r="H83" t="str">
            <v>具</v>
          </cell>
          <cell r="I83" t="str">
            <v>内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200</v>
          </cell>
          <cell r="N83" t="str">
            <v>ヶ所</v>
          </cell>
          <cell r="O83">
            <v>1</v>
          </cell>
          <cell r="P83">
            <v>3.8</v>
          </cell>
          <cell r="Q83">
            <v>0</v>
          </cell>
          <cell r="R83">
            <v>3490</v>
          </cell>
          <cell r="S83">
            <v>3490</v>
          </cell>
          <cell r="U83" t="str">
            <v>内　部</v>
          </cell>
          <cell r="V83" t="str">
            <v>具</v>
          </cell>
          <cell r="W83" t="str">
            <v>内　部</v>
          </cell>
          <cell r="X83">
            <v>2</v>
          </cell>
          <cell r="Y83" t="str">
            <v>ヶ所</v>
          </cell>
          <cell r="Z83">
            <v>2</v>
          </cell>
          <cell r="AA83" t="str">
            <v>ヶ所</v>
          </cell>
          <cell r="AB83" t="str">
            <v>/</v>
          </cell>
          <cell r="AC83" t="str">
            <v>ヶ所</v>
          </cell>
          <cell r="AD83">
            <v>200</v>
          </cell>
          <cell r="AE83" t="str">
            <v>ヶ所</v>
          </cell>
          <cell r="AF83" t="str">
            <v/>
          </cell>
          <cell r="AG83">
            <v>0</v>
          </cell>
          <cell r="AH83">
            <v>1</v>
          </cell>
          <cell r="AI83">
            <v>3.8</v>
          </cell>
          <cell r="AJ83">
            <v>0</v>
          </cell>
          <cell r="AK83" t="str">
            <v>計</v>
          </cell>
          <cell r="AL83" t="str">
            <v>内　部</v>
          </cell>
          <cell r="AM83">
            <v>0</v>
          </cell>
          <cell r="AN83" t="str">
            <v>計</v>
          </cell>
          <cell r="AO83" t="str">
            <v>/</v>
          </cell>
          <cell r="AP83">
            <v>200</v>
          </cell>
          <cell r="AQ83" t="str">
            <v>ヶ所</v>
          </cell>
          <cell r="AR83">
            <v>5460</v>
          </cell>
          <cell r="AS83">
            <v>3.8</v>
          </cell>
          <cell r="AT83">
            <v>5460</v>
          </cell>
          <cell r="AU83">
            <v>5460</v>
          </cell>
          <cell r="AV83" t="str">
            <v>計</v>
          </cell>
          <cell r="AW83">
            <v>5460</v>
          </cell>
          <cell r="AX83" t="str">
            <v>具</v>
          </cell>
          <cell r="AY83" t="str">
            <v>内　部</v>
          </cell>
          <cell r="BA83" t="str">
            <v>ヶ所</v>
          </cell>
          <cell r="BB83" t="str">
            <v>具</v>
          </cell>
          <cell r="BC83" t="str">
            <v>内　部</v>
          </cell>
          <cell r="BD83" t="str">
            <v>ヶ所</v>
          </cell>
          <cell r="BE83">
            <v>50</v>
          </cell>
          <cell r="BF83">
            <v>100</v>
          </cell>
          <cell r="BG83" t="str">
            <v>ヶ所</v>
          </cell>
          <cell r="BH83" t="str">
            <v>/</v>
          </cell>
          <cell r="BI83" t="str">
            <v>計</v>
          </cell>
          <cell r="BJ83">
            <v>200</v>
          </cell>
          <cell r="BK83" t="str">
            <v>ヶ所</v>
          </cell>
          <cell r="BL83" t="str">
            <v/>
          </cell>
          <cell r="BM83">
            <v>1.9</v>
          </cell>
          <cell r="BN83">
            <v>50</v>
          </cell>
          <cell r="BO83">
            <v>3.8</v>
          </cell>
          <cell r="BP83">
            <v>0</v>
          </cell>
          <cell r="BQ83">
            <v>16253</v>
          </cell>
          <cell r="BR83">
            <v>17566</v>
          </cell>
          <cell r="BS83">
            <v>1.9</v>
          </cell>
          <cell r="BT83" t="str">
            <v>計</v>
          </cell>
          <cell r="CA83">
            <v>16253</v>
          </cell>
          <cell r="CC83">
            <v>17566</v>
          </cell>
        </row>
        <row r="84">
          <cell r="A84" t="str">
            <v>ﾌﾞﾚｰｽ(壁)新設(箇所)</v>
          </cell>
          <cell r="B84">
            <v>2567</v>
          </cell>
          <cell r="C84">
            <v>4</v>
          </cell>
          <cell r="D84">
            <v>2567</v>
          </cell>
          <cell r="E84">
            <v>12800</v>
          </cell>
          <cell r="F84">
            <v>4</v>
          </cell>
          <cell r="G84">
            <v>10268</v>
          </cell>
          <cell r="H84">
            <v>12800</v>
          </cell>
          <cell r="I84">
            <v>23.5</v>
          </cell>
          <cell r="J84">
            <v>0</v>
          </cell>
          <cell r="K84" t="str">
            <v>/</v>
          </cell>
          <cell r="L84" t="str">
            <v>４  工事金額が標準的経費を超える主な理由</v>
          </cell>
          <cell r="M84" t="str">
            <v>KVA</v>
          </cell>
          <cell r="N84">
            <v>22</v>
          </cell>
          <cell r="O84">
            <v>1.3</v>
          </cell>
          <cell r="P84">
            <v>0</v>
          </cell>
          <cell r="Q84">
            <v>0.3</v>
          </cell>
          <cell r="R84" t="str">
            <v>４ 工事金額が標準的経費を超える主な理由</v>
          </cell>
          <cell r="S84">
            <v>157</v>
          </cell>
          <cell r="U84" t="str">
            <v>/</v>
          </cell>
          <cell r="V84" t="str">
            <v>変  　　電</v>
          </cell>
          <cell r="W84" t="str">
            <v>KVA</v>
          </cell>
          <cell r="X84">
            <v>23.5</v>
          </cell>
          <cell r="Y84" t="str">
            <v>KVA</v>
          </cell>
          <cell r="Z84">
            <v>23.5</v>
          </cell>
          <cell r="AA84" t="str">
            <v>KVA</v>
          </cell>
          <cell r="AB84" t="str">
            <v>/</v>
          </cell>
          <cell r="AC84" t="str">
            <v>KVA</v>
          </cell>
          <cell r="AD84">
            <v>105</v>
          </cell>
          <cell r="AE84" t="str">
            <v>KVA</v>
          </cell>
          <cell r="AF84" t="str">
            <v/>
          </cell>
          <cell r="AG84">
            <v>0</v>
          </cell>
          <cell r="AH84">
            <v>22</v>
          </cell>
          <cell r="AI84">
            <v>1.3</v>
          </cell>
          <cell r="AJ84">
            <v>0</v>
          </cell>
          <cell r="AK84" t="str">
            <v>４ 工事金額が標準的経費を超える主な理由</v>
          </cell>
          <cell r="AL84" t="str">
            <v>KVA</v>
          </cell>
          <cell r="AM84">
            <v>0.3</v>
          </cell>
          <cell r="AN84" t="str">
            <v>４ 工事金額が標準的経費を超える主な理由</v>
          </cell>
          <cell r="AO84">
            <v>0</v>
          </cell>
          <cell r="AP84">
            <v>1.3</v>
          </cell>
          <cell r="AQ84" t="str">
            <v>４ 工事金額が標準的経費を超える主な理由</v>
          </cell>
          <cell r="AR84" t="str">
            <v>変  　　電</v>
          </cell>
          <cell r="AS84">
            <v>157</v>
          </cell>
          <cell r="AT84" t="str">
            <v>KVA</v>
          </cell>
          <cell r="AU84" t="str">
            <v>/</v>
          </cell>
          <cell r="AV84">
            <v>105</v>
          </cell>
          <cell r="AW84" t="str">
            <v>KVA</v>
          </cell>
          <cell r="AX84">
            <v>100</v>
          </cell>
          <cell r="AY84">
            <v>1.3</v>
          </cell>
          <cell r="BA84">
            <v>1.3</v>
          </cell>
          <cell r="BB84" t="str">
            <v>変  　　電</v>
          </cell>
          <cell r="BC84" t="str">
            <v>/</v>
          </cell>
          <cell r="BD84">
            <v>105</v>
          </cell>
          <cell r="BE84" t="str">
            <v>KVA</v>
          </cell>
          <cell r="BF84">
            <v>157</v>
          </cell>
          <cell r="BG84" t="str">
            <v>KVA</v>
          </cell>
          <cell r="BH84" t="str">
            <v>/</v>
          </cell>
          <cell r="BI84">
            <v>1.3</v>
          </cell>
          <cell r="BJ84">
            <v>105</v>
          </cell>
          <cell r="BK84" t="str">
            <v>KVA</v>
          </cell>
          <cell r="BL84" t="str">
            <v/>
          </cell>
          <cell r="BM84">
            <v>1.3</v>
          </cell>
          <cell r="BN84">
            <v>100</v>
          </cell>
          <cell r="BO84">
            <v>1.3</v>
          </cell>
          <cell r="BP84">
            <v>0</v>
          </cell>
          <cell r="BS84">
            <v>1.3</v>
          </cell>
          <cell r="BT84" t="str">
            <v>４ 工事金額が標準的経費を超える主な理由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>
            <v>0</v>
          </cell>
          <cell r="F85">
            <v>0</v>
          </cell>
          <cell r="G85">
            <v>0</v>
          </cell>
          <cell r="H85" t="str">
            <v>配　　　線</v>
          </cell>
          <cell r="I85">
            <v>398</v>
          </cell>
          <cell r="J85">
            <v>0</v>
          </cell>
          <cell r="K85" t="str">
            <v>/</v>
          </cell>
          <cell r="L85">
            <v>0</v>
          </cell>
          <cell r="M85" t="str">
            <v>m</v>
          </cell>
          <cell r="N85">
            <v>5</v>
          </cell>
          <cell r="O85">
            <v>2.1</v>
          </cell>
          <cell r="P85">
            <v>0</v>
          </cell>
          <cell r="Q85">
            <v>0.1</v>
          </cell>
          <cell r="R85">
            <v>0</v>
          </cell>
          <cell r="S85" t="str">
            <v>電</v>
          </cell>
          <cell r="U85" t="str">
            <v>電</v>
          </cell>
          <cell r="V85" t="str">
            <v>配　　　線</v>
          </cell>
          <cell r="W85">
            <v>8000</v>
          </cell>
          <cell r="X85">
            <v>398</v>
          </cell>
          <cell r="Y85" t="str">
            <v>m</v>
          </cell>
          <cell r="Z85">
            <v>398</v>
          </cell>
          <cell r="AA85" t="str">
            <v>m</v>
          </cell>
          <cell r="AB85" t="str">
            <v>/</v>
          </cell>
          <cell r="AC85" t="str">
            <v>m</v>
          </cell>
          <cell r="AD85">
            <v>8000</v>
          </cell>
          <cell r="AE85" t="str">
            <v>m</v>
          </cell>
          <cell r="AF85" t="str">
            <v/>
          </cell>
          <cell r="AG85">
            <v>0</v>
          </cell>
          <cell r="AH85">
            <v>5</v>
          </cell>
          <cell r="AI85">
            <v>2.1</v>
          </cell>
          <cell r="AJ85">
            <v>0</v>
          </cell>
          <cell r="AK85">
            <v>0</v>
          </cell>
          <cell r="AL85">
            <v>8000</v>
          </cell>
          <cell r="AM85">
            <v>0.1</v>
          </cell>
          <cell r="AN85">
            <v>0</v>
          </cell>
          <cell r="AO85">
            <v>2.1</v>
          </cell>
          <cell r="AP85">
            <v>0</v>
          </cell>
          <cell r="AQ85">
            <v>1.1000000000000001</v>
          </cell>
          <cell r="AR85">
            <v>0</v>
          </cell>
          <cell r="AS85" t="str">
            <v>電</v>
          </cell>
          <cell r="AT85" t="str">
            <v>配　　　線</v>
          </cell>
          <cell r="AU85">
            <v>4000</v>
          </cell>
          <cell r="AV85" t="str">
            <v>m</v>
          </cell>
          <cell r="AW85" t="str">
            <v>/</v>
          </cell>
          <cell r="AX85">
            <v>8000</v>
          </cell>
          <cell r="AY85" t="str">
            <v>m</v>
          </cell>
          <cell r="BA85" t="str">
            <v>電</v>
          </cell>
          <cell r="BB85" t="str">
            <v>配　　　線</v>
          </cell>
          <cell r="BC85">
            <v>1.1000000000000001</v>
          </cell>
          <cell r="BD85">
            <v>0</v>
          </cell>
          <cell r="BE85" t="str">
            <v>/</v>
          </cell>
          <cell r="BF85">
            <v>4000</v>
          </cell>
          <cell r="BG85" t="str">
            <v>m</v>
          </cell>
          <cell r="BH85" t="str">
            <v>/</v>
          </cell>
          <cell r="BI85">
            <v>2.1</v>
          </cell>
          <cell r="BJ85">
            <v>8000</v>
          </cell>
          <cell r="BK85" t="str">
            <v>m</v>
          </cell>
          <cell r="BL85" t="str">
            <v/>
          </cell>
          <cell r="BM85">
            <v>0</v>
          </cell>
          <cell r="BN85">
            <v>50</v>
          </cell>
          <cell r="BO85">
            <v>2.1</v>
          </cell>
          <cell r="BP85">
            <v>0</v>
          </cell>
          <cell r="BS85">
            <v>1.1000000000000001</v>
          </cell>
          <cell r="BT85">
            <v>0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>
            <v>0</v>
          </cell>
          <cell r="F86">
            <v>0</v>
          </cell>
          <cell r="G86">
            <v>0</v>
          </cell>
          <cell r="H86" t="str">
            <v>灯</v>
          </cell>
          <cell r="I86" t="str">
            <v>/</v>
          </cell>
          <cell r="J86">
            <v>0</v>
          </cell>
          <cell r="K86" t="str">
            <v>灯</v>
          </cell>
          <cell r="L86">
            <v>8</v>
          </cell>
          <cell r="M86">
            <v>2.5</v>
          </cell>
          <cell r="N86">
            <v>0</v>
          </cell>
          <cell r="O86">
            <v>0.2</v>
          </cell>
          <cell r="P86" t="str">
            <v>照　　　明</v>
          </cell>
          <cell r="Q86">
            <v>300</v>
          </cell>
          <cell r="R86" t="str">
            <v>灯</v>
          </cell>
          <cell r="S86">
            <v>650</v>
          </cell>
          <cell r="U86">
            <v>46</v>
          </cell>
          <cell r="V86" t="str">
            <v>照　　　明</v>
          </cell>
          <cell r="W86">
            <v>50</v>
          </cell>
          <cell r="X86" t="str">
            <v>灯</v>
          </cell>
          <cell r="Y86" t="str">
            <v>/</v>
          </cell>
          <cell r="Z86">
            <v>50</v>
          </cell>
          <cell r="AA86" t="str">
            <v>灯</v>
          </cell>
          <cell r="AB86" t="str">
            <v>/</v>
          </cell>
          <cell r="AC86">
            <v>0.2</v>
          </cell>
          <cell r="AD86">
            <v>650</v>
          </cell>
          <cell r="AE86" t="str">
            <v>灯</v>
          </cell>
          <cell r="AF86" t="str">
            <v/>
          </cell>
          <cell r="AG86" t="str">
            <v>/</v>
          </cell>
          <cell r="AH86">
            <v>8</v>
          </cell>
          <cell r="AI86">
            <v>2.5</v>
          </cell>
          <cell r="AJ86">
            <v>0</v>
          </cell>
          <cell r="AK86">
            <v>2.5</v>
          </cell>
          <cell r="AL86">
            <v>0</v>
          </cell>
          <cell r="AM86">
            <v>0.2</v>
          </cell>
          <cell r="AN86" t="str">
            <v>照　　　明</v>
          </cell>
          <cell r="AO86">
            <v>300</v>
          </cell>
          <cell r="AP86" t="str">
            <v>灯</v>
          </cell>
          <cell r="AQ86" t="str">
            <v>/</v>
          </cell>
          <cell r="AR86">
            <v>650</v>
          </cell>
          <cell r="AS86" t="str">
            <v>灯</v>
          </cell>
          <cell r="AT86">
            <v>46</v>
          </cell>
          <cell r="AU86">
            <v>2.5</v>
          </cell>
          <cell r="AV86">
            <v>0</v>
          </cell>
          <cell r="AW86">
            <v>1.2</v>
          </cell>
          <cell r="AX86" t="str">
            <v>灯</v>
          </cell>
          <cell r="AY86" t="str">
            <v>/</v>
          </cell>
          <cell r="BA86" t="str">
            <v>灯</v>
          </cell>
          <cell r="BB86" t="str">
            <v>照　　　明</v>
          </cell>
          <cell r="BC86">
            <v>2.5</v>
          </cell>
          <cell r="BD86">
            <v>0</v>
          </cell>
          <cell r="BE86">
            <v>1.2</v>
          </cell>
          <cell r="BF86">
            <v>300</v>
          </cell>
          <cell r="BG86" t="str">
            <v>灯</v>
          </cell>
          <cell r="BH86" t="str">
            <v>/</v>
          </cell>
          <cell r="BI86">
            <v>2.5</v>
          </cell>
          <cell r="BJ86">
            <v>650</v>
          </cell>
          <cell r="BK86" t="str">
            <v>灯</v>
          </cell>
          <cell r="BL86" t="str">
            <v/>
          </cell>
          <cell r="BM86">
            <v>1.2</v>
          </cell>
          <cell r="BN86">
            <v>46</v>
          </cell>
          <cell r="BO86">
            <v>2.5</v>
          </cell>
          <cell r="BP86">
            <v>0</v>
          </cell>
          <cell r="BS86">
            <v>1.2</v>
          </cell>
        </row>
        <row r="87">
          <cell r="A87" t="str">
            <v>　合　　計</v>
          </cell>
          <cell r="B87">
            <v>18534</v>
          </cell>
          <cell r="C87">
            <v>21600</v>
          </cell>
          <cell r="D87" t="str">
            <v>気</v>
          </cell>
          <cell r="E87" t="str">
            <v>通　　　信</v>
          </cell>
          <cell r="F87">
            <v>167</v>
          </cell>
          <cell r="G87">
            <v>18534</v>
          </cell>
          <cell r="H87">
            <v>21600</v>
          </cell>
          <cell r="I87">
            <v>3500</v>
          </cell>
          <cell r="J87" t="str">
            <v>m</v>
          </cell>
          <cell r="K87">
            <v>5</v>
          </cell>
          <cell r="L87">
            <v>2.1</v>
          </cell>
          <cell r="M87">
            <v>0</v>
          </cell>
          <cell r="N87">
            <v>0.1</v>
          </cell>
          <cell r="O87" t="str">
            <v>気</v>
          </cell>
          <cell r="P87" t="str">
            <v>通　　　信</v>
          </cell>
          <cell r="Q87">
            <v>1500</v>
          </cell>
          <cell r="R87" t="str">
            <v>m</v>
          </cell>
          <cell r="S87" t="str">
            <v>気</v>
          </cell>
          <cell r="U87" t="str">
            <v>気</v>
          </cell>
          <cell r="V87" t="str">
            <v>通　　　信</v>
          </cell>
          <cell r="W87">
            <v>167</v>
          </cell>
          <cell r="X87" t="str">
            <v>m</v>
          </cell>
          <cell r="Y87" t="str">
            <v>/</v>
          </cell>
          <cell r="Z87">
            <v>167</v>
          </cell>
          <cell r="AA87" t="str">
            <v>m</v>
          </cell>
          <cell r="AB87" t="str">
            <v>/</v>
          </cell>
          <cell r="AC87">
            <v>0.1</v>
          </cell>
          <cell r="AD87">
            <v>3500</v>
          </cell>
          <cell r="AE87" t="str">
            <v>m</v>
          </cell>
          <cell r="AF87" t="str">
            <v/>
          </cell>
          <cell r="AG87" t="str">
            <v>m</v>
          </cell>
          <cell r="AH87">
            <v>5</v>
          </cell>
          <cell r="AI87">
            <v>2.1</v>
          </cell>
          <cell r="AJ87">
            <v>0</v>
          </cell>
          <cell r="AK87">
            <v>43</v>
          </cell>
          <cell r="AL87">
            <v>2.1</v>
          </cell>
          <cell r="AM87">
            <v>0.1</v>
          </cell>
          <cell r="AN87">
            <v>0.9</v>
          </cell>
          <cell r="AO87" t="str">
            <v>気</v>
          </cell>
          <cell r="AP87" t="str">
            <v>通　　　信</v>
          </cell>
          <cell r="AQ87">
            <v>1500</v>
          </cell>
          <cell r="AR87" t="str">
            <v>m</v>
          </cell>
          <cell r="AS87" t="str">
            <v>/</v>
          </cell>
          <cell r="AT87">
            <v>3500</v>
          </cell>
          <cell r="AU87" t="str">
            <v>m</v>
          </cell>
          <cell r="AV87">
            <v>43</v>
          </cell>
          <cell r="AW87">
            <v>2.1</v>
          </cell>
          <cell r="AX87">
            <v>0</v>
          </cell>
          <cell r="AY87">
            <v>0.9</v>
          </cell>
          <cell r="BA87" t="str">
            <v>気</v>
          </cell>
          <cell r="BB87" t="str">
            <v>通　　　信</v>
          </cell>
          <cell r="BC87">
            <v>3500</v>
          </cell>
          <cell r="BD87" t="str">
            <v>m</v>
          </cell>
          <cell r="BE87">
            <v>43</v>
          </cell>
          <cell r="BF87">
            <v>1500</v>
          </cell>
          <cell r="BG87" t="str">
            <v>m</v>
          </cell>
          <cell r="BH87" t="str">
            <v>/</v>
          </cell>
          <cell r="BI87" t="str">
            <v/>
          </cell>
          <cell r="BJ87">
            <v>3500</v>
          </cell>
          <cell r="BK87" t="str">
            <v>m</v>
          </cell>
          <cell r="BL87" t="str">
            <v/>
          </cell>
          <cell r="BM87">
            <v>0.9</v>
          </cell>
          <cell r="BN87">
            <v>43</v>
          </cell>
          <cell r="BO87">
            <v>2.1</v>
          </cell>
          <cell r="BP87">
            <v>0</v>
          </cell>
          <cell r="BS87">
            <v>0.9</v>
          </cell>
        </row>
        <row r="88">
          <cell r="A88" t="str">
            <v>(屋内運動場)</v>
          </cell>
          <cell r="B88" t="str">
            <v>給　水　管</v>
          </cell>
          <cell r="C88">
            <v>30</v>
          </cell>
          <cell r="D88" t="str">
            <v>m</v>
          </cell>
          <cell r="E88" t="str">
            <v>/</v>
          </cell>
          <cell r="F88" t="str">
            <v>不明</v>
          </cell>
          <cell r="G88" t="str">
            <v>m</v>
          </cell>
          <cell r="H88" t="str">
            <v>△</v>
          </cell>
          <cell r="I88">
            <v>16</v>
          </cell>
          <cell r="J88">
            <v>1.8</v>
          </cell>
          <cell r="K88">
            <v>0</v>
          </cell>
          <cell r="L88">
            <v>0.3</v>
          </cell>
          <cell r="M88" t="str">
            <v>給　水　管</v>
          </cell>
          <cell r="N88">
            <v>0</v>
          </cell>
          <cell r="O88" t="str">
            <v>m</v>
          </cell>
          <cell r="P88" t="str">
            <v>/</v>
          </cell>
          <cell r="Q88" t="str">
            <v>不明</v>
          </cell>
          <cell r="R88" t="str">
            <v>m</v>
          </cell>
          <cell r="S88" t="str">
            <v>△</v>
          </cell>
          <cell r="U88" t="str">
            <v>給　水　管</v>
          </cell>
          <cell r="V88" t="str">
            <v>給　水　管</v>
          </cell>
          <cell r="W88" t="str">
            <v>m</v>
          </cell>
          <cell r="X88" t="str">
            <v>/</v>
          </cell>
          <cell r="Y88">
            <v>30</v>
          </cell>
          <cell r="Z88">
            <v>30</v>
          </cell>
          <cell r="AA88" t="str">
            <v>m</v>
          </cell>
          <cell r="AB88" t="str">
            <v>/</v>
          </cell>
          <cell r="AC88" t="str">
            <v>不明</v>
          </cell>
          <cell r="AD88" t="str">
            <v>不明</v>
          </cell>
          <cell r="AE88" t="str">
            <v>m</v>
          </cell>
          <cell r="AF88" t="str">
            <v>△</v>
          </cell>
          <cell r="AG88">
            <v>16</v>
          </cell>
          <cell r="AH88">
            <v>16</v>
          </cell>
          <cell r="AI88">
            <v>1.8</v>
          </cell>
          <cell r="AJ88">
            <v>0</v>
          </cell>
          <cell r="AK88" t="str">
            <v>m</v>
          </cell>
          <cell r="AL88">
            <v>0.3</v>
          </cell>
          <cell r="AM88">
            <v>0.3</v>
          </cell>
          <cell r="AN88">
            <v>1.8</v>
          </cell>
          <cell r="AO88">
            <v>0</v>
          </cell>
          <cell r="AP88">
            <v>1.2</v>
          </cell>
          <cell r="AQ88" t="str">
            <v>給　水　管</v>
          </cell>
          <cell r="AR88">
            <v>0</v>
          </cell>
          <cell r="AS88" t="str">
            <v>m</v>
          </cell>
          <cell r="AT88" t="str">
            <v>/</v>
          </cell>
          <cell r="AU88" t="str">
            <v>不明</v>
          </cell>
          <cell r="AV88" t="str">
            <v>m</v>
          </cell>
          <cell r="AW88" t="str">
            <v>△</v>
          </cell>
          <cell r="AX88">
            <v>67</v>
          </cell>
          <cell r="AY88">
            <v>1.8</v>
          </cell>
          <cell r="BA88">
            <v>1.2</v>
          </cell>
          <cell r="BB88" t="str">
            <v>給　水　管</v>
          </cell>
          <cell r="BC88" t="str">
            <v>/</v>
          </cell>
          <cell r="BD88" t="str">
            <v>不明</v>
          </cell>
          <cell r="BE88" t="str">
            <v>m</v>
          </cell>
          <cell r="BF88">
            <v>0</v>
          </cell>
          <cell r="BG88" t="str">
            <v>m</v>
          </cell>
          <cell r="BH88" t="str">
            <v>/</v>
          </cell>
          <cell r="BI88">
            <v>0</v>
          </cell>
          <cell r="BJ88" t="str">
            <v>不明</v>
          </cell>
          <cell r="BK88" t="str">
            <v>m</v>
          </cell>
          <cell r="BL88" t="str">
            <v>△</v>
          </cell>
          <cell r="BM88">
            <v>0</v>
          </cell>
          <cell r="BN88">
            <v>67</v>
          </cell>
          <cell r="BO88">
            <v>1.8</v>
          </cell>
          <cell r="BP88">
            <v>0</v>
          </cell>
          <cell r="BS88">
            <v>1.2</v>
          </cell>
        </row>
        <row r="89">
          <cell r="A89" t="str">
            <v>ﾌﾞﾚｰｽ(水平)新設(箇所)</v>
          </cell>
          <cell r="B89">
            <v>306</v>
          </cell>
          <cell r="C89" t="str">
            <v>機</v>
          </cell>
          <cell r="D89">
            <v>306</v>
          </cell>
          <cell r="E89">
            <v>20</v>
          </cell>
          <cell r="F89" t="str">
            <v>m</v>
          </cell>
          <cell r="G89" t="str">
            <v>/</v>
          </cell>
          <cell r="H89">
            <v>500</v>
          </cell>
          <cell r="I89" t="str">
            <v>m</v>
          </cell>
          <cell r="J89">
            <v>4</v>
          </cell>
          <cell r="K89">
            <v>2</v>
          </cell>
          <cell r="L89">
            <v>0</v>
          </cell>
          <cell r="M89">
            <v>0.1</v>
          </cell>
          <cell r="N89" t="str">
            <v>機</v>
          </cell>
          <cell r="O89" t="str">
            <v>排　水　管</v>
          </cell>
          <cell r="P89">
            <v>200</v>
          </cell>
          <cell r="Q89" t="str">
            <v>m</v>
          </cell>
          <cell r="R89" t="str">
            <v>/</v>
          </cell>
          <cell r="S89" t="str">
            <v>機</v>
          </cell>
          <cell r="U89" t="str">
            <v>機</v>
          </cell>
          <cell r="V89" t="str">
            <v>排　水　管</v>
          </cell>
          <cell r="W89">
            <v>0</v>
          </cell>
          <cell r="X89">
            <v>20</v>
          </cell>
          <cell r="Y89" t="str">
            <v>m</v>
          </cell>
          <cell r="Z89">
            <v>20</v>
          </cell>
          <cell r="AA89" t="str">
            <v>m</v>
          </cell>
          <cell r="AB89" t="str">
            <v>/</v>
          </cell>
          <cell r="AC89" t="str">
            <v>m</v>
          </cell>
          <cell r="AD89">
            <v>500</v>
          </cell>
          <cell r="AE89" t="str">
            <v>m</v>
          </cell>
          <cell r="AF89" t="str">
            <v/>
          </cell>
          <cell r="AG89">
            <v>0</v>
          </cell>
          <cell r="AH89">
            <v>4</v>
          </cell>
          <cell r="AI89">
            <v>2</v>
          </cell>
          <cell r="AJ89">
            <v>0</v>
          </cell>
          <cell r="AK89" t="str">
            <v>m</v>
          </cell>
          <cell r="AL89">
            <v>40</v>
          </cell>
          <cell r="AM89">
            <v>0.1</v>
          </cell>
          <cell r="AN89">
            <v>0</v>
          </cell>
          <cell r="AO89">
            <v>0.8</v>
          </cell>
          <cell r="AP89" t="str">
            <v>機</v>
          </cell>
          <cell r="AQ89" t="str">
            <v>排　水　管</v>
          </cell>
          <cell r="AR89">
            <v>200</v>
          </cell>
          <cell r="AS89" t="str">
            <v>m</v>
          </cell>
          <cell r="AT89" t="str">
            <v>/</v>
          </cell>
          <cell r="AU89">
            <v>500</v>
          </cell>
          <cell r="AV89" t="str">
            <v>m</v>
          </cell>
          <cell r="AW89">
            <v>40</v>
          </cell>
          <cell r="AX89">
            <v>2</v>
          </cell>
          <cell r="AY89">
            <v>0</v>
          </cell>
          <cell r="BA89" t="str">
            <v>機</v>
          </cell>
          <cell r="BB89" t="str">
            <v>排　水　管</v>
          </cell>
          <cell r="BC89">
            <v>500</v>
          </cell>
          <cell r="BD89" t="str">
            <v>m</v>
          </cell>
          <cell r="BE89">
            <v>40</v>
          </cell>
          <cell r="BF89">
            <v>200</v>
          </cell>
          <cell r="BG89" t="str">
            <v>m</v>
          </cell>
          <cell r="BH89" t="str">
            <v>/</v>
          </cell>
          <cell r="BI89" t="str">
            <v/>
          </cell>
          <cell r="BJ89">
            <v>500</v>
          </cell>
          <cell r="BK89" t="str">
            <v>m</v>
          </cell>
          <cell r="BL89" t="str">
            <v/>
          </cell>
          <cell r="BM89">
            <v>0.8</v>
          </cell>
          <cell r="BN89">
            <v>40</v>
          </cell>
          <cell r="BO89">
            <v>2</v>
          </cell>
          <cell r="BP89">
            <v>0</v>
          </cell>
          <cell r="BS89">
            <v>0.8</v>
          </cell>
        </row>
        <row r="90">
          <cell r="A90" t="str">
            <v>ﾌﾞﾚｰｽ(壁)新設(〃)</v>
          </cell>
          <cell r="B90">
            <v>342</v>
          </cell>
          <cell r="C90" t="str">
            <v>衛 生 器 具</v>
          </cell>
          <cell r="D90">
            <v>342</v>
          </cell>
          <cell r="E90" t="str">
            <v>ヶ所</v>
          </cell>
          <cell r="F90" t="str">
            <v>/</v>
          </cell>
          <cell r="G90">
            <v>150</v>
          </cell>
          <cell r="H90" t="str">
            <v>ヶ所</v>
          </cell>
          <cell r="I90">
            <v>3</v>
          </cell>
          <cell r="J90">
            <v>1.6</v>
          </cell>
          <cell r="K90">
            <v>0</v>
          </cell>
          <cell r="L90">
            <v>0</v>
          </cell>
          <cell r="M90" t="str">
            <v>衛 生 器 具</v>
          </cell>
          <cell r="N90">
            <v>80</v>
          </cell>
          <cell r="O90" t="str">
            <v>ヶ所</v>
          </cell>
          <cell r="P90" t="str">
            <v>/</v>
          </cell>
          <cell r="Q90">
            <v>150</v>
          </cell>
          <cell r="R90" t="str">
            <v>ヶ所</v>
          </cell>
          <cell r="S90">
            <v>53</v>
          </cell>
          <cell r="U90">
            <v>0</v>
          </cell>
          <cell r="V90" t="str">
            <v>衛 生 器 具</v>
          </cell>
          <cell r="W90" t="str">
            <v>ヶ所</v>
          </cell>
          <cell r="X90">
            <v>5</v>
          </cell>
          <cell r="Y90" t="str">
            <v>ヶ所</v>
          </cell>
          <cell r="Z90">
            <v>5</v>
          </cell>
          <cell r="AA90" t="str">
            <v>ヶ所</v>
          </cell>
          <cell r="AB90" t="str">
            <v>/</v>
          </cell>
          <cell r="AC90" t="str">
            <v>ヶ所</v>
          </cell>
          <cell r="AD90">
            <v>150</v>
          </cell>
          <cell r="AE90" t="str">
            <v>ヶ所</v>
          </cell>
          <cell r="AF90" t="str">
            <v/>
          </cell>
          <cell r="AG90">
            <v>0</v>
          </cell>
          <cell r="AH90">
            <v>3</v>
          </cell>
          <cell r="AI90">
            <v>1.6</v>
          </cell>
          <cell r="AJ90">
            <v>0</v>
          </cell>
          <cell r="AK90">
            <v>1.6</v>
          </cell>
          <cell r="AL90">
            <v>0</v>
          </cell>
          <cell r="AM90">
            <v>0</v>
          </cell>
          <cell r="AN90" t="str">
            <v>衛 生 器 具</v>
          </cell>
          <cell r="AO90">
            <v>80</v>
          </cell>
          <cell r="AP90" t="str">
            <v>ヶ所</v>
          </cell>
          <cell r="AQ90" t="str">
            <v>/</v>
          </cell>
          <cell r="AR90">
            <v>150</v>
          </cell>
          <cell r="AS90" t="str">
            <v>ヶ所</v>
          </cell>
          <cell r="AT90">
            <v>53</v>
          </cell>
          <cell r="AU90">
            <v>1.6</v>
          </cell>
          <cell r="AV90">
            <v>0</v>
          </cell>
          <cell r="AW90">
            <v>0.8</v>
          </cell>
          <cell r="AX90" t="str">
            <v>ヶ所</v>
          </cell>
          <cell r="AY90" t="str">
            <v>/</v>
          </cell>
          <cell r="BA90" t="str">
            <v>ヶ所</v>
          </cell>
          <cell r="BB90" t="str">
            <v>衛 生 器 具</v>
          </cell>
          <cell r="BC90">
            <v>1.6</v>
          </cell>
          <cell r="BD90">
            <v>0</v>
          </cell>
          <cell r="BE90">
            <v>0.8</v>
          </cell>
          <cell r="BF90">
            <v>80</v>
          </cell>
          <cell r="BG90" t="str">
            <v>ヶ所</v>
          </cell>
          <cell r="BH90" t="str">
            <v>/</v>
          </cell>
          <cell r="BI90">
            <v>0</v>
          </cell>
          <cell r="BJ90">
            <v>150</v>
          </cell>
          <cell r="BK90" t="str">
            <v>ヶ所</v>
          </cell>
          <cell r="BL90" t="str">
            <v/>
          </cell>
          <cell r="BM90">
            <v>0.8</v>
          </cell>
          <cell r="BN90">
            <v>53</v>
          </cell>
          <cell r="BO90">
            <v>1.6</v>
          </cell>
          <cell r="BP90">
            <v>0</v>
          </cell>
          <cell r="BS90">
            <v>0.8</v>
          </cell>
        </row>
        <row r="91">
          <cell r="A91" t="str">
            <v>ｽﾘｯﾄ新設（ｍ）</v>
          </cell>
          <cell r="B91">
            <v>19</v>
          </cell>
          <cell r="C91" t="str">
            <v>械</v>
          </cell>
          <cell r="D91">
            <v>19</v>
          </cell>
          <cell r="E91">
            <v>55</v>
          </cell>
          <cell r="F91" t="str">
            <v>m</v>
          </cell>
          <cell r="G91" t="str">
            <v>/</v>
          </cell>
          <cell r="H91">
            <v>700</v>
          </cell>
          <cell r="I91" t="str">
            <v>m</v>
          </cell>
          <cell r="J91">
            <v>8</v>
          </cell>
          <cell r="K91">
            <v>1.1000000000000001</v>
          </cell>
          <cell r="L91">
            <v>0</v>
          </cell>
          <cell r="M91">
            <v>0.1</v>
          </cell>
          <cell r="N91" t="str">
            <v>械</v>
          </cell>
          <cell r="O91" t="str">
            <v>消 化･ｶﾞｽ管</v>
          </cell>
          <cell r="P91">
            <v>0</v>
          </cell>
          <cell r="Q91" t="str">
            <v>m</v>
          </cell>
          <cell r="R91" t="str">
            <v>/</v>
          </cell>
          <cell r="S91" t="str">
            <v>械</v>
          </cell>
          <cell r="U91" t="str">
            <v>械</v>
          </cell>
          <cell r="V91" t="str">
            <v>消 化･ｶﾞｽ管</v>
          </cell>
          <cell r="W91">
            <v>0</v>
          </cell>
          <cell r="X91">
            <v>55</v>
          </cell>
          <cell r="Y91" t="str">
            <v>m</v>
          </cell>
          <cell r="Z91">
            <v>55</v>
          </cell>
          <cell r="AA91" t="str">
            <v>m</v>
          </cell>
          <cell r="AB91" t="str">
            <v>/</v>
          </cell>
          <cell r="AC91" t="str">
            <v>m</v>
          </cell>
          <cell r="AD91">
            <v>700</v>
          </cell>
          <cell r="AE91" t="str">
            <v>m</v>
          </cell>
          <cell r="AF91" t="str">
            <v/>
          </cell>
          <cell r="AG91">
            <v>0</v>
          </cell>
          <cell r="AH91">
            <v>8</v>
          </cell>
          <cell r="AI91">
            <v>1.1000000000000001</v>
          </cell>
          <cell r="AJ91">
            <v>0</v>
          </cell>
          <cell r="AK91" t="str">
            <v>m</v>
          </cell>
          <cell r="AL91">
            <v>0</v>
          </cell>
          <cell r="AM91">
            <v>0.1</v>
          </cell>
          <cell r="AN91">
            <v>0</v>
          </cell>
          <cell r="AO91">
            <v>0</v>
          </cell>
          <cell r="AP91" t="str">
            <v>械</v>
          </cell>
          <cell r="AQ91" t="str">
            <v>消 化･ｶﾞｽ管</v>
          </cell>
          <cell r="AR91">
            <v>0</v>
          </cell>
          <cell r="AS91" t="str">
            <v>m</v>
          </cell>
          <cell r="AT91" t="str">
            <v>/</v>
          </cell>
          <cell r="AU91">
            <v>700</v>
          </cell>
          <cell r="AV91" t="str">
            <v>m</v>
          </cell>
          <cell r="AW91">
            <v>0</v>
          </cell>
          <cell r="AX91">
            <v>1.1000000000000001</v>
          </cell>
          <cell r="AY91">
            <v>0</v>
          </cell>
          <cell r="BA91" t="str">
            <v>械</v>
          </cell>
          <cell r="BB91" t="str">
            <v>消 化･ｶﾞｽ管</v>
          </cell>
          <cell r="BC91">
            <v>700</v>
          </cell>
          <cell r="BD91" t="str">
            <v>m</v>
          </cell>
          <cell r="BE91">
            <v>0</v>
          </cell>
          <cell r="BF91">
            <v>0</v>
          </cell>
          <cell r="BG91" t="str">
            <v>m</v>
          </cell>
          <cell r="BH91" t="str">
            <v>/</v>
          </cell>
          <cell r="BI91" t="str">
            <v/>
          </cell>
          <cell r="BJ91">
            <v>700</v>
          </cell>
          <cell r="BK91" t="str">
            <v>m</v>
          </cell>
          <cell r="BL91" t="str">
            <v/>
          </cell>
          <cell r="BM91">
            <v>0</v>
          </cell>
          <cell r="BN91">
            <v>0</v>
          </cell>
          <cell r="BO91">
            <v>1.1000000000000001</v>
          </cell>
          <cell r="BP91">
            <v>0</v>
          </cell>
          <cell r="BS91">
            <v>0</v>
          </cell>
        </row>
        <row r="92">
          <cell r="A92" t="str">
            <v>　合　　計</v>
          </cell>
          <cell r="B92" t="str">
            <v xml:space="preserve"> 合　　　　計</v>
          </cell>
          <cell r="C92" t="str">
            <v>───────────</v>
          </cell>
          <cell r="D92" t="str">
            <v>───</v>
          </cell>
          <cell r="E92">
            <v>52.2</v>
          </cell>
          <cell r="F92">
            <v>7.3999999999999986</v>
          </cell>
          <cell r="G92" t="str">
            <v xml:space="preserve"> 合　　　　計</v>
          </cell>
          <cell r="H92" t="str">
            <v>───────────</v>
          </cell>
          <cell r="I92" t="str">
            <v>───</v>
          </cell>
          <cell r="J92">
            <v>52.2</v>
          </cell>
          <cell r="K92">
            <v>28.099999999999998</v>
          </cell>
          <cell r="L92" t="str">
            <v xml:space="preserve"> 合　　　　計</v>
          </cell>
          <cell r="M92" t="str">
            <v>───────────</v>
          </cell>
          <cell r="N92" t="str">
            <v>───</v>
          </cell>
          <cell r="O92">
            <v>52.2</v>
          </cell>
          <cell r="P92">
            <v>7.3999999999999986</v>
          </cell>
          <cell r="Q92" t="str">
            <v xml:space="preserve"> 合　　　　計</v>
          </cell>
          <cell r="R92" t="str">
            <v>───────────</v>
          </cell>
          <cell r="S92" t="str">
            <v>───</v>
          </cell>
          <cell r="U92" t="str">
            <v xml:space="preserve"> 合　　　　計</v>
          </cell>
          <cell r="V92" t="str">
            <v>───</v>
          </cell>
          <cell r="W92">
            <v>52.2</v>
          </cell>
          <cell r="X92">
            <v>7.3999999999999986</v>
          </cell>
          <cell r="Y92" t="str">
            <v xml:space="preserve"> 合　　　　計</v>
          </cell>
          <cell r="Z92" t="str">
            <v>───────────</v>
          </cell>
          <cell r="AA92" t="str">
            <v>───</v>
          </cell>
          <cell r="AB92">
            <v>52.2</v>
          </cell>
          <cell r="AC92">
            <v>28.099999999999998</v>
          </cell>
          <cell r="AD92">
            <v>52.2</v>
          </cell>
          <cell r="AE92">
            <v>7.3999999999999986</v>
          </cell>
          <cell r="AF92" t="str">
            <v>───</v>
          </cell>
          <cell r="AG92" t="str">
            <v>───────────</v>
          </cell>
          <cell r="AH92" t="str">
            <v>───</v>
          </cell>
          <cell r="AI92">
            <v>52.2</v>
          </cell>
          <cell r="AJ92">
            <v>28.099999999999998</v>
          </cell>
          <cell r="AK92" t="str">
            <v xml:space="preserve"> 合　　　　計</v>
          </cell>
          <cell r="AL92" t="str">
            <v>───────────</v>
          </cell>
          <cell r="AM92">
            <v>7.3999999999999986</v>
          </cell>
          <cell r="AN92">
            <v>52.2</v>
          </cell>
          <cell r="AO92">
            <v>28.099999999999998</v>
          </cell>
          <cell r="AP92" t="str">
            <v>───────────</v>
          </cell>
          <cell r="AQ92" t="str">
            <v>───</v>
          </cell>
          <cell r="AR92">
            <v>52.2</v>
          </cell>
          <cell r="AS92">
            <v>28.099999999999998</v>
          </cell>
          <cell r="AT92" t="str">
            <v>───────────</v>
          </cell>
          <cell r="AU92" t="str">
            <v>───</v>
          </cell>
          <cell r="AV92">
            <v>52.2</v>
          </cell>
          <cell r="AW92">
            <v>28.099999999999998</v>
          </cell>
          <cell r="AX92" t="str">
            <v>───────────</v>
          </cell>
          <cell r="AY92" t="str">
            <v>───</v>
          </cell>
          <cell r="BA92" t="str">
            <v xml:space="preserve"> 合　　　　計</v>
          </cell>
          <cell r="BF92" t="str">
            <v>───────────</v>
          </cell>
          <cell r="BL92" t="str">
            <v>───</v>
          </cell>
          <cell r="BO92">
            <v>52.2</v>
          </cell>
          <cell r="BS92">
            <v>28.099999999999998</v>
          </cell>
        </row>
        <row r="93">
          <cell r="A93" t="str">
            <v>都道府県の所見</v>
          </cell>
        </row>
        <row r="94">
          <cell r="U94" t="str">
            <v>都道府県の所見</v>
          </cell>
          <cell r="V94" t="str">
            <v>都道府県の所見</v>
          </cell>
          <cell r="W94" t="str">
            <v>都道府県の所見</v>
          </cell>
          <cell r="X94" t="str">
            <v>都道府県の所見</v>
          </cell>
          <cell r="Y94" t="str">
            <v>都道府県の所見</v>
          </cell>
          <cell r="Z94" t="str">
            <v>都道府県の所見</v>
          </cell>
          <cell r="AA94" t="str">
            <v>都道府県の所見</v>
          </cell>
          <cell r="AB94" t="str">
            <v>都道府県の所見</v>
          </cell>
          <cell r="AC94" t="str">
            <v>都道府県の所見</v>
          </cell>
          <cell r="BA94" t="str">
            <v>都道府県の所見</v>
          </cell>
        </row>
        <row r="96">
          <cell r="A96" t="str">
            <v>文部省使用欄</v>
          </cell>
        </row>
        <row r="97">
          <cell r="U97" t="str">
            <v>文部省使用欄</v>
          </cell>
          <cell r="V97" t="str">
            <v>文部省使用欄</v>
          </cell>
          <cell r="W97" t="str">
            <v>文部省使用欄</v>
          </cell>
          <cell r="X97" t="str">
            <v>文部省使用欄</v>
          </cell>
          <cell r="Y97" t="str">
            <v>文部省使用欄</v>
          </cell>
          <cell r="Z97" t="str">
            <v>文部省使用欄</v>
          </cell>
          <cell r="AA97" t="str">
            <v>文部省使用欄</v>
          </cell>
          <cell r="AB97" t="str">
            <v>文部省使用欄</v>
          </cell>
          <cell r="AC97" t="str">
            <v>文部省使用欄</v>
          </cell>
          <cell r="BA97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1">
          <cell r="G11" t="str">
            <v>耐震補強事業内容聴取票</v>
          </cell>
          <cell r="H11" t="str">
            <v>大規模改造（老朽施設）事業等内容聴取票（屋体）</v>
          </cell>
          <cell r="I11" t="str">
            <v>大規模改造（老朽施設）事業等内容聴取票（屋体）</v>
          </cell>
          <cell r="J11" t="str">
            <v>大規模改造（老朽施設）事業等内容聴取票（屋体）</v>
          </cell>
          <cell r="K11" t="str">
            <v>大規模改造（老朽施設）事業等内容聴取票（屋体）</v>
          </cell>
          <cell r="L11" t="str">
            <v>大規模改造（老朽施設）事業等内容聴取票（屋体）</v>
          </cell>
          <cell r="M11" t="str">
            <v>大規模改造（老朽施設）事業等内容聴取票（屋体）</v>
          </cell>
          <cell r="N11" t="str">
            <v>大規模改造（老朽施設）事業等内容聴取票（屋体）</v>
          </cell>
          <cell r="O11" t="str">
            <v>大規模改造（老朽施設）事業等内容聴取票（屋体）</v>
          </cell>
          <cell r="P11" t="str">
            <v>大規模改造（老朽施設）事業等内容聴取票（屋体）</v>
          </cell>
          <cell r="Q11" t="str">
            <v>大規模改造（老朽施設）事業等内容聴取票（屋体）</v>
          </cell>
          <cell r="R11" t="str">
            <v>大規模改造（老朽施設）事業等内容聴取票（屋体）</v>
          </cell>
          <cell r="S11" t="str">
            <v>大規模改造（老朽施設）事業等内容聴取票（屋体）</v>
          </cell>
          <cell r="U11" t="str">
            <v>大規模改造（老朽施設）事業等内容聴取票（屋体）</v>
          </cell>
          <cell r="V11" t="str">
            <v>大規模改造（老朽施設）事業等内容聴取票（屋体）</v>
          </cell>
          <cell r="AD11" t="str">
            <v>大規模改造（老朽施設）事業等内容聴取票（屋体）</v>
          </cell>
          <cell r="BJ11" t="str">
            <v>大規模改造（老朽施設）事業等内容聴取票（屋体）</v>
          </cell>
        </row>
        <row r="13">
          <cell r="A13" t="str">
            <v xml:space="preserve"> １　基本項目</v>
          </cell>
          <cell r="B13" t="str">
            <v>都道府県名</v>
          </cell>
          <cell r="C13" t="str">
            <v>東  京  都</v>
          </cell>
          <cell r="D13" t="str">
            <v>設置者</v>
          </cell>
          <cell r="E13" t="str">
            <v>○○○市</v>
          </cell>
          <cell r="F13" t="str">
            <v>１　基本項目</v>
          </cell>
          <cell r="G13" t="str">
            <v>都道府県名</v>
          </cell>
          <cell r="H13" t="str">
            <v>東  京  都</v>
          </cell>
          <cell r="I13" t="str">
            <v>東  京  都</v>
          </cell>
          <cell r="J13" t="str">
            <v>○○○市</v>
          </cell>
          <cell r="K13" t="str">
            <v>１　基本項目</v>
          </cell>
          <cell r="L13" t="str">
            <v>都道府県名</v>
          </cell>
          <cell r="M13" t="str">
            <v>設置者</v>
          </cell>
          <cell r="N13" t="str">
            <v>○○○市</v>
          </cell>
          <cell r="O13" t="str">
            <v>○○○市</v>
          </cell>
          <cell r="P13" t="str">
            <v>１　基本項目</v>
          </cell>
          <cell r="Q13" t="str">
            <v>都道府県名</v>
          </cell>
          <cell r="R13" t="str">
            <v>東  京  都</v>
          </cell>
          <cell r="S13" t="str">
            <v>設置者</v>
          </cell>
          <cell r="U13" t="str">
            <v>１　基本項目</v>
          </cell>
          <cell r="V13" t="str">
            <v>東  京  都</v>
          </cell>
          <cell r="W13" t="str">
            <v>設置者</v>
          </cell>
          <cell r="X13" t="str">
            <v>○○○市</v>
          </cell>
          <cell r="Y13" t="str">
            <v>都道府県名</v>
          </cell>
          <cell r="Z13" t="str">
            <v>東  京  都</v>
          </cell>
          <cell r="AA13" t="str">
            <v>設置者</v>
          </cell>
          <cell r="AB13" t="str">
            <v>○○○市</v>
          </cell>
          <cell r="AC13" t="str">
            <v>１　基本項目</v>
          </cell>
          <cell r="AD13" t="str">
            <v>都道府県名</v>
          </cell>
          <cell r="AE13" t="str">
            <v>東  京  都</v>
          </cell>
          <cell r="AF13" t="str">
            <v>設置者</v>
          </cell>
          <cell r="AG13" t="str">
            <v>都道府県名</v>
          </cell>
          <cell r="AH13" t="str">
            <v>設置者</v>
          </cell>
          <cell r="AI13" t="str">
            <v>○○○市</v>
          </cell>
          <cell r="AJ13" t="str">
            <v>東  京  都</v>
          </cell>
          <cell r="AK13" t="str">
            <v>都道府県名</v>
          </cell>
          <cell r="AL13" t="str">
            <v>東  京  都</v>
          </cell>
          <cell r="AM13" t="str">
            <v>設置者</v>
          </cell>
          <cell r="AN13" t="str">
            <v>○○○市</v>
          </cell>
          <cell r="AO13" t="str">
            <v>○○○市</v>
          </cell>
          <cell r="AP13" t="str">
            <v>１　基本項目</v>
          </cell>
          <cell r="AQ13" t="str">
            <v>設置者</v>
          </cell>
          <cell r="AR13" t="str">
            <v>東  京  都</v>
          </cell>
          <cell r="AS13" t="str">
            <v>設置者</v>
          </cell>
          <cell r="AT13" t="str">
            <v>○○○市</v>
          </cell>
          <cell r="AU13" t="str">
            <v>都道府県名</v>
          </cell>
          <cell r="AV13" t="str">
            <v>東  京  都</v>
          </cell>
          <cell r="AW13" t="str">
            <v>設置者</v>
          </cell>
          <cell r="AX13" t="str">
            <v>○○○市</v>
          </cell>
          <cell r="AY13" t="str">
            <v>都道府県名</v>
          </cell>
          <cell r="BA13" t="str">
            <v>１　基本項目</v>
          </cell>
          <cell r="BB13" t="str">
            <v>○○○市</v>
          </cell>
          <cell r="BC13" t="str">
            <v>設置者</v>
          </cell>
          <cell r="BD13" t="str">
            <v>○○○市</v>
          </cell>
          <cell r="BM13" t="str">
            <v>都道府県名</v>
          </cell>
          <cell r="BP13" t="str">
            <v>東  京  都</v>
          </cell>
          <cell r="BW13" t="str">
            <v>設置者</v>
          </cell>
          <cell r="BZ13" t="str">
            <v>○○○市</v>
          </cell>
        </row>
        <row r="15">
          <cell r="A15" t="str">
            <v>学校名</v>
          </cell>
          <cell r="B15" t="str">
            <v>○○○小学校</v>
          </cell>
          <cell r="C15" t="str">
            <v>棟番号</v>
          </cell>
          <cell r="D15" t="str">
            <v>⑩</v>
          </cell>
          <cell r="E15" t="str">
            <v>構造・階数</v>
          </cell>
          <cell r="F15" t="str">
            <v>Ｓ造 ２階</v>
          </cell>
          <cell r="G15" t="str">
            <v>棟番号</v>
          </cell>
          <cell r="H15" t="str">
            <v>○○○小学校</v>
          </cell>
          <cell r="I15" t="str">
            <v>⑩</v>
          </cell>
          <cell r="J15" t="str">
            <v>耐震補強事業（関連工事）</v>
          </cell>
          <cell r="K15" t="str">
            <v>棟番号</v>
          </cell>
          <cell r="L15" t="str">
            <v>⑩</v>
          </cell>
          <cell r="M15" t="str">
            <v>構造・階数</v>
          </cell>
          <cell r="N15" t="str">
            <v>Ｓ造 ２階</v>
          </cell>
          <cell r="O15" t="str">
            <v>事業区分</v>
          </cell>
          <cell r="P15" t="str">
            <v>大規模改造事業</v>
          </cell>
          <cell r="Q15" t="str">
            <v>棟番号</v>
          </cell>
          <cell r="R15" t="str">
            <v>⑩</v>
          </cell>
          <cell r="S15" t="str">
            <v>学校名</v>
          </cell>
          <cell r="U15" t="str">
            <v>学校名</v>
          </cell>
          <cell r="V15" t="str">
            <v>棟番号</v>
          </cell>
          <cell r="W15" t="str">
            <v>○○○小学校</v>
          </cell>
          <cell r="X15" t="str">
            <v>○○○小学校</v>
          </cell>
          <cell r="Y15" t="str">
            <v>○○○小学校</v>
          </cell>
          <cell r="Z15" t="str">
            <v>事業区分</v>
          </cell>
          <cell r="AA15" t="str">
            <v>大規模改造事業</v>
          </cell>
          <cell r="AB15" t="str">
            <v>棟番号</v>
          </cell>
          <cell r="AC15" t="str">
            <v>⑩</v>
          </cell>
          <cell r="AD15" t="str">
            <v>事業区分</v>
          </cell>
          <cell r="AE15" t="str">
            <v>耐震補強事業（関連工事）</v>
          </cell>
          <cell r="AF15" t="str">
            <v>棟番号</v>
          </cell>
          <cell r="AG15" t="str">
            <v>事業区分</v>
          </cell>
          <cell r="AH15" t="str">
            <v>学校名</v>
          </cell>
          <cell r="AI15" t="str">
            <v>○○○小学校</v>
          </cell>
          <cell r="AJ15" t="str">
            <v>耐震補強事業（関連工事）</v>
          </cell>
          <cell r="AK15" t="str">
            <v>大規模改造事業</v>
          </cell>
          <cell r="AL15" t="str">
            <v>棟番号</v>
          </cell>
          <cell r="AM15" t="str">
            <v>⑩</v>
          </cell>
          <cell r="AN15" t="str">
            <v>⑩</v>
          </cell>
          <cell r="AO15" t="str">
            <v>学校名</v>
          </cell>
          <cell r="AP15" t="str">
            <v>○○○小学校</v>
          </cell>
          <cell r="AQ15" t="str">
            <v>棟番号</v>
          </cell>
          <cell r="AR15" t="str">
            <v>大規模改造事業</v>
          </cell>
          <cell r="AS15" t="str">
            <v>棟番号</v>
          </cell>
          <cell r="AT15" t="str">
            <v>⑩</v>
          </cell>
          <cell r="AU15" t="str">
            <v>○○○小学校</v>
          </cell>
          <cell r="AV15" t="str">
            <v>事業区分</v>
          </cell>
          <cell r="AW15" t="str">
            <v>大規模改造事業</v>
          </cell>
          <cell r="AX15" t="str">
            <v>棟番号</v>
          </cell>
          <cell r="AY15" t="str">
            <v>⑩</v>
          </cell>
          <cell r="BA15" t="str">
            <v>学校名</v>
          </cell>
          <cell r="BB15" t="str">
            <v>大規模改造事業</v>
          </cell>
          <cell r="BC15" t="str">
            <v>棟番号</v>
          </cell>
          <cell r="BD15" t="str">
            <v>○○○小学校</v>
          </cell>
          <cell r="BE15" t="str">
            <v>棟番号</v>
          </cell>
          <cell r="BF15" t="str">
            <v>⑩</v>
          </cell>
          <cell r="BG15" t="str">
            <v>棟番号</v>
          </cell>
          <cell r="BH15" t="str">
            <v>⑩</v>
          </cell>
          <cell r="BM15" t="str">
            <v>事業区分</v>
          </cell>
          <cell r="BP15" t="str">
            <v>大規模改造事業</v>
          </cell>
          <cell r="BW15" t="str">
            <v>棟番号</v>
          </cell>
          <cell r="BZ15" t="str">
            <v>⑩</v>
          </cell>
        </row>
        <row r="17">
          <cell r="A17" t="str">
            <v>建物区分</v>
          </cell>
          <cell r="B17" t="str">
            <v>屋体・その他（      ）</v>
          </cell>
          <cell r="C17" t="str">
            <v>建築年</v>
          </cell>
          <cell r="D17">
            <v>47</v>
          </cell>
          <cell r="E17" t="str">
            <v>面積</v>
          </cell>
          <cell r="F17" t="str">
            <v>(605+50)</v>
          </cell>
          <cell r="G17" t="str">
            <v>建築年</v>
          </cell>
          <cell r="H17" t="str">
            <v>Ｓ造 ２階</v>
          </cell>
          <cell r="I17">
            <v>47</v>
          </cell>
          <cell r="J17">
            <v>47</v>
          </cell>
          <cell r="K17" t="str">
            <v>面積</v>
          </cell>
          <cell r="L17" t="str">
            <v>(605+50)</v>
          </cell>
          <cell r="M17" t="str">
            <v>面積</v>
          </cell>
          <cell r="N17" t="str">
            <v>(605+50)</v>
          </cell>
          <cell r="O17" t="str">
            <v>建築年</v>
          </cell>
          <cell r="P17">
            <v>47</v>
          </cell>
          <cell r="Q17" t="str">
            <v>面積</v>
          </cell>
          <cell r="R17" t="str">
            <v>(605+50)</v>
          </cell>
          <cell r="S17" t="str">
            <v>構造・階数</v>
          </cell>
          <cell r="U17" t="str">
            <v>構造・階数</v>
          </cell>
          <cell r="V17" t="str">
            <v>面積</v>
          </cell>
          <cell r="W17" t="str">
            <v>Ｓ造 ２階</v>
          </cell>
          <cell r="X17" t="str">
            <v>Ｓ造 ２階</v>
          </cell>
          <cell r="Y17" t="str">
            <v>Ｓ造 ２階</v>
          </cell>
          <cell r="Z17" t="str">
            <v>建築年</v>
          </cell>
          <cell r="AA17">
            <v>47</v>
          </cell>
          <cell r="AB17" t="str">
            <v>面積</v>
          </cell>
          <cell r="AC17" t="str">
            <v>(605+50)</v>
          </cell>
          <cell r="AD17" t="str">
            <v>建築年</v>
          </cell>
          <cell r="AE17">
            <v>47</v>
          </cell>
          <cell r="AF17" t="str">
            <v>面積</v>
          </cell>
          <cell r="AG17" t="str">
            <v>建築年</v>
          </cell>
          <cell r="AH17" t="str">
            <v>構造・階数</v>
          </cell>
          <cell r="AI17" t="str">
            <v>Ｓ造 ２階</v>
          </cell>
          <cell r="AJ17">
            <v>47</v>
          </cell>
          <cell r="AK17">
            <v>47</v>
          </cell>
          <cell r="AL17" t="str">
            <v>面積</v>
          </cell>
          <cell r="AM17" t="str">
            <v>(605+50)</v>
          </cell>
          <cell r="AN17" t="str">
            <v>(605+50)</v>
          </cell>
          <cell r="AO17" t="str">
            <v>構造・階数</v>
          </cell>
          <cell r="AP17" t="str">
            <v>Ｓ造 ２階</v>
          </cell>
          <cell r="AQ17" t="str">
            <v>面積</v>
          </cell>
          <cell r="AR17">
            <v>47</v>
          </cell>
          <cell r="AS17" t="str">
            <v>面積</v>
          </cell>
          <cell r="AT17" t="str">
            <v>(605+50)</v>
          </cell>
          <cell r="AU17" t="str">
            <v>Ｓ造 ２階</v>
          </cell>
          <cell r="AV17" t="str">
            <v>建築年</v>
          </cell>
          <cell r="AW17">
            <v>47</v>
          </cell>
          <cell r="AX17" t="str">
            <v>面積</v>
          </cell>
          <cell r="AY17" t="str">
            <v>(605+50)</v>
          </cell>
          <cell r="BA17" t="str">
            <v>構造・階数</v>
          </cell>
          <cell r="BB17">
            <v>47</v>
          </cell>
          <cell r="BC17" t="str">
            <v>面積</v>
          </cell>
          <cell r="BD17" t="str">
            <v>Ｓ造 ２階</v>
          </cell>
          <cell r="BE17" t="str">
            <v>面積</v>
          </cell>
          <cell r="BF17" t="str">
            <v>(605+50)</v>
          </cell>
          <cell r="BG17" t="str">
            <v>面積</v>
          </cell>
          <cell r="BH17" t="str">
            <v>(605+50)</v>
          </cell>
          <cell r="BM17" t="str">
            <v>建築年</v>
          </cell>
          <cell r="BP17">
            <v>47</v>
          </cell>
          <cell r="BW17" t="str">
            <v>面積</v>
          </cell>
          <cell r="BZ17" t="str">
            <v>(605+50)</v>
          </cell>
        </row>
        <row r="18">
          <cell r="N18">
            <v>655</v>
          </cell>
          <cell r="O18">
            <v>655</v>
          </cell>
          <cell r="P18">
            <v>655</v>
          </cell>
          <cell r="Q18">
            <v>655</v>
          </cell>
          <cell r="R18">
            <v>655</v>
          </cell>
          <cell r="S18">
            <v>655</v>
          </cell>
          <cell r="U18">
            <v>655</v>
          </cell>
          <cell r="V18">
            <v>655</v>
          </cell>
          <cell r="W18">
            <v>655</v>
          </cell>
          <cell r="X18">
            <v>655</v>
          </cell>
          <cell r="Y18">
            <v>655</v>
          </cell>
          <cell r="AT18">
            <v>655</v>
          </cell>
          <cell r="BZ18">
            <v>655</v>
          </cell>
        </row>
        <row r="19">
          <cell r="A19" t="str">
            <v>区分</v>
          </cell>
          <cell r="B19" t="str">
            <v>一般補強分（千円）</v>
          </cell>
          <cell r="C19" t="str">
            <v>特別補強分</v>
          </cell>
          <cell r="D19" t="str">
            <v>（Ａ）</v>
          </cell>
          <cell r="E19" t="str">
            <v>（Ｂ）</v>
          </cell>
          <cell r="F19" t="str">
            <v>特別補強分</v>
          </cell>
          <cell r="G19" t="str">
            <v>区分</v>
          </cell>
          <cell r="H19" t="str">
            <v>（Ａ）</v>
          </cell>
          <cell r="I19" t="str">
            <v>（Ａ）</v>
          </cell>
          <cell r="J19" t="str">
            <v>（Ｃ）</v>
          </cell>
          <cell r="K19" t="str">
            <v>（Ｂ）</v>
          </cell>
          <cell r="L19" t="str">
            <v>（Ｅ）</v>
          </cell>
          <cell r="M19" t="str">
            <v>（Ｆ）</v>
          </cell>
          <cell r="N19" t="str">
            <v>（Ｆ/Ｅ）</v>
          </cell>
          <cell r="O19" t="str">
            <v>区分</v>
          </cell>
          <cell r="P19" t="str">
            <v>（Ｂ/Ａ）</v>
          </cell>
          <cell r="Q19" t="str">
            <v>（Ｂ）</v>
          </cell>
          <cell r="R19" t="str">
            <v>（Ｃ）</v>
          </cell>
          <cell r="S19" t="str">
            <v>（Ｄ）</v>
          </cell>
          <cell r="U19" t="str">
            <v>区分</v>
          </cell>
          <cell r="V19" t="str">
            <v>（Ｂ）</v>
          </cell>
          <cell r="W19" t="str">
            <v>（Ｃ）</v>
          </cell>
          <cell r="X19" t="str">
            <v>（Ａ）</v>
          </cell>
          <cell r="Y19" t="str">
            <v>（Ａ）</v>
          </cell>
          <cell r="Z19" t="str">
            <v>（Ｆ）</v>
          </cell>
          <cell r="AA19" t="str">
            <v>（Ｆ/Ｅ）</v>
          </cell>
          <cell r="AB19" t="str">
            <v>区分</v>
          </cell>
          <cell r="AC19" t="str">
            <v>（Ｂ）</v>
          </cell>
          <cell r="AD19" t="str">
            <v>（Ｂ）</v>
          </cell>
          <cell r="AE19" t="str">
            <v>（Ｃ）</v>
          </cell>
          <cell r="AF19" t="str">
            <v>（Ｄ）</v>
          </cell>
          <cell r="AG19" t="str">
            <v>（Ｃ）</v>
          </cell>
          <cell r="AH19" t="str">
            <v>（Ｃ）</v>
          </cell>
          <cell r="AI19" t="str">
            <v>（Ｆ/Ｅ）</v>
          </cell>
          <cell r="AJ19" t="str">
            <v>（Ｄ）</v>
          </cell>
          <cell r="AK19" t="str">
            <v>（Ｅ）</v>
          </cell>
          <cell r="AL19" t="str">
            <v>（Ｆ）</v>
          </cell>
          <cell r="AM19" t="str">
            <v>（Ｄ）</v>
          </cell>
          <cell r="AN19" t="str">
            <v>区分</v>
          </cell>
          <cell r="AO19" t="str">
            <v>（Ａ）</v>
          </cell>
          <cell r="AP19" t="str">
            <v>（Ｅ）</v>
          </cell>
          <cell r="AQ19" t="str">
            <v>（Ｃ）</v>
          </cell>
          <cell r="AR19" t="str">
            <v>（Ｄ）</v>
          </cell>
          <cell r="AS19" t="str">
            <v>（Ｆ）</v>
          </cell>
          <cell r="AT19" t="str">
            <v>（Ｆ）</v>
          </cell>
          <cell r="AU19" t="str">
            <v>（Ｆ/Ｅ）</v>
          </cell>
          <cell r="AV19" t="str">
            <v>（Ｆ/Ｅ）</v>
          </cell>
          <cell r="AW19" t="str">
            <v>（Ａ）</v>
          </cell>
          <cell r="AX19" t="str">
            <v>（Ｂ）</v>
          </cell>
          <cell r="AY19" t="str">
            <v>（Ｃ）</v>
          </cell>
          <cell r="BA19" t="str">
            <v>区分</v>
          </cell>
          <cell r="BB19" t="str">
            <v>（Ｆ）</v>
          </cell>
          <cell r="BC19" t="str">
            <v>（Ｆ/Ｅ）</v>
          </cell>
          <cell r="BD19" t="str">
            <v>（Ｃ）</v>
          </cell>
          <cell r="BE19" t="str">
            <v>（Ａ）</v>
          </cell>
          <cell r="BF19" t="str">
            <v>（Ｅ）</v>
          </cell>
          <cell r="BG19" t="str">
            <v>（Ｆ）</v>
          </cell>
          <cell r="BH19" t="str">
            <v>（Ｆ/Ｅ）</v>
          </cell>
          <cell r="BI19" t="str">
            <v>（Ｄ）</v>
          </cell>
          <cell r="BJ19" t="str">
            <v>（Ｂ）</v>
          </cell>
          <cell r="BK19" t="str">
            <v>（Ｆ）</v>
          </cell>
          <cell r="BL19" t="str">
            <v>（Ｆ/Ｅ）</v>
          </cell>
          <cell r="BM19" t="str">
            <v>（Ｅ）</v>
          </cell>
          <cell r="BN19" t="str">
            <v>（Ｃ）</v>
          </cell>
          <cell r="BO19" t="str">
            <v>（Ｆ/Ｅ）</v>
          </cell>
          <cell r="BP19" t="str">
            <v>（Ｆ）</v>
          </cell>
          <cell r="BQ19" t="str">
            <v>（Ｆ/Ｅ）</v>
          </cell>
          <cell r="BS19" t="str">
            <v>（Ｄ）</v>
          </cell>
          <cell r="BV19" t="str">
            <v>（Ｅ）</v>
          </cell>
          <cell r="BY19" t="str">
            <v>（Ｆ）</v>
          </cell>
          <cell r="CB19" t="str">
            <v>（Ｆ/Ｅ）</v>
          </cell>
        </row>
        <row r="20">
          <cell r="B20" t="str">
            <v>（標準金額）</v>
          </cell>
          <cell r="C20" t="str">
            <v>（実施金額）</v>
          </cell>
          <cell r="D20" t="str">
            <v>標準的経費（千円）</v>
          </cell>
          <cell r="E20" t="str">
            <v>実施金額（千円）</v>
          </cell>
          <cell r="F20" t="str">
            <v>（実施金額）</v>
          </cell>
          <cell r="G20" t="str">
            <v>地域別単価(千円/㎡)</v>
          </cell>
          <cell r="H20" t="str">
            <v>改修比率（％）</v>
          </cell>
          <cell r="I20" t="str">
            <v>標準的経費（千円）</v>
          </cell>
          <cell r="J20" t="str">
            <v>個別事由(千円)</v>
          </cell>
          <cell r="K20" t="str">
            <v>実施金額（千円）</v>
          </cell>
          <cell r="L20" t="str">
            <v>実施金額（千円）</v>
          </cell>
          <cell r="M20" t="str">
            <v>実施金額/標準的経費</v>
          </cell>
          <cell r="N20" t="str">
            <v>地域別単価(千円/㎡)</v>
          </cell>
          <cell r="O20" t="str">
            <v>改修比率（％）</v>
          </cell>
          <cell r="P20" t="str">
            <v>実施金額/標準的経費</v>
          </cell>
          <cell r="Q20" t="str">
            <v>個別事由(千円)</v>
          </cell>
          <cell r="R20" t="str">
            <v>標準的経費(千円)</v>
          </cell>
          <cell r="S20" t="str">
            <v>実施金額（千円）</v>
          </cell>
          <cell r="U20" t="str">
            <v>改修面積(㎡)</v>
          </cell>
          <cell r="V20" t="str">
            <v>個別事由(千円)</v>
          </cell>
          <cell r="W20" t="str">
            <v>地域別単価(千円/㎡)</v>
          </cell>
          <cell r="X20" t="str">
            <v>地域別単価(千円/㎡)</v>
          </cell>
          <cell r="Y20" t="str">
            <v>実施金額/標準的経費</v>
          </cell>
          <cell r="Z20" t="str">
            <v>地域別単価(千円/㎡)</v>
          </cell>
          <cell r="AA20" t="str">
            <v>改修比率（％）</v>
          </cell>
          <cell r="AB20" t="str">
            <v>改修面積(㎡)</v>
          </cell>
          <cell r="AC20" t="str">
            <v>改修比率（％）</v>
          </cell>
          <cell r="AD20" t="str">
            <v>改修比率（％）</v>
          </cell>
          <cell r="AE20" t="str">
            <v>実施金額（千円）</v>
          </cell>
          <cell r="AF20" t="str">
            <v>実施金額/標準的経費</v>
          </cell>
          <cell r="AG20" t="str">
            <v>改修面積(㎡)</v>
          </cell>
          <cell r="AH20" t="str">
            <v>改修面積(㎡)</v>
          </cell>
          <cell r="AI20" t="str">
            <v>標準的経費(千円)</v>
          </cell>
          <cell r="AJ20" t="str">
            <v>実施金額（千円）</v>
          </cell>
          <cell r="AK20" t="str">
            <v>実施金額/標準的経費</v>
          </cell>
          <cell r="AL20" t="str">
            <v>地域別単価(千円/㎡)</v>
          </cell>
          <cell r="AM20" t="str">
            <v>個別事由(千円)</v>
          </cell>
          <cell r="AN20" t="str">
            <v>改修面積(㎡)</v>
          </cell>
          <cell r="AO20" t="str">
            <v>個別事由(千円)</v>
          </cell>
          <cell r="AP20" t="str">
            <v>標準的経費(千円)</v>
          </cell>
          <cell r="AQ20" t="str">
            <v>実施金額（千円）</v>
          </cell>
          <cell r="AR20" t="str">
            <v>実施金額/標準的経費</v>
          </cell>
          <cell r="AS20" t="str">
            <v>実施金額（千円）</v>
          </cell>
          <cell r="AT20" t="str">
            <v>地域別単価(千円/㎡)</v>
          </cell>
          <cell r="AU20" t="str">
            <v>改修比率（％）</v>
          </cell>
          <cell r="AV20" t="str">
            <v>実施金額/標準的経費</v>
          </cell>
          <cell r="AW20" t="str">
            <v>個別事由(千円)</v>
          </cell>
          <cell r="AX20" t="str">
            <v>標準的経費(千円)</v>
          </cell>
          <cell r="AY20" t="str">
            <v>実施金額（千円）</v>
          </cell>
          <cell r="BA20" t="str">
            <v>改修面積(㎡)</v>
          </cell>
          <cell r="BB20" t="str">
            <v>個別事由(千円)</v>
          </cell>
          <cell r="BC20" t="str">
            <v>標準的経費(千円)</v>
          </cell>
          <cell r="BD20" t="str">
            <v>地域別単価(千円/㎡)</v>
          </cell>
          <cell r="BE20" t="str">
            <v>実施金額/標準的経費</v>
          </cell>
          <cell r="BF20" t="str">
            <v>個別事由(千円)</v>
          </cell>
          <cell r="BG20" t="str">
            <v>標準的経費(千円)</v>
          </cell>
          <cell r="BH20" t="str">
            <v>実施金額（千円）</v>
          </cell>
          <cell r="BI20" t="str">
            <v>実施金額/標準的経費</v>
          </cell>
          <cell r="BJ20" t="str">
            <v>改修比率（％）</v>
          </cell>
          <cell r="BK20" t="str">
            <v>標準的経費(千円)</v>
          </cell>
          <cell r="BL20" t="str">
            <v>実施金額（千円）</v>
          </cell>
          <cell r="BM20" t="str">
            <v>実施金額/標準的経費</v>
          </cell>
          <cell r="BN20" t="str">
            <v>改修面積(㎡)</v>
          </cell>
          <cell r="BO20" t="str">
            <v>実施金額（千円）</v>
          </cell>
          <cell r="BP20" t="str">
            <v>実施金額/標準的経費</v>
          </cell>
          <cell r="BS20" t="str">
            <v>個別事由(千円)</v>
          </cell>
          <cell r="BV20" t="str">
            <v>標準的経費(千円)</v>
          </cell>
          <cell r="BY20" t="str">
            <v>実施金額（千円）</v>
          </cell>
          <cell r="CB20" t="str">
            <v>実施金額/標準的経費</v>
          </cell>
        </row>
        <row r="21">
          <cell r="A21" t="str">
            <v>１次</v>
          </cell>
          <cell r="B21" t="str">
            <v>１次</v>
          </cell>
          <cell r="C21" t="str">
            <v>１次</v>
          </cell>
          <cell r="D21" t="str">
            <v>１次</v>
          </cell>
          <cell r="E21" t="str">
            <v>１次</v>
          </cell>
          <cell r="F21" t="str">
            <v>１次</v>
          </cell>
          <cell r="G21" t="str">
            <v>１次</v>
          </cell>
          <cell r="H21" t="str">
            <v>１次</v>
          </cell>
          <cell r="I21" t="str">
            <v>１次</v>
          </cell>
          <cell r="J21" t="str">
            <v>１次</v>
          </cell>
          <cell r="K21" t="str">
            <v>１次</v>
          </cell>
          <cell r="L21" t="str">
            <v>１次</v>
          </cell>
          <cell r="M21" t="str">
            <v>１次</v>
          </cell>
          <cell r="N21" t="str">
            <v>１次</v>
          </cell>
          <cell r="O21" t="str">
            <v>１次</v>
          </cell>
          <cell r="P21" t="str">
            <v>１次</v>
          </cell>
          <cell r="Q21" t="str">
            <v>１次</v>
          </cell>
          <cell r="U21" t="str">
            <v>１次</v>
          </cell>
          <cell r="BA21" t="str">
            <v>１次</v>
          </cell>
        </row>
        <row r="22">
          <cell r="C22">
            <v>5040</v>
          </cell>
          <cell r="D22" t="str">
            <v>+</v>
          </cell>
          <cell r="E22" t="str">
            <v>+</v>
          </cell>
          <cell r="F22" t="str">
            <v>0</v>
          </cell>
          <cell r="G22">
            <v>5040</v>
          </cell>
          <cell r="H22" t="str">
            <v>＝</v>
          </cell>
          <cell r="I22">
            <v>5040</v>
          </cell>
          <cell r="J22" t="str">
            <v>/</v>
          </cell>
          <cell r="K22">
            <v>5040</v>
          </cell>
          <cell r="L22">
            <v>5000</v>
          </cell>
          <cell r="M22" t="str">
            <v>×</v>
          </cell>
          <cell r="N22">
            <v>33.099999999999994</v>
          </cell>
          <cell r="O22" t="str">
            <v>×</v>
          </cell>
          <cell r="P22">
            <v>5000</v>
          </cell>
          <cell r="Q22" t="str">
            <v>+</v>
          </cell>
          <cell r="R22" t="str">
            <v>/</v>
          </cell>
          <cell r="S22">
            <v>5040</v>
          </cell>
          <cell r="U22">
            <v>51500</v>
          </cell>
          <cell r="V22" t="str">
            <v>/</v>
          </cell>
          <cell r="W22">
            <v>43925</v>
          </cell>
          <cell r="X22">
            <v>202.6</v>
          </cell>
          <cell r="Y22">
            <v>202.6</v>
          </cell>
          <cell r="Z22">
            <v>202.6</v>
          </cell>
          <cell r="AA22" t="str">
            <v>×</v>
          </cell>
          <cell r="AB22" t="str">
            <v>×</v>
          </cell>
          <cell r="AC22" t="str">
            <v>×</v>
          </cell>
          <cell r="AD22">
            <v>33.099999999999994</v>
          </cell>
          <cell r="AE22" t="str">
            <v>＝</v>
          </cell>
          <cell r="AF22" t="str">
            <v>×</v>
          </cell>
          <cell r="AG22" t="str">
            <v>×</v>
          </cell>
          <cell r="AH22">
            <v>655</v>
          </cell>
          <cell r="AI22" t="str">
            <v>/</v>
          </cell>
          <cell r="AJ22" t="str">
            <v>+</v>
          </cell>
          <cell r="AK22" t="str">
            <v>+</v>
          </cell>
          <cell r="AL22" t="str">
            <v>0</v>
          </cell>
          <cell r="AM22" t="str">
            <v>0</v>
          </cell>
          <cell r="AN22" t="str">
            <v>＝</v>
          </cell>
          <cell r="AO22" t="str">
            <v>＝</v>
          </cell>
          <cell r="AP22">
            <v>43925</v>
          </cell>
          <cell r="AQ22">
            <v>202.6</v>
          </cell>
          <cell r="AR22" t="str">
            <v>×</v>
          </cell>
          <cell r="AS22">
            <v>51500</v>
          </cell>
          <cell r="AT22">
            <v>51500</v>
          </cell>
          <cell r="AU22">
            <v>51500</v>
          </cell>
          <cell r="AV22">
            <v>51500</v>
          </cell>
          <cell r="AW22" t="str">
            <v>/</v>
          </cell>
          <cell r="AX22">
            <v>43925</v>
          </cell>
          <cell r="AY22">
            <v>51500</v>
          </cell>
          <cell r="BA22" t="str">
            <v>/</v>
          </cell>
          <cell r="BB22">
            <v>43925</v>
          </cell>
          <cell r="BC22">
            <v>202.6</v>
          </cell>
          <cell r="BD22" t="str">
            <v>×</v>
          </cell>
          <cell r="BE22">
            <v>33.099999999999994</v>
          </cell>
          <cell r="BF22">
            <v>202.6</v>
          </cell>
          <cell r="BG22">
            <v>655</v>
          </cell>
          <cell r="BH22" t="str">
            <v>+</v>
          </cell>
          <cell r="BI22" t="str">
            <v>×</v>
          </cell>
          <cell r="BJ22">
            <v>33.099999999999994</v>
          </cell>
          <cell r="BK22">
            <v>43925</v>
          </cell>
          <cell r="BL22">
            <v>51500</v>
          </cell>
          <cell r="BM22" t="str">
            <v>×</v>
          </cell>
          <cell r="BN22">
            <v>655</v>
          </cell>
          <cell r="BO22">
            <v>43925</v>
          </cell>
          <cell r="BP22" t="str">
            <v>＝</v>
          </cell>
          <cell r="BQ22" t="str">
            <v>+</v>
          </cell>
          <cell r="BR22">
            <v>51500</v>
          </cell>
          <cell r="BS22" t="str">
            <v>0</v>
          </cell>
          <cell r="BT22" t="str">
            <v>/</v>
          </cell>
          <cell r="BU22" t="str">
            <v>＝</v>
          </cell>
          <cell r="BV22">
            <v>43925</v>
          </cell>
          <cell r="BW22" t="str">
            <v>/</v>
          </cell>
          <cell r="BX22">
            <v>43925</v>
          </cell>
          <cell r="BY22" t="str">
            <v>/</v>
          </cell>
          <cell r="BZ22">
            <v>51500</v>
          </cell>
          <cell r="CA22">
            <v>43925</v>
          </cell>
          <cell r="CB22">
            <v>51500</v>
          </cell>
          <cell r="CC22" t="str">
            <v>/</v>
          </cell>
          <cell r="CD22">
            <v>43925</v>
          </cell>
        </row>
        <row r="23">
          <cell r="R23" t="str">
            <v>＝</v>
          </cell>
          <cell r="S23">
            <v>0.99</v>
          </cell>
          <cell r="U23" t="str">
            <v>＝</v>
          </cell>
          <cell r="V23">
            <v>1.17</v>
          </cell>
          <cell r="W23">
            <v>1.17</v>
          </cell>
          <cell r="X23" t="str">
            <v>＝</v>
          </cell>
          <cell r="Y23">
            <v>1.17</v>
          </cell>
          <cell r="Z23" t="str">
            <v>＝</v>
          </cell>
          <cell r="AA23">
            <v>1.17</v>
          </cell>
          <cell r="AB23" t="str">
            <v>＝</v>
          </cell>
          <cell r="AC23">
            <v>1.17</v>
          </cell>
          <cell r="AD23">
            <v>1.17</v>
          </cell>
          <cell r="AE23" t="str">
            <v>＝</v>
          </cell>
          <cell r="AF23">
            <v>1.17</v>
          </cell>
          <cell r="AG23">
            <v>1.17</v>
          </cell>
          <cell r="AH23" t="str">
            <v>＝</v>
          </cell>
          <cell r="AI23">
            <v>1.17</v>
          </cell>
          <cell r="AJ23">
            <v>1.17</v>
          </cell>
          <cell r="AK23" t="str">
            <v>＝</v>
          </cell>
          <cell r="AL23">
            <v>1.17</v>
          </cell>
          <cell r="AM23">
            <v>1.17</v>
          </cell>
          <cell r="AN23" t="str">
            <v>＝</v>
          </cell>
          <cell r="AO23">
            <v>1.17</v>
          </cell>
          <cell r="AP23">
            <v>1.17</v>
          </cell>
          <cell r="AQ23" t="str">
            <v>＝</v>
          </cell>
          <cell r="AR23">
            <v>1.17</v>
          </cell>
          <cell r="AW23" t="str">
            <v>＝</v>
          </cell>
          <cell r="AX23">
            <v>1.17</v>
          </cell>
          <cell r="CC23" t="str">
            <v>＝</v>
          </cell>
          <cell r="CD23">
            <v>1.17</v>
          </cell>
        </row>
        <row r="24">
          <cell r="A24" t="str">
            <v>２次</v>
          </cell>
          <cell r="B24" t="str">
            <v>２次</v>
          </cell>
          <cell r="C24" t="str">
            <v>２次</v>
          </cell>
          <cell r="D24" t="str">
            <v>２次</v>
          </cell>
          <cell r="E24" t="str">
            <v>２次</v>
          </cell>
          <cell r="F24" t="str">
            <v>２次</v>
          </cell>
          <cell r="G24" t="str">
            <v>２次</v>
          </cell>
          <cell r="H24" t="str">
            <v>２次</v>
          </cell>
          <cell r="I24" t="str">
            <v>２次</v>
          </cell>
          <cell r="J24" t="str">
            <v>２次</v>
          </cell>
          <cell r="K24" t="str">
            <v>２次</v>
          </cell>
          <cell r="L24" t="str">
            <v>２次</v>
          </cell>
          <cell r="M24" t="str">
            <v>２次</v>
          </cell>
          <cell r="N24" t="str">
            <v>２次</v>
          </cell>
          <cell r="O24" t="str">
            <v>２次</v>
          </cell>
          <cell r="P24" t="str">
            <v>２次</v>
          </cell>
          <cell r="Q24" t="str">
            <v>２次</v>
          </cell>
          <cell r="U24" t="str">
            <v>２次</v>
          </cell>
          <cell r="BA24" t="str">
            <v>２次</v>
          </cell>
        </row>
        <row r="25">
          <cell r="E25" t="str">
            <v>+</v>
          </cell>
          <cell r="F25" t="str">
            <v>＝</v>
          </cell>
          <cell r="G25" t="str">
            <v>/</v>
          </cell>
          <cell r="H25" t="str">
            <v>＝</v>
          </cell>
          <cell r="I25" t="str">
            <v>×</v>
          </cell>
          <cell r="J25" t="str">
            <v>+</v>
          </cell>
          <cell r="K25" t="str">
            <v>＝</v>
          </cell>
          <cell r="L25" t="str">
            <v>/</v>
          </cell>
          <cell r="M25" t="str">
            <v>×</v>
          </cell>
          <cell r="N25" t="str">
            <v>×</v>
          </cell>
          <cell r="O25" t="str">
            <v>+</v>
          </cell>
          <cell r="P25" t="str">
            <v>＝</v>
          </cell>
          <cell r="Q25" t="str">
            <v>/</v>
          </cell>
          <cell r="R25" t="str">
            <v>/</v>
          </cell>
          <cell r="S25" t="str">
            <v>×</v>
          </cell>
          <cell r="U25" t="str">
            <v>＝</v>
          </cell>
          <cell r="V25" t="str">
            <v>/</v>
          </cell>
          <cell r="W25" t="str">
            <v>×</v>
          </cell>
          <cell r="X25" t="str">
            <v>×</v>
          </cell>
          <cell r="Y25" t="str">
            <v>+</v>
          </cell>
          <cell r="Z25" t="str">
            <v>＝</v>
          </cell>
          <cell r="AA25" t="str">
            <v>/</v>
          </cell>
          <cell r="AB25" t="str">
            <v>×</v>
          </cell>
          <cell r="AC25" t="str">
            <v>×</v>
          </cell>
          <cell r="AD25" t="str">
            <v>+</v>
          </cell>
          <cell r="AE25" t="str">
            <v>＝</v>
          </cell>
          <cell r="AF25" t="str">
            <v>/</v>
          </cell>
          <cell r="AG25" t="str">
            <v>×</v>
          </cell>
          <cell r="AH25" t="str">
            <v>×</v>
          </cell>
          <cell r="AI25" t="str">
            <v>+</v>
          </cell>
          <cell r="AJ25" t="str">
            <v>＝</v>
          </cell>
          <cell r="AK25" t="str">
            <v>+</v>
          </cell>
          <cell r="AL25" t="str">
            <v>/</v>
          </cell>
          <cell r="AM25" t="str">
            <v>×</v>
          </cell>
          <cell r="AN25" t="str">
            <v>×</v>
          </cell>
          <cell r="AO25" t="str">
            <v>＝</v>
          </cell>
          <cell r="AP25" t="str">
            <v>＝</v>
          </cell>
          <cell r="AQ25" t="str">
            <v>/</v>
          </cell>
          <cell r="AR25" t="str">
            <v>×</v>
          </cell>
          <cell r="AS25" t="str">
            <v>×</v>
          </cell>
          <cell r="AT25" t="str">
            <v>+</v>
          </cell>
          <cell r="AU25" t="str">
            <v>＝</v>
          </cell>
          <cell r="AV25" t="str">
            <v>/</v>
          </cell>
          <cell r="AW25" t="str">
            <v>/</v>
          </cell>
          <cell r="AX25" t="str">
            <v>×</v>
          </cell>
          <cell r="AY25" t="str">
            <v>+</v>
          </cell>
          <cell r="BA25" t="str">
            <v>/</v>
          </cell>
          <cell r="BB25" t="str">
            <v>+</v>
          </cell>
          <cell r="BC25" t="str">
            <v>＝</v>
          </cell>
          <cell r="BD25" t="str">
            <v>/</v>
          </cell>
          <cell r="BE25" t="str">
            <v>+</v>
          </cell>
          <cell r="BF25" t="str">
            <v>＝</v>
          </cell>
          <cell r="BG25" t="str">
            <v>/</v>
          </cell>
          <cell r="BI25" t="str">
            <v>×</v>
          </cell>
          <cell r="BM25" t="str">
            <v>×</v>
          </cell>
          <cell r="BQ25" t="str">
            <v>+</v>
          </cell>
          <cell r="BU25" t="str">
            <v>＝</v>
          </cell>
          <cell r="CC25" t="str">
            <v>/</v>
          </cell>
        </row>
        <row r="26">
          <cell r="R26" t="str">
            <v>＝</v>
          </cell>
          <cell r="S26" t="str">
            <v>＝</v>
          </cell>
          <cell r="U26" t="str">
            <v>＝</v>
          </cell>
          <cell r="V26" t="str">
            <v>＝</v>
          </cell>
          <cell r="W26" t="str">
            <v>＝</v>
          </cell>
          <cell r="X26" t="str">
            <v>＝</v>
          </cell>
          <cell r="Y26" t="str">
            <v>＝</v>
          </cell>
          <cell r="Z26" t="str">
            <v>＝</v>
          </cell>
          <cell r="AA26" t="str">
            <v>＝</v>
          </cell>
          <cell r="AW26" t="str">
            <v>＝</v>
          </cell>
          <cell r="CC26" t="str">
            <v>＝</v>
          </cell>
        </row>
        <row r="28">
          <cell r="A28" t="str">
            <v xml:space="preserve"> ２　一般補強分　　　                                                                                                                            </v>
          </cell>
          <cell r="B28" t="str">
            <v>３  特別補強分</v>
          </cell>
          <cell r="C28" t="str">
            <v>請負比率</v>
          </cell>
          <cell r="D28">
            <v>0.9</v>
          </cell>
          <cell r="E28" t="str">
            <v>２  改修比率算出表（基礎部分）</v>
          </cell>
          <cell r="F28" t="str">
            <v>３  個別事由</v>
          </cell>
          <cell r="G28" t="str">
            <v>請負比率</v>
          </cell>
          <cell r="H28">
            <v>0.9</v>
          </cell>
          <cell r="I28" t="str">
            <v>２  改修比率算出表（基礎部分）</v>
          </cell>
          <cell r="J28" t="str">
            <v>３  個別事由</v>
          </cell>
          <cell r="K28" t="str">
            <v>請負比率</v>
          </cell>
          <cell r="L28" t="str">
            <v>３  特別補強分</v>
          </cell>
          <cell r="M28" t="str">
            <v>請負比率</v>
          </cell>
          <cell r="N28">
            <v>0.9</v>
          </cell>
          <cell r="O28" t="str">
            <v>２  改修比率算出表（基礎部分）</v>
          </cell>
          <cell r="P28" t="str">
            <v>３  個別事由</v>
          </cell>
          <cell r="Q28" t="str">
            <v>請負比率</v>
          </cell>
          <cell r="R28">
            <v>0.9</v>
          </cell>
          <cell r="S28">
            <v>0.9</v>
          </cell>
          <cell r="U28" t="str">
            <v>２  改修比率算出表（基礎部分）</v>
          </cell>
          <cell r="V28" t="str">
            <v>３  個別事由</v>
          </cell>
          <cell r="W28" t="str">
            <v>請負比率</v>
          </cell>
          <cell r="X28">
            <v>0.9</v>
          </cell>
          <cell r="Y28" t="str">
            <v>２  改修比率算出表（基礎部分）</v>
          </cell>
          <cell r="Z28" t="str">
            <v>３  個別事由</v>
          </cell>
          <cell r="AA28" t="str">
            <v>請負比率</v>
          </cell>
          <cell r="AB28">
            <v>0.9</v>
          </cell>
          <cell r="AC28" t="str">
            <v>請負比率</v>
          </cell>
          <cell r="AD28">
            <v>0.9</v>
          </cell>
          <cell r="AE28" t="str">
            <v>２  改修比率算出表（基礎部分）</v>
          </cell>
          <cell r="AF28" t="str">
            <v>３  個別事由</v>
          </cell>
          <cell r="AG28" t="str">
            <v>請負比率</v>
          </cell>
          <cell r="AH28">
            <v>0.9</v>
          </cell>
          <cell r="AI28" t="str">
            <v>請負比率</v>
          </cell>
          <cell r="AJ28">
            <v>0.9</v>
          </cell>
          <cell r="AK28" t="str">
            <v>２  改修比率算出表（基礎部分）</v>
          </cell>
          <cell r="AL28" t="str">
            <v>３  個別事由</v>
          </cell>
          <cell r="AM28" t="str">
            <v>請負比率</v>
          </cell>
          <cell r="AN28" t="str">
            <v>３  個別事由</v>
          </cell>
          <cell r="AO28">
            <v>0.9</v>
          </cell>
          <cell r="AP28" t="str">
            <v>２  改修比率算出表（基礎部分）</v>
          </cell>
          <cell r="AQ28" t="str">
            <v>３  個別事由</v>
          </cell>
          <cell r="AR28" t="str">
            <v>請負比率</v>
          </cell>
          <cell r="AS28">
            <v>0.9</v>
          </cell>
          <cell r="AT28">
            <v>0.9</v>
          </cell>
          <cell r="AU28" t="str">
            <v>２  改修比率算出表（基礎部分）</v>
          </cell>
          <cell r="AV28" t="str">
            <v>請負比率</v>
          </cell>
          <cell r="AW28" t="str">
            <v>請負比率</v>
          </cell>
          <cell r="AX28">
            <v>0.9</v>
          </cell>
          <cell r="AY28" t="str">
            <v>３  個別事由</v>
          </cell>
          <cell r="BA28" t="str">
            <v>２  改修比率算出表（基礎部分）</v>
          </cell>
          <cell r="BT28" t="str">
            <v>３  個別事由</v>
          </cell>
          <cell r="CB28" t="str">
            <v>請負比率</v>
          </cell>
          <cell r="CD28">
            <v>0.9</v>
          </cell>
        </row>
        <row r="29">
          <cell r="A29" t="str">
            <v>補  強  要  素</v>
          </cell>
          <cell r="B29" t="str">
            <v>平均単価</v>
          </cell>
          <cell r="C29" t="str">
            <v>数量</v>
          </cell>
          <cell r="D29" t="str">
            <v>平均単価</v>
          </cell>
          <cell r="E29" t="str">
            <v>実施金額</v>
          </cell>
          <cell r="F29" t="str">
            <v>数量</v>
          </cell>
          <cell r="G29" t="str">
            <v>標準金額</v>
          </cell>
          <cell r="H29" t="str">
            <v>実施金額</v>
          </cell>
          <cell r="I29" t="str">
            <v>単価</v>
          </cell>
          <cell r="J29" t="str">
            <v>備       考</v>
          </cell>
          <cell r="K29" t="str">
            <v>工       種</v>
          </cell>
          <cell r="L29" t="str">
            <v>区分</v>
          </cell>
          <cell r="M29" t="str">
            <v>割合</v>
          </cell>
          <cell r="N29" t="str">
            <v>単価構成比</v>
          </cell>
          <cell r="O29" t="str">
            <v>数量</v>
          </cell>
          <cell r="P29" t="str">
            <v>区    分</v>
          </cell>
          <cell r="Q29" t="str">
            <v>単価</v>
          </cell>
          <cell r="R29" t="str">
            <v>単  価</v>
          </cell>
          <cell r="S29" t="str">
            <v>実施金額</v>
          </cell>
          <cell r="U29" t="str">
            <v>工       種</v>
          </cell>
          <cell r="V29" t="str">
            <v>割合</v>
          </cell>
          <cell r="W29" t="str">
            <v>単価構成比</v>
          </cell>
          <cell r="X29" t="str">
            <v>改修比率</v>
          </cell>
          <cell r="Y29" t="str">
            <v>改修範囲  （数量）</v>
          </cell>
          <cell r="Z29" t="str">
            <v>改修範囲  （数量）</v>
          </cell>
          <cell r="AA29" t="str">
            <v>単  価</v>
          </cell>
          <cell r="AB29" t="str">
            <v>標準金額</v>
          </cell>
          <cell r="AC29" t="str">
            <v>実施金額</v>
          </cell>
          <cell r="AD29" t="str">
            <v>単価構成比</v>
          </cell>
          <cell r="AE29" t="str">
            <v>割合</v>
          </cell>
          <cell r="AF29" t="str">
            <v>割合</v>
          </cell>
          <cell r="AG29" t="str">
            <v>数  量</v>
          </cell>
          <cell r="AH29" t="str">
            <v>単価構成比</v>
          </cell>
          <cell r="AI29" t="str">
            <v>単価構成比</v>
          </cell>
          <cell r="AJ29" t="str">
            <v>実施金額</v>
          </cell>
          <cell r="AK29" t="str">
            <v>改修比率</v>
          </cell>
          <cell r="AL29" t="str">
            <v>改修比率</v>
          </cell>
          <cell r="AM29" t="str">
            <v>区    分</v>
          </cell>
          <cell r="AN29" t="str">
            <v>区    分</v>
          </cell>
          <cell r="AO29" t="str">
            <v>改修比率</v>
          </cell>
          <cell r="AP29" t="str">
            <v>区    分</v>
          </cell>
          <cell r="AQ29" t="str">
            <v>数  量</v>
          </cell>
          <cell r="AR29" t="str">
            <v>数  量</v>
          </cell>
          <cell r="AS29" t="str">
            <v>単  価</v>
          </cell>
          <cell r="AT29" t="str">
            <v>単  価</v>
          </cell>
          <cell r="AU29" t="str">
            <v>標準金額</v>
          </cell>
          <cell r="AV29" t="str">
            <v>工       種</v>
          </cell>
          <cell r="AW29" t="str">
            <v>実施金額</v>
          </cell>
          <cell r="AX29" t="str">
            <v>割合</v>
          </cell>
          <cell r="AY29" t="str">
            <v>単価構成比</v>
          </cell>
          <cell r="BA29" t="str">
            <v>工       種</v>
          </cell>
          <cell r="BB29" t="str">
            <v>数  量</v>
          </cell>
          <cell r="BC29" t="str">
            <v>単  価</v>
          </cell>
          <cell r="BD29" t="str">
            <v>標準金額</v>
          </cell>
          <cell r="BE29" t="str">
            <v>実施金額</v>
          </cell>
          <cell r="BF29" t="str">
            <v>改修範囲  （数量）</v>
          </cell>
          <cell r="BG29" t="str">
            <v>改修比率</v>
          </cell>
          <cell r="BH29" t="str">
            <v>区    分</v>
          </cell>
          <cell r="BI29" t="str">
            <v>数  量</v>
          </cell>
          <cell r="BJ29" t="str">
            <v>単  価</v>
          </cell>
          <cell r="BK29" t="str">
            <v>標準金額</v>
          </cell>
          <cell r="BL29" t="str">
            <v>割合</v>
          </cell>
          <cell r="BM29" t="str">
            <v>区    分</v>
          </cell>
          <cell r="BN29" t="str">
            <v>数  量</v>
          </cell>
          <cell r="BO29" t="str">
            <v>単価構成比</v>
          </cell>
          <cell r="BP29" t="str">
            <v>標準金額</v>
          </cell>
          <cell r="BQ29" t="str">
            <v>実施金額</v>
          </cell>
          <cell r="BR29" t="str">
            <v>改修比率</v>
          </cell>
          <cell r="BS29" t="str">
            <v>単  価</v>
          </cell>
          <cell r="BT29" t="str">
            <v>区    分</v>
          </cell>
          <cell r="BU29" t="str">
            <v>実施金額</v>
          </cell>
          <cell r="BV29" t="str">
            <v>標準金額</v>
          </cell>
          <cell r="BW29" t="str">
            <v>実施金額</v>
          </cell>
          <cell r="BX29" t="str">
            <v>数  量</v>
          </cell>
          <cell r="BY29" t="str">
            <v>実施金額</v>
          </cell>
          <cell r="BZ29" t="str">
            <v>単  価</v>
          </cell>
          <cell r="CA29" t="str">
            <v>標準金額</v>
          </cell>
          <cell r="CC29" t="str">
            <v>実施金額</v>
          </cell>
        </row>
        <row r="30">
          <cell r="D30" t="str">
            <v>（千円）</v>
          </cell>
          <cell r="E30" t="str">
            <v>（千円）</v>
          </cell>
          <cell r="F30" t="str">
            <v>（千円）</v>
          </cell>
          <cell r="G30" t="str">
            <v>（千円）</v>
          </cell>
          <cell r="H30" t="str">
            <v>（千円）</v>
          </cell>
          <cell r="I30" t="str">
            <v>①  ％</v>
          </cell>
          <cell r="J30" t="str">
            <v>②</v>
          </cell>
          <cell r="K30" t="str">
            <v>％</v>
          </cell>
          <cell r="L30" t="str">
            <v>①×②  ％</v>
          </cell>
          <cell r="M30" t="str">
            <v>(円）</v>
          </cell>
          <cell r="N30" t="str">
            <v>(千円）</v>
          </cell>
          <cell r="O30" t="str">
            <v>(千円）</v>
          </cell>
          <cell r="P30" t="str">
            <v>①  ％</v>
          </cell>
          <cell r="Q30" t="str">
            <v>（円）</v>
          </cell>
          <cell r="R30" t="str">
            <v>％</v>
          </cell>
          <cell r="S30" t="str">
            <v>（千円）</v>
          </cell>
          <cell r="U30" t="str">
            <v>(千円）</v>
          </cell>
          <cell r="V30" t="str">
            <v>②</v>
          </cell>
          <cell r="W30" t="str">
            <v>％</v>
          </cell>
          <cell r="X30" t="str">
            <v>①×②  ％</v>
          </cell>
          <cell r="Y30" t="str">
            <v>(円）</v>
          </cell>
          <cell r="Z30" t="str">
            <v>(千円）</v>
          </cell>
          <cell r="AA30" t="str">
            <v>(千円）</v>
          </cell>
          <cell r="AB30" t="str">
            <v>①  ％</v>
          </cell>
          <cell r="AC30" t="str">
            <v>②</v>
          </cell>
          <cell r="AD30" t="str">
            <v>％</v>
          </cell>
          <cell r="AE30" t="str">
            <v>①×②  ％</v>
          </cell>
          <cell r="AF30" t="str">
            <v>(円）</v>
          </cell>
          <cell r="AG30" t="str">
            <v>①  ％</v>
          </cell>
          <cell r="AH30" t="str">
            <v>①  ％</v>
          </cell>
          <cell r="AI30" t="str">
            <v>②</v>
          </cell>
          <cell r="AJ30" t="str">
            <v>％</v>
          </cell>
          <cell r="AK30" t="str">
            <v>(円）</v>
          </cell>
          <cell r="AL30" t="str">
            <v>(千円）</v>
          </cell>
          <cell r="AM30" t="str">
            <v>①×②  ％</v>
          </cell>
          <cell r="AN30" t="str">
            <v>①  ％</v>
          </cell>
          <cell r="AO30" t="str">
            <v>②</v>
          </cell>
          <cell r="AP30" t="str">
            <v>％</v>
          </cell>
          <cell r="AQ30" t="str">
            <v>①×②  ％</v>
          </cell>
          <cell r="AR30" t="str">
            <v>(円）</v>
          </cell>
          <cell r="AS30" t="str">
            <v>(千円）</v>
          </cell>
          <cell r="AT30" t="str">
            <v>(円）</v>
          </cell>
          <cell r="AU30" t="str">
            <v>(千円）</v>
          </cell>
          <cell r="AV30" t="str">
            <v>①  ％</v>
          </cell>
          <cell r="AW30" t="str">
            <v>(千円）</v>
          </cell>
          <cell r="AX30" t="str">
            <v>％</v>
          </cell>
          <cell r="AY30" t="str">
            <v>①×②  ％</v>
          </cell>
          <cell r="BA30" t="str">
            <v>(千円）</v>
          </cell>
          <cell r="BB30" t="str">
            <v>(千円）</v>
          </cell>
          <cell r="BC30" t="str">
            <v>％</v>
          </cell>
          <cell r="BD30" t="str">
            <v>①×②  ％</v>
          </cell>
          <cell r="BE30" t="str">
            <v>(円）</v>
          </cell>
          <cell r="BF30" t="str">
            <v>(千円）</v>
          </cell>
          <cell r="BG30" t="str">
            <v>(千円）</v>
          </cell>
          <cell r="BH30" t="str">
            <v>％</v>
          </cell>
          <cell r="BI30" t="str">
            <v>①×②  ％</v>
          </cell>
          <cell r="BJ30" t="str">
            <v>(円）</v>
          </cell>
          <cell r="BK30" t="str">
            <v>(千円）</v>
          </cell>
          <cell r="BL30" t="str">
            <v>(千円）</v>
          </cell>
          <cell r="BM30" t="str">
            <v>％</v>
          </cell>
          <cell r="BN30" t="str">
            <v>①  ％</v>
          </cell>
          <cell r="BO30" t="str">
            <v>②</v>
          </cell>
          <cell r="BP30" t="str">
            <v>％</v>
          </cell>
          <cell r="BQ30" t="str">
            <v>(千円）</v>
          </cell>
          <cell r="BR30" t="str">
            <v>(千円）</v>
          </cell>
          <cell r="BS30" t="str">
            <v>①×②  ％</v>
          </cell>
          <cell r="BZ30" t="str">
            <v>(円）</v>
          </cell>
          <cell r="CA30" t="str">
            <v>(千円）</v>
          </cell>
          <cell r="CC30" t="str">
            <v>(千円）</v>
          </cell>
        </row>
        <row r="31">
          <cell r="A31" t="str">
            <v>(校舎)</v>
          </cell>
          <cell r="B31" t="str">
            <v>防水･屋根</v>
          </cell>
          <cell r="C31">
            <v>850</v>
          </cell>
          <cell r="D31" t="str">
            <v>㎡</v>
          </cell>
          <cell r="E31" t="str">
            <v>/</v>
          </cell>
          <cell r="F31">
            <v>850</v>
          </cell>
          <cell r="G31" t="str">
            <v>㎡</v>
          </cell>
          <cell r="H31">
            <v>100</v>
          </cell>
          <cell r="I31">
            <v>3</v>
          </cell>
          <cell r="J31">
            <v>3</v>
          </cell>
          <cell r="K31" t="str">
            <v>防水･屋根</v>
          </cell>
          <cell r="L31">
            <v>850</v>
          </cell>
          <cell r="M31" t="str">
            <v>㎡</v>
          </cell>
          <cell r="N31" t="str">
            <v>/</v>
          </cell>
          <cell r="O31">
            <v>850</v>
          </cell>
          <cell r="P31" t="str">
            <v>㎡</v>
          </cell>
          <cell r="Q31">
            <v>100</v>
          </cell>
          <cell r="R31">
            <v>3</v>
          </cell>
          <cell r="S31" t="str">
            <v>防水･屋根</v>
          </cell>
          <cell r="U31" t="str">
            <v>/</v>
          </cell>
          <cell r="V31" t="str">
            <v>防水･屋根</v>
          </cell>
          <cell r="W31">
            <v>850</v>
          </cell>
          <cell r="X31" t="str">
            <v>㎡</v>
          </cell>
          <cell r="Y31" t="str">
            <v>/</v>
          </cell>
          <cell r="Z31">
            <v>850</v>
          </cell>
          <cell r="AA31" t="str">
            <v>㎡</v>
          </cell>
          <cell r="AB31" t="str">
            <v>/</v>
          </cell>
          <cell r="AC31" t="str">
            <v>/</v>
          </cell>
          <cell r="AD31">
            <v>850</v>
          </cell>
          <cell r="AE31" t="str">
            <v>㎡</v>
          </cell>
          <cell r="AF31" t="str">
            <v/>
          </cell>
          <cell r="AG31">
            <v>3</v>
          </cell>
          <cell r="AH31">
            <v>100</v>
          </cell>
          <cell r="AI31">
            <v>3</v>
          </cell>
          <cell r="AJ31" t="str">
            <v>防水･屋根</v>
          </cell>
          <cell r="AK31">
            <v>850</v>
          </cell>
          <cell r="AL31" t="str">
            <v>㎡</v>
          </cell>
          <cell r="AM31">
            <v>3</v>
          </cell>
          <cell r="AN31">
            <v>850</v>
          </cell>
          <cell r="AO31" t="str">
            <v>㎡</v>
          </cell>
          <cell r="AP31">
            <v>100</v>
          </cell>
          <cell r="AQ31">
            <v>3</v>
          </cell>
          <cell r="AR31">
            <v>3</v>
          </cell>
          <cell r="AS31" t="str">
            <v>㎡</v>
          </cell>
          <cell r="AT31" t="str">
            <v>/</v>
          </cell>
          <cell r="AU31">
            <v>850</v>
          </cell>
          <cell r="AV31" t="str">
            <v>㎡</v>
          </cell>
          <cell r="AW31">
            <v>100</v>
          </cell>
          <cell r="AX31">
            <v>3</v>
          </cell>
          <cell r="AY31">
            <v>3</v>
          </cell>
          <cell r="BA31">
            <v>850</v>
          </cell>
          <cell r="BB31" t="str">
            <v>防水･屋根</v>
          </cell>
          <cell r="BC31" t="str">
            <v/>
          </cell>
          <cell r="BD31">
            <v>100</v>
          </cell>
          <cell r="BE31">
            <v>3</v>
          </cell>
          <cell r="BF31">
            <v>850</v>
          </cell>
          <cell r="BG31" t="str">
            <v>㎡</v>
          </cell>
          <cell r="BH31" t="str">
            <v>/</v>
          </cell>
          <cell r="BI31">
            <v>3</v>
          </cell>
          <cell r="BJ31">
            <v>850</v>
          </cell>
          <cell r="BK31" t="str">
            <v>㎡</v>
          </cell>
          <cell r="BL31" t="str">
            <v/>
          </cell>
          <cell r="BM31">
            <v>3</v>
          </cell>
          <cell r="BN31">
            <v>100</v>
          </cell>
          <cell r="BO31">
            <v>3</v>
          </cell>
          <cell r="BS31">
            <v>3</v>
          </cell>
        </row>
        <row r="32">
          <cell r="A32" t="str">
            <v>壁新設(㎡)</v>
          </cell>
          <cell r="B32">
            <v>82</v>
          </cell>
          <cell r="C32">
            <v>0</v>
          </cell>
          <cell r="D32">
            <v>82</v>
          </cell>
          <cell r="E32" t="str">
            <v>外 　　装</v>
          </cell>
          <cell r="F32">
            <v>770</v>
          </cell>
          <cell r="G32">
            <v>0</v>
          </cell>
          <cell r="H32" t="str">
            <v>/</v>
          </cell>
          <cell r="I32">
            <v>770</v>
          </cell>
          <cell r="J32" t="str">
            <v>㎡</v>
          </cell>
          <cell r="K32">
            <v>100</v>
          </cell>
          <cell r="L32">
            <v>1.5</v>
          </cell>
          <cell r="M32">
            <v>1.5</v>
          </cell>
          <cell r="N32" t="str">
            <v>建</v>
          </cell>
          <cell r="O32" t="str">
            <v>外 　　装</v>
          </cell>
          <cell r="P32">
            <v>770</v>
          </cell>
          <cell r="Q32" t="str">
            <v>㎡</v>
          </cell>
          <cell r="R32" t="str">
            <v>/</v>
          </cell>
          <cell r="S32" t="str">
            <v>建</v>
          </cell>
          <cell r="U32" t="str">
            <v>建</v>
          </cell>
          <cell r="V32" t="str">
            <v>外 　　装</v>
          </cell>
          <cell r="W32">
            <v>1.5</v>
          </cell>
          <cell r="X32">
            <v>770</v>
          </cell>
          <cell r="Y32" t="str">
            <v>㎡</v>
          </cell>
          <cell r="Z32">
            <v>770</v>
          </cell>
          <cell r="AA32" t="str">
            <v>㎡</v>
          </cell>
          <cell r="AB32" t="str">
            <v>/</v>
          </cell>
          <cell r="AC32" t="str">
            <v>㎡</v>
          </cell>
          <cell r="AD32">
            <v>770</v>
          </cell>
          <cell r="AE32" t="str">
            <v>㎡</v>
          </cell>
          <cell r="AF32" t="str">
            <v/>
          </cell>
          <cell r="AG32" t="str">
            <v>㎡</v>
          </cell>
          <cell r="AH32">
            <v>100</v>
          </cell>
          <cell r="AI32">
            <v>1.5</v>
          </cell>
          <cell r="AJ32">
            <v>1.5</v>
          </cell>
          <cell r="AK32">
            <v>100</v>
          </cell>
          <cell r="AL32">
            <v>1.5</v>
          </cell>
          <cell r="AM32">
            <v>1.5</v>
          </cell>
          <cell r="AN32" t="str">
            <v>建</v>
          </cell>
          <cell r="AO32" t="str">
            <v>外 　　装</v>
          </cell>
          <cell r="AP32">
            <v>770</v>
          </cell>
          <cell r="AQ32" t="str">
            <v>㎡</v>
          </cell>
          <cell r="AR32" t="str">
            <v>/</v>
          </cell>
          <cell r="AS32">
            <v>770</v>
          </cell>
          <cell r="AT32" t="str">
            <v>㎡</v>
          </cell>
          <cell r="AU32">
            <v>100</v>
          </cell>
          <cell r="AV32">
            <v>1.5</v>
          </cell>
          <cell r="AW32">
            <v>1.5</v>
          </cell>
          <cell r="AX32">
            <v>770</v>
          </cell>
          <cell r="AY32" t="str">
            <v>㎡</v>
          </cell>
          <cell r="BA32" t="str">
            <v>建</v>
          </cell>
          <cell r="BB32" t="str">
            <v>外 　　装</v>
          </cell>
          <cell r="BC32">
            <v>100</v>
          </cell>
          <cell r="BD32">
            <v>1.5</v>
          </cell>
          <cell r="BE32">
            <v>1.5</v>
          </cell>
          <cell r="BF32">
            <v>770</v>
          </cell>
          <cell r="BG32" t="str">
            <v>㎡</v>
          </cell>
          <cell r="BH32" t="str">
            <v>/</v>
          </cell>
          <cell r="BI32">
            <v>1.5</v>
          </cell>
          <cell r="BJ32">
            <v>770</v>
          </cell>
          <cell r="BK32" t="str">
            <v>㎡</v>
          </cell>
          <cell r="BL32" t="str">
            <v/>
          </cell>
          <cell r="BM32">
            <v>1.5</v>
          </cell>
          <cell r="BN32">
            <v>100</v>
          </cell>
          <cell r="BO32">
            <v>1.5</v>
          </cell>
          <cell r="BS32">
            <v>1.5</v>
          </cell>
        </row>
        <row r="33">
          <cell r="A33" t="str">
            <v>壁補強（〃）</v>
          </cell>
          <cell r="B33">
            <v>90</v>
          </cell>
          <cell r="C33">
            <v>0</v>
          </cell>
          <cell r="D33">
            <v>90</v>
          </cell>
          <cell r="E33" t="str">
            <v>床 床板張</v>
          </cell>
          <cell r="F33">
            <v>482</v>
          </cell>
          <cell r="G33">
            <v>0</v>
          </cell>
          <cell r="H33" t="str">
            <v>/</v>
          </cell>
          <cell r="I33">
            <v>655</v>
          </cell>
          <cell r="J33" t="str">
            <v>㎡</v>
          </cell>
          <cell r="K33">
            <v>74</v>
          </cell>
          <cell r="L33">
            <v>4.8</v>
          </cell>
          <cell r="M33">
            <v>3.6</v>
          </cell>
          <cell r="N33" t="str">
            <v>内</v>
          </cell>
          <cell r="O33" t="str">
            <v>床 床板張</v>
          </cell>
          <cell r="P33">
            <v>482</v>
          </cell>
          <cell r="Q33" t="str">
            <v>㎡</v>
          </cell>
          <cell r="R33" t="str">
            <v>/</v>
          </cell>
          <cell r="S33" t="str">
            <v>㎡</v>
          </cell>
          <cell r="U33" t="str">
            <v>床 床板張</v>
          </cell>
          <cell r="V33" t="str">
            <v>内</v>
          </cell>
          <cell r="W33" t="str">
            <v>床 床板張</v>
          </cell>
          <cell r="X33">
            <v>482</v>
          </cell>
          <cell r="Y33" t="str">
            <v>㎡</v>
          </cell>
          <cell r="Z33">
            <v>482</v>
          </cell>
          <cell r="AA33" t="str">
            <v>㎡</v>
          </cell>
          <cell r="AB33" t="str">
            <v>/</v>
          </cell>
          <cell r="AC33" t="str">
            <v>㎡</v>
          </cell>
          <cell r="AD33">
            <v>655</v>
          </cell>
          <cell r="AE33" t="str">
            <v>㎡</v>
          </cell>
          <cell r="AF33" t="str">
            <v/>
          </cell>
          <cell r="AG33" t="str">
            <v>㎡</v>
          </cell>
          <cell r="AH33">
            <v>74</v>
          </cell>
          <cell r="AI33">
            <v>4.8</v>
          </cell>
          <cell r="AJ33">
            <v>3.6</v>
          </cell>
          <cell r="AK33">
            <v>74</v>
          </cell>
          <cell r="AL33">
            <v>4.8</v>
          </cell>
          <cell r="AM33">
            <v>3.6</v>
          </cell>
          <cell r="AN33" t="str">
            <v>内</v>
          </cell>
          <cell r="AO33" t="str">
            <v>床 床板張</v>
          </cell>
          <cell r="AP33">
            <v>482</v>
          </cell>
          <cell r="AQ33" t="str">
            <v>㎡</v>
          </cell>
          <cell r="AR33" t="str">
            <v>/</v>
          </cell>
          <cell r="AS33">
            <v>655</v>
          </cell>
          <cell r="AT33" t="str">
            <v>㎡</v>
          </cell>
          <cell r="AU33">
            <v>74</v>
          </cell>
          <cell r="AV33">
            <v>4.8</v>
          </cell>
          <cell r="AW33">
            <v>3.6</v>
          </cell>
          <cell r="AX33">
            <v>482</v>
          </cell>
          <cell r="AY33" t="str">
            <v>㎡</v>
          </cell>
          <cell r="BA33">
            <v>655</v>
          </cell>
          <cell r="BB33" t="str">
            <v>内</v>
          </cell>
          <cell r="BC33" t="str">
            <v>床 床板張</v>
          </cell>
          <cell r="BD33">
            <v>4.8</v>
          </cell>
          <cell r="BE33">
            <v>3.6</v>
          </cell>
          <cell r="BF33">
            <v>482</v>
          </cell>
          <cell r="BG33" t="str">
            <v>㎡</v>
          </cell>
          <cell r="BH33" t="str">
            <v>/</v>
          </cell>
          <cell r="BI33">
            <v>4.8</v>
          </cell>
          <cell r="BJ33">
            <v>655</v>
          </cell>
          <cell r="BK33" t="str">
            <v>㎡</v>
          </cell>
          <cell r="BL33" t="str">
            <v/>
          </cell>
          <cell r="BM33">
            <v>3.6</v>
          </cell>
          <cell r="BN33">
            <v>74</v>
          </cell>
          <cell r="BO33">
            <v>4.8</v>
          </cell>
          <cell r="BS33">
            <v>3.6</v>
          </cell>
        </row>
        <row r="34">
          <cell r="A34" t="str">
            <v>袖壁新設（〃）</v>
          </cell>
          <cell r="B34">
            <v>89</v>
          </cell>
          <cell r="C34">
            <v>0</v>
          </cell>
          <cell r="D34">
            <v>89</v>
          </cell>
          <cell r="E34" t="str">
            <v>㎡</v>
          </cell>
          <cell r="F34" t="str">
            <v>㎡</v>
          </cell>
          <cell r="G34">
            <v>0</v>
          </cell>
          <cell r="H34">
            <v>2.2000000000000002</v>
          </cell>
          <cell r="I34">
            <v>0</v>
          </cell>
          <cell r="J34" t="str">
            <v>床組</v>
          </cell>
          <cell r="K34">
            <v>0</v>
          </cell>
          <cell r="L34" t="str">
            <v>㎡</v>
          </cell>
          <cell r="M34" t="str">
            <v>/</v>
          </cell>
          <cell r="N34">
            <v>0</v>
          </cell>
          <cell r="O34" t="str">
            <v>㎡</v>
          </cell>
          <cell r="P34">
            <v>0</v>
          </cell>
          <cell r="Q34">
            <v>2.2000000000000002</v>
          </cell>
          <cell r="R34">
            <v>0</v>
          </cell>
          <cell r="S34" t="str">
            <v>床組</v>
          </cell>
          <cell r="U34">
            <v>0</v>
          </cell>
          <cell r="V34" t="str">
            <v>床組</v>
          </cell>
          <cell r="W34" t="str">
            <v>床組</v>
          </cell>
          <cell r="X34" t="str">
            <v>床組</v>
          </cell>
          <cell r="Y34">
            <v>0</v>
          </cell>
          <cell r="Z34" t="str">
            <v>㎡</v>
          </cell>
          <cell r="AA34" t="str">
            <v>㎡</v>
          </cell>
          <cell r="AB34">
            <v>0</v>
          </cell>
          <cell r="AC34" t="str">
            <v>㎡</v>
          </cell>
          <cell r="AD34" t="str">
            <v>㎡</v>
          </cell>
          <cell r="AE34" t="str">
            <v>㎡</v>
          </cell>
          <cell r="AF34">
            <v>0</v>
          </cell>
          <cell r="AG34">
            <v>0</v>
          </cell>
          <cell r="AH34">
            <v>0</v>
          </cell>
          <cell r="AI34">
            <v>2.2000000000000002</v>
          </cell>
          <cell r="AJ34" t="str">
            <v>床組</v>
          </cell>
          <cell r="AK34">
            <v>0</v>
          </cell>
          <cell r="AL34" t="str">
            <v>㎡</v>
          </cell>
          <cell r="AM34">
            <v>0</v>
          </cell>
          <cell r="AN34">
            <v>0</v>
          </cell>
          <cell r="AO34" t="str">
            <v>㎡</v>
          </cell>
          <cell r="AP34">
            <v>0</v>
          </cell>
          <cell r="AQ34">
            <v>2.2000000000000002</v>
          </cell>
          <cell r="AR34">
            <v>0</v>
          </cell>
          <cell r="AS34">
            <v>0</v>
          </cell>
          <cell r="AT34" t="str">
            <v>㎡</v>
          </cell>
          <cell r="AU34" t="str">
            <v>/</v>
          </cell>
          <cell r="AV34">
            <v>0</v>
          </cell>
          <cell r="AW34" t="str">
            <v>㎡</v>
          </cell>
          <cell r="AX34">
            <v>0</v>
          </cell>
          <cell r="AY34">
            <v>2.2000000000000002</v>
          </cell>
          <cell r="BA34" t="str">
            <v>㎡</v>
          </cell>
          <cell r="BB34" t="str">
            <v>/</v>
          </cell>
          <cell r="BC34" t="str">
            <v>床組</v>
          </cell>
          <cell r="BD34" t="str">
            <v>㎡</v>
          </cell>
          <cell r="BE34">
            <v>0</v>
          </cell>
          <cell r="BF34">
            <v>0</v>
          </cell>
          <cell r="BG34" t="str">
            <v>㎡</v>
          </cell>
          <cell r="BH34" t="str">
            <v>/</v>
          </cell>
          <cell r="BI34">
            <v>0</v>
          </cell>
          <cell r="BJ34">
            <v>0</v>
          </cell>
          <cell r="BK34" t="str">
            <v>㎡</v>
          </cell>
          <cell r="BL34">
            <v>0</v>
          </cell>
          <cell r="BM34">
            <v>0</v>
          </cell>
          <cell r="BN34">
            <v>0</v>
          </cell>
          <cell r="BO34">
            <v>2.2000000000000002</v>
          </cell>
          <cell r="BS34">
            <v>0</v>
          </cell>
        </row>
        <row r="35">
          <cell r="A35" t="str">
            <v>柱(鋼)補強(本）</v>
          </cell>
          <cell r="B35">
            <v>555</v>
          </cell>
          <cell r="C35">
            <v>0</v>
          </cell>
          <cell r="D35">
            <v>555</v>
          </cell>
          <cell r="E35">
            <v>405</v>
          </cell>
          <cell r="F35" t="str">
            <v>㎡</v>
          </cell>
          <cell r="G35">
            <v>0</v>
          </cell>
          <cell r="H35">
            <v>405</v>
          </cell>
          <cell r="I35" t="str">
            <v>㎡</v>
          </cell>
          <cell r="J35">
            <v>100</v>
          </cell>
          <cell r="K35">
            <v>11.6</v>
          </cell>
          <cell r="L35">
            <v>11.6</v>
          </cell>
          <cell r="M35" t="str">
            <v>壁</v>
          </cell>
          <cell r="N35">
            <v>405</v>
          </cell>
          <cell r="O35" t="str">
            <v>㎡</v>
          </cell>
          <cell r="P35" t="str">
            <v>/</v>
          </cell>
          <cell r="Q35">
            <v>405</v>
          </cell>
          <cell r="R35" t="str">
            <v>㎡</v>
          </cell>
          <cell r="S35">
            <v>100</v>
          </cell>
          <cell r="U35" t="str">
            <v>壁</v>
          </cell>
          <cell r="V35" t="str">
            <v>㎡</v>
          </cell>
          <cell r="W35" t="str">
            <v>壁</v>
          </cell>
          <cell r="X35">
            <v>405</v>
          </cell>
          <cell r="Y35" t="str">
            <v>㎡</v>
          </cell>
          <cell r="Z35">
            <v>405</v>
          </cell>
          <cell r="AA35" t="str">
            <v>㎡</v>
          </cell>
          <cell r="AB35" t="str">
            <v>/</v>
          </cell>
          <cell r="AC35" t="str">
            <v>㎡</v>
          </cell>
          <cell r="AD35">
            <v>405</v>
          </cell>
          <cell r="AE35" t="str">
            <v>㎡</v>
          </cell>
          <cell r="AF35" t="str">
            <v/>
          </cell>
          <cell r="AG35" t="str">
            <v>㎡</v>
          </cell>
          <cell r="AH35">
            <v>100</v>
          </cell>
          <cell r="AI35">
            <v>11.6</v>
          </cell>
          <cell r="AJ35">
            <v>11.6</v>
          </cell>
          <cell r="AK35" t="str">
            <v>壁</v>
          </cell>
          <cell r="AL35">
            <v>405</v>
          </cell>
          <cell r="AM35">
            <v>11.6</v>
          </cell>
          <cell r="AN35" t="str">
            <v>/</v>
          </cell>
          <cell r="AO35">
            <v>405</v>
          </cell>
          <cell r="AP35" t="str">
            <v>㎡</v>
          </cell>
          <cell r="AQ35">
            <v>100</v>
          </cell>
          <cell r="AR35">
            <v>11.6</v>
          </cell>
          <cell r="AS35">
            <v>11.6</v>
          </cell>
          <cell r="AT35" t="str">
            <v>㎡</v>
          </cell>
          <cell r="AU35" t="str">
            <v>/</v>
          </cell>
          <cell r="AV35">
            <v>405</v>
          </cell>
          <cell r="AW35" t="str">
            <v>㎡</v>
          </cell>
          <cell r="AX35">
            <v>100</v>
          </cell>
          <cell r="AY35">
            <v>11.6</v>
          </cell>
          <cell r="BA35" t="str">
            <v>/</v>
          </cell>
          <cell r="BB35">
            <v>405</v>
          </cell>
          <cell r="BC35" t="str">
            <v>壁</v>
          </cell>
          <cell r="BD35" t="str">
            <v/>
          </cell>
          <cell r="BE35">
            <v>100</v>
          </cell>
          <cell r="BF35">
            <v>405</v>
          </cell>
          <cell r="BG35" t="str">
            <v>㎡</v>
          </cell>
          <cell r="BH35" t="str">
            <v>/</v>
          </cell>
          <cell r="BI35">
            <v>11.6</v>
          </cell>
          <cell r="BJ35">
            <v>405</v>
          </cell>
          <cell r="BK35" t="str">
            <v>㎡</v>
          </cell>
          <cell r="BL35" t="str">
            <v/>
          </cell>
          <cell r="BM35">
            <v>11.6</v>
          </cell>
          <cell r="BN35">
            <v>100</v>
          </cell>
          <cell r="BO35">
            <v>11.6</v>
          </cell>
          <cell r="BS35">
            <v>11.6</v>
          </cell>
        </row>
        <row r="36">
          <cell r="A36" t="str">
            <v>柱(炭素繊維)補強(〃)</v>
          </cell>
          <cell r="B36">
            <v>785</v>
          </cell>
          <cell r="C36">
            <v>0</v>
          </cell>
          <cell r="D36">
            <v>785</v>
          </cell>
          <cell r="E36" t="str">
            <v>天　井</v>
          </cell>
          <cell r="F36">
            <v>786</v>
          </cell>
          <cell r="G36">
            <v>0</v>
          </cell>
          <cell r="H36" t="str">
            <v>/</v>
          </cell>
          <cell r="I36">
            <v>786</v>
          </cell>
          <cell r="J36" t="str">
            <v>㎡</v>
          </cell>
          <cell r="K36">
            <v>100</v>
          </cell>
          <cell r="L36">
            <v>1.9</v>
          </cell>
          <cell r="M36">
            <v>1.9</v>
          </cell>
          <cell r="N36" t="str">
            <v>装</v>
          </cell>
          <cell r="O36" t="str">
            <v>天　井</v>
          </cell>
          <cell r="P36">
            <v>786</v>
          </cell>
          <cell r="Q36" t="str">
            <v>㎡</v>
          </cell>
          <cell r="R36" t="str">
            <v>/</v>
          </cell>
          <cell r="S36" t="str">
            <v>㎡</v>
          </cell>
          <cell r="U36" t="str">
            <v>天　井</v>
          </cell>
          <cell r="V36" t="str">
            <v>装</v>
          </cell>
          <cell r="W36" t="str">
            <v>天　井</v>
          </cell>
          <cell r="X36">
            <v>786</v>
          </cell>
          <cell r="Y36" t="str">
            <v>㎡</v>
          </cell>
          <cell r="Z36">
            <v>786</v>
          </cell>
          <cell r="AA36" t="str">
            <v>㎡</v>
          </cell>
          <cell r="AB36" t="str">
            <v>/</v>
          </cell>
          <cell r="AC36" t="str">
            <v>㎡</v>
          </cell>
          <cell r="AD36">
            <v>786</v>
          </cell>
          <cell r="AE36" t="str">
            <v>㎡</v>
          </cell>
          <cell r="AF36" t="str">
            <v/>
          </cell>
          <cell r="AG36" t="str">
            <v>㎡</v>
          </cell>
          <cell r="AH36">
            <v>100</v>
          </cell>
          <cell r="AI36">
            <v>1.9</v>
          </cell>
          <cell r="AJ36">
            <v>1.9</v>
          </cell>
          <cell r="AK36">
            <v>100</v>
          </cell>
          <cell r="AL36">
            <v>1.9</v>
          </cell>
          <cell r="AM36">
            <v>1.9</v>
          </cell>
          <cell r="AN36" t="str">
            <v>装</v>
          </cell>
          <cell r="AO36" t="str">
            <v>天　井</v>
          </cell>
          <cell r="AP36">
            <v>786</v>
          </cell>
          <cell r="AQ36" t="str">
            <v>㎡</v>
          </cell>
          <cell r="AR36" t="str">
            <v>/</v>
          </cell>
          <cell r="AS36">
            <v>786</v>
          </cell>
          <cell r="AT36" t="str">
            <v>㎡</v>
          </cell>
          <cell r="AU36">
            <v>100</v>
          </cell>
          <cell r="AV36">
            <v>1.9</v>
          </cell>
          <cell r="AW36">
            <v>1.9</v>
          </cell>
          <cell r="AX36">
            <v>786</v>
          </cell>
          <cell r="AY36" t="str">
            <v>㎡</v>
          </cell>
          <cell r="BA36">
            <v>786</v>
          </cell>
          <cell r="BB36" t="str">
            <v>装</v>
          </cell>
          <cell r="BC36" t="str">
            <v>天　井</v>
          </cell>
          <cell r="BD36">
            <v>1.9</v>
          </cell>
          <cell r="BE36">
            <v>1.9</v>
          </cell>
          <cell r="BF36">
            <v>786</v>
          </cell>
          <cell r="BG36" t="str">
            <v>㎡</v>
          </cell>
          <cell r="BH36" t="str">
            <v>/</v>
          </cell>
          <cell r="BI36">
            <v>1.9</v>
          </cell>
          <cell r="BJ36">
            <v>786</v>
          </cell>
          <cell r="BK36" t="str">
            <v>㎡</v>
          </cell>
          <cell r="BL36" t="str">
            <v/>
          </cell>
          <cell r="BM36">
            <v>1.9</v>
          </cell>
          <cell r="BN36">
            <v>100</v>
          </cell>
          <cell r="BO36">
            <v>1.9</v>
          </cell>
          <cell r="BS36">
            <v>1.9</v>
          </cell>
        </row>
        <row r="37">
          <cell r="A37" t="str">
            <v>柱（RC打増）補強（〃）</v>
          </cell>
          <cell r="B37">
            <v>360</v>
          </cell>
          <cell r="C37">
            <v>0</v>
          </cell>
          <cell r="D37">
            <v>360</v>
          </cell>
          <cell r="E37" t="str">
            <v>築</v>
          </cell>
          <cell r="F37" t="str">
            <v>建</v>
          </cell>
          <cell r="G37">
            <v>0</v>
          </cell>
          <cell r="H37">
            <v>3</v>
          </cell>
          <cell r="I37" t="str">
            <v>ヶ所</v>
          </cell>
          <cell r="J37" t="str">
            <v>/</v>
          </cell>
          <cell r="K37">
            <v>23</v>
          </cell>
          <cell r="L37" t="str">
            <v>計</v>
          </cell>
          <cell r="M37">
            <v>13</v>
          </cell>
          <cell r="N37">
            <v>7.1</v>
          </cell>
          <cell r="O37">
            <v>0.9</v>
          </cell>
          <cell r="P37" t="str">
            <v>築</v>
          </cell>
          <cell r="Q37" t="str">
            <v>建</v>
          </cell>
          <cell r="R37" t="str">
            <v>外　部</v>
          </cell>
          <cell r="S37" t="str">
            <v>築</v>
          </cell>
          <cell r="U37" t="str">
            <v>築</v>
          </cell>
          <cell r="V37" t="str">
            <v>建</v>
          </cell>
          <cell r="W37" t="str">
            <v>外　部</v>
          </cell>
          <cell r="X37" t="str">
            <v>ヶ所</v>
          </cell>
          <cell r="Y37" t="str">
            <v>/</v>
          </cell>
          <cell r="Z37">
            <v>3</v>
          </cell>
          <cell r="AA37" t="str">
            <v>ヶ所</v>
          </cell>
          <cell r="AB37" t="str">
            <v>/</v>
          </cell>
          <cell r="AC37" t="str">
            <v>築</v>
          </cell>
          <cell r="AD37">
            <v>23</v>
          </cell>
          <cell r="AE37" t="str">
            <v>ヶ所</v>
          </cell>
          <cell r="AF37" t="str">
            <v/>
          </cell>
          <cell r="AG37" t="str">
            <v>ヶ所</v>
          </cell>
          <cell r="AH37">
            <v>13</v>
          </cell>
          <cell r="AI37">
            <v>7.1</v>
          </cell>
          <cell r="AJ37" t="str">
            <v>ヶ所</v>
          </cell>
          <cell r="AK37">
            <v>13</v>
          </cell>
          <cell r="AL37">
            <v>7.1</v>
          </cell>
          <cell r="AM37">
            <v>0.9</v>
          </cell>
          <cell r="AN37" t="str">
            <v>築</v>
          </cell>
          <cell r="AO37" t="str">
            <v>建</v>
          </cell>
          <cell r="AP37" t="str">
            <v>外　部</v>
          </cell>
          <cell r="AQ37">
            <v>3</v>
          </cell>
          <cell r="AR37" t="str">
            <v>ヶ所</v>
          </cell>
          <cell r="AS37" t="str">
            <v>/</v>
          </cell>
          <cell r="AT37">
            <v>23</v>
          </cell>
          <cell r="AU37" t="str">
            <v>ヶ所</v>
          </cell>
          <cell r="AV37">
            <v>13</v>
          </cell>
          <cell r="AW37">
            <v>7.1</v>
          </cell>
          <cell r="AX37">
            <v>0.9</v>
          </cell>
          <cell r="AY37" t="str">
            <v>外　部</v>
          </cell>
          <cell r="BA37" t="str">
            <v>築</v>
          </cell>
          <cell r="BB37" t="str">
            <v>建</v>
          </cell>
          <cell r="BC37" t="str">
            <v>外　部</v>
          </cell>
          <cell r="BD37" t="str">
            <v>ヶ所</v>
          </cell>
          <cell r="BE37">
            <v>13</v>
          </cell>
          <cell r="BF37">
            <v>3</v>
          </cell>
          <cell r="BG37" t="str">
            <v>ヶ所</v>
          </cell>
          <cell r="BH37" t="str">
            <v>/</v>
          </cell>
          <cell r="BI37">
            <v>13</v>
          </cell>
          <cell r="BJ37">
            <v>23</v>
          </cell>
          <cell r="BK37" t="str">
            <v>ヶ所</v>
          </cell>
          <cell r="BL37" t="str">
            <v/>
          </cell>
          <cell r="BM37">
            <v>0.9</v>
          </cell>
          <cell r="BN37">
            <v>13</v>
          </cell>
          <cell r="BO37">
            <v>7.1</v>
          </cell>
          <cell r="BS37">
            <v>0.9</v>
          </cell>
        </row>
        <row r="38">
          <cell r="A38" t="str">
            <v>ﾌﾞﾚｰｽ(壁)新設(箇所)</v>
          </cell>
          <cell r="B38">
            <v>2567</v>
          </cell>
          <cell r="C38">
            <v>0</v>
          </cell>
          <cell r="D38">
            <v>2567</v>
          </cell>
          <cell r="E38" t="str">
            <v>具</v>
          </cell>
          <cell r="F38" t="str">
            <v>内　部</v>
          </cell>
          <cell r="G38">
            <v>0</v>
          </cell>
          <cell r="H38" t="str">
            <v>ヶ所</v>
          </cell>
          <cell r="I38" t="str">
            <v>/</v>
          </cell>
          <cell r="J38">
            <v>7</v>
          </cell>
          <cell r="K38" t="str">
            <v>ヶ所</v>
          </cell>
          <cell r="L38" t="str">
            <v>４  工事金額が標準的経費を超える主な理由</v>
          </cell>
          <cell r="M38">
            <v>28.999999999999996</v>
          </cell>
          <cell r="N38">
            <v>3</v>
          </cell>
          <cell r="O38">
            <v>0.9</v>
          </cell>
          <cell r="P38" t="str">
            <v>計</v>
          </cell>
          <cell r="Q38" t="str">
            <v>具</v>
          </cell>
          <cell r="R38" t="str">
            <v>内　部</v>
          </cell>
          <cell r="S38">
            <v>2</v>
          </cell>
          <cell r="U38" t="str">
            <v>具</v>
          </cell>
          <cell r="V38" t="str">
            <v>具</v>
          </cell>
          <cell r="W38" t="str">
            <v>内　部</v>
          </cell>
          <cell r="X38">
            <v>2</v>
          </cell>
          <cell r="Y38" t="str">
            <v>ヶ所</v>
          </cell>
          <cell r="Z38">
            <v>2</v>
          </cell>
          <cell r="AA38" t="str">
            <v>ヶ所</v>
          </cell>
          <cell r="AB38" t="str">
            <v>/</v>
          </cell>
          <cell r="AC38" t="str">
            <v>ヶ所</v>
          </cell>
          <cell r="AD38">
            <v>7</v>
          </cell>
          <cell r="AE38" t="str">
            <v>ヶ所</v>
          </cell>
          <cell r="AF38" t="str">
            <v/>
          </cell>
          <cell r="AG38">
            <v>2</v>
          </cell>
          <cell r="AH38">
            <v>28.999999999999996</v>
          </cell>
          <cell r="AI38">
            <v>3</v>
          </cell>
          <cell r="AJ38">
            <v>0.9</v>
          </cell>
          <cell r="AK38" t="str">
            <v>計</v>
          </cell>
          <cell r="AL38">
            <v>28.999999999999996</v>
          </cell>
          <cell r="AM38">
            <v>0.9</v>
          </cell>
          <cell r="AN38" t="str">
            <v>計</v>
          </cell>
          <cell r="AO38" t="str">
            <v>計</v>
          </cell>
          <cell r="AP38" t="str">
            <v>具</v>
          </cell>
          <cell r="AQ38" t="str">
            <v>内　部</v>
          </cell>
          <cell r="AR38">
            <v>2</v>
          </cell>
          <cell r="AS38" t="str">
            <v>ヶ所</v>
          </cell>
          <cell r="AT38" t="str">
            <v>/</v>
          </cell>
          <cell r="AU38">
            <v>7</v>
          </cell>
          <cell r="AV38" t="str">
            <v>ヶ所</v>
          </cell>
          <cell r="AW38">
            <v>28.999999999999996</v>
          </cell>
          <cell r="AX38">
            <v>3</v>
          </cell>
          <cell r="AY38">
            <v>0.9</v>
          </cell>
          <cell r="BA38" t="str">
            <v>ヶ所</v>
          </cell>
          <cell r="BB38" t="str">
            <v>具</v>
          </cell>
          <cell r="BC38" t="str">
            <v>内　部</v>
          </cell>
          <cell r="BD38" t="str">
            <v>ヶ所</v>
          </cell>
          <cell r="BE38">
            <v>28.999999999999996</v>
          </cell>
          <cell r="BF38">
            <v>2</v>
          </cell>
          <cell r="BG38" t="str">
            <v>ヶ所</v>
          </cell>
          <cell r="BH38" t="str">
            <v>/</v>
          </cell>
          <cell r="BI38" t="str">
            <v/>
          </cell>
          <cell r="BJ38">
            <v>7</v>
          </cell>
          <cell r="BK38" t="str">
            <v>ヶ所</v>
          </cell>
          <cell r="BL38" t="str">
            <v/>
          </cell>
          <cell r="BM38" t="str">
            <v>計</v>
          </cell>
          <cell r="BN38">
            <v>28.999999999999996</v>
          </cell>
          <cell r="BO38">
            <v>3</v>
          </cell>
          <cell r="BS38">
            <v>0.9</v>
          </cell>
          <cell r="BT38" t="str">
            <v>計</v>
          </cell>
        </row>
        <row r="39">
          <cell r="A39" t="str">
            <v>ﾌﾞﾚｰｽ（壁）補強（〃）</v>
          </cell>
          <cell r="B39">
            <v>1906</v>
          </cell>
          <cell r="C39">
            <v>0</v>
          </cell>
          <cell r="D39">
            <v>1906</v>
          </cell>
          <cell r="E39" t="str">
            <v>KVA</v>
          </cell>
          <cell r="F39" t="str">
            <v>/</v>
          </cell>
          <cell r="G39">
            <v>0</v>
          </cell>
          <cell r="H39">
            <v>0</v>
          </cell>
          <cell r="I39">
            <v>2.6</v>
          </cell>
          <cell r="J39">
            <v>0</v>
          </cell>
          <cell r="K39" t="str">
            <v>４ 工事金額が標準的経費を超える主な理由</v>
          </cell>
          <cell r="L39" t="str">
            <v>変  　　電</v>
          </cell>
          <cell r="M39" t="str">
            <v>KVA</v>
          </cell>
          <cell r="N39" t="str">
            <v>/</v>
          </cell>
          <cell r="O39">
            <v>0</v>
          </cell>
          <cell r="P39" t="str">
            <v>KVA</v>
          </cell>
          <cell r="Q39">
            <v>0</v>
          </cell>
          <cell r="R39">
            <v>0</v>
          </cell>
          <cell r="S39" t="str">
            <v>変  　　電</v>
          </cell>
          <cell r="U39" t="str">
            <v>KVA</v>
          </cell>
          <cell r="V39" t="str">
            <v>変  　　電</v>
          </cell>
          <cell r="W39">
            <v>2.6</v>
          </cell>
          <cell r="X39" t="str">
            <v>KVA</v>
          </cell>
          <cell r="Y39" t="str">
            <v>/</v>
          </cell>
          <cell r="Z39" t="str">
            <v>変  　　電</v>
          </cell>
          <cell r="AA39" t="str">
            <v>KVA</v>
          </cell>
          <cell r="AB39" t="str">
            <v>/</v>
          </cell>
          <cell r="AC39" t="str">
            <v>KVA</v>
          </cell>
          <cell r="AD39">
            <v>0</v>
          </cell>
          <cell r="AE39" t="str">
            <v>KVA</v>
          </cell>
          <cell r="AF39" t="str">
            <v/>
          </cell>
          <cell r="AG39" t="str">
            <v>４ 工事金額が標準的経費を超える主な理由</v>
          </cell>
          <cell r="AH39">
            <v>0</v>
          </cell>
          <cell r="AI39">
            <v>2.6</v>
          </cell>
          <cell r="AJ39" t="str">
            <v>変  　　電</v>
          </cell>
          <cell r="AK39" t="str">
            <v>KVA</v>
          </cell>
          <cell r="AL39" t="str">
            <v>/</v>
          </cell>
          <cell r="AM39">
            <v>0</v>
          </cell>
          <cell r="AN39" t="str">
            <v>４ 工事金額が標準的経費を超える主な理由</v>
          </cell>
          <cell r="AO39">
            <v>0</v>
          </cell>
          <cell r="AP39">
            <v>2.6</v>
          </cell>
          <cell r="AQ39">
            <v>0</v>
          </cell>
          <cell r="AR39" t="str">
            <v>４ 工事金額が標準的経費を超える主な理由</v>
          </cell>
          <cell r="AS39" t="str">
            <v>/</v>
          </cell>
          <cell r="AT39">
            <v>0</v>
          </cell>
          <cell r="AU39" t="str">
            <v>KVA</v>
          </cell>
          <cell r="AV39">
            <v>0</v>
          </cell>
          <cell r="AW39">
            <v>2.6</v>
          </cell>
          <cell r="AX39">
            <v>0</v>
          </cell>
          <cell r="AY39" t="str">
            <v>４ 工事金額が標準的経費を超える主な理由</v>
          </cell>
          <cell r="BA39" t="str">
            <v>KVA</v>
          </cell>
          <cell r="BB39" t="str">
            <v>変  　　電</v>
          </cell>
          <cell r="BC39">
            <v>0</v>
          </cell>
          <cell r="BD39">
            <v>2.6</v>
          </cell>
          <cell r="BE39">
            <v>0</v>
          </cell>
          <cell r="BF39" t="str">
            <v>４ 工事金額が標準的経費を超える主な理由</v>
          </cell>
          <cell r="BG39" t="str">
            <v>KVA</v>
          </cell>
          <cell r="BH39" t="str">
            <v>/</v>
          </cell>
          <cell r="BI39" t="str">
            <v>４ 工事金額が標準的経費を超える主な理由</v>
          </cell>
          <cell r="BJ39">
            <v>0</v>
          </cell>
          <cell r="BK39" t="str">
            <v>KVA</v>
          </cell>
          <cell r="BL39" t="str">
            <v/>
          </cell>
          <cell r="BM39" t="str">
            <v>４ 工事金額が標準的経費を超える主な理由</v>
          </cell>
          <cell r="BN39">
            <v>0</v>
          </cell>
          <cell r="BO39">
            <v>2.6</v>
          </cell>
          <cell r="BS39">
            <v>0</v>
          </cell>
          <cell r="BT39" t="str">
            <v>４ 工事金額が標準的経費を超える主な理由</v>
          </cell>
        </row>
        <row r="40">
          <cell r="A40" t="str">
            <v>ｽﾘｯﾄ新設（ｍ）</v>
          </cell>
          <cell r="B40">
            <v>19</v>
          </cell>
          <cell r="C40">
            <v>0</v>
          </cell>
          <cell r="D40">
            <v>19</v>
          </cell>
          <cell r="E40" t="str">
            <v>配　　　線</v>
          </cell>
          <cell r="F40">
            <v>398</v>
          </cell>
          <cell r="G40">
            <v>0</v>
          </cell>
          <cell r="H40" t="str">
            <v>/</v>
          </cell>
          <cell r="I40">
            <v>398</v>
          </cell>
          <cell r="J40" t="str">
            <v>m</v>
          </cell>
          <cell r="K40">
            <v>100</v>
          </cell>
          <cell r="L40">
            <v>1.6</v>
          </cell>
          <cell r="M40">
            <v>1.6</v>
          </cell>
          <cell r="N40" t="str">
            <v>電</v>
          </cell>
          <cell r="O40" t="str">
            <v>配　　　線</v>
          </cell>
          <cell r="P40">
            <v>398</v>
          </cell>
          <cell r="Q40" t="str">
            <v>m</v>
          </cell>
          <cell r="R40" t="str">
            <v>/</v>
          </cell>
          <cell r="S40" t="str">
            <v>電</v>
          </cell>
          <cell r="U40" t="str">
            <v>電</v>
          </cell>
          <cell r="V40" t="str">
            <v>配　　　線</v>
          </cell>
          <cell r="W40">
            <v>1.6</v>
          </cell>
          <cell r="X40">
            <v>398</v>
          </cell>
          <cell r="Y40" t="str">
            <v>m</v>
          </cell>
          <cell r="Z40">
            <v>398</v>
          </cell>
          <cell r="AA40" t="str">
            <v>m</v>
          </cell>
          <cell r="AB40" t="str">
            <v>/</v>
          </cell>
          <cell r="AC40" t="str">
            <v>m</v>
          </cell>
          <cell r="AD40">
            <v>398</v>
          </cell>
          <cell r="AE40" t="str">
            <v>m</v>
          </cell>
          <cell r="AF40" t="str">
            <v/>
          </cell>
          <cell r="AG40" t="str">
            <v>m</v>
          </cell>
          <cell r="AH40">
            <v>100</v>
          </cell>
          <cell r="AI40">
            <v>1.6</v>
          </cell>
          <cell r="AJ40">
            <v>1.6</v>
          </cell>
          <cell r="AK40">
            <v>100</v>
          </cell>
          <cell r="AL40">
            <v>1.6</v>
          </cell>
          <cell r="AM40">
            <v>1.6</v>
          </cell>
          <cell r="AN40" t="str">
            <v>電</v>
          </cell>
          <cell r="AO40" t="str">
            <v>配　　　線</v>
          </cell>
          <cell r="AP40">
            <v>398</v>
          </cell>
          <cell r="AQ40" t="str">
            <v>m</v>
          </cell>
          <cell r="AR40" t="str">
            <v>/</v>
          </cell>
          <cell r="AS40">
            <v>398</v>
          </cell>
          <cell r="AT40" t="str">
            <v>m</v>
          </cell>
          <cell r="AU40">
            <v>100</v>
          </cell>
          <cell r="AV40">
            <v>1.6</v>
          </cell>
          <cell r="AW40">
            <v>1.6</v>
          </cell>
          <cell r="AX40">
            <v>398</v>
          </cell>
          <cell r="AY40" t="str">
            <v>m</v>
          </cell>
          <cell r="BA40" t="str">
            <v>電</v>
          </cell>
          <cell r="BB40" t="str">
            <v>配　　　線</v>
          </cell>
          <cell r="BC40">
            <v>100</v>
          </cell>
          <cell r="BD40">
            <v>1.6</v>
          </cell>
          <cell r="BE40">
            <v>1.6</v>
          </cell>
          <cell r="BF40">
            <v>398</v>
          </cell>
          <cell r="BG40" t="str">
            <v>m</v>
          </cell>
          <cell r="BH40" t="str">
            <v>/</v>
          </cell>
          <cell r="BI40">
            <v>1.6</v>
          </cell>
          <cell r="BJ40">
            <v>398</v>
          </cell>
          <cell r="BK40" t="str">
            <v>m</v>
          </cell>
          <cell r="BL40" t="str">
            <v/>
          </cell>
          <cell r="BM40">
            <v>1.6</v>
          </cell>
          <cell r="BN40">
            <v>100</v>
          </cell>
          <cell r="BO40">
            <v>1.6</v>
          </cell>
          <cell r="BS40">
            <v>1.6</v>
          </cell>
        </row>
        <row r="41">
          <cell r="A41" t="str">
            <v>　合　　計</v>
          </cell>
          <cell r="B41">
            <v>0</v>
          </cell>
          <cell r="C41" t="str">
            <v>照　　　明</v>
          </cell>
          <cell r="D41">
            <v>50</v>
          </cell>
          <cell r="E41" t="str">
            <v>灯</v>
          </cell>
          <cell r="F41" t="str">
            <v>/</v>
          </cell>
          <cell r="G41">
            <v>0</v>
          </cell>
          <cell r="H41" t="str">
            <v>灯</v>
          </cell>
          <cell r="I41">
            <v>82</v>
          </cell>
          <cell r="J41">
            <v>3.3</v>
          </cell>
          <cell r="K41">
            <v>2.7</v>
          </cell>
          <cell r="L41" t="str">
            <v>照　　　明</v>
          </cell>
          <cell r="M41">
            <v>50</v>
          </cell>
          <cell r="N41" t="str">
            <v>灯</v>
          </cell>
          <cell r="O41" t="str">
            <v>/</v>
          </cell>
          <cell r="P41">
            <v>61</v>
          </cell>
          <cell r="Q41" t="str">
            <v>灯</v>
          </cell>
          <cell r="R41">
            <v>3.3</v>
          </cell>
          <cell r="S41" t="str">
            <v>照　　　明</v>
          </cell>
          <cell r="U41" t="str">
            <v>/</v>
          </cell>
          <cell r="V41" t="str">
            <v>照　　　明</v>
          </cell>
          <cell r="W41">
            <v>50</v>
          </cell>
          <cell r="X41" t="str">
            <v>灯</v>
          </cell>
          <cell r="Y41" t="str">
            <v>/</v>
          </cell>
          <cell r="Z41">
            <v>50</v>
          </cell>
          <cell r="AA41" t="str">
            <v>灯</v>
          </cell>
          <cell r="AB41" t="str">
            <v>/</v>
          </cell>
          <cell r="AC41" t="str">
            <v>/</v>
          </cell>
          <cell r="AD41">
            <v>61</v>
          </cell>
          <cell r="AE41" t="str">
            <v>灯</v>
          </cell>
          <cell r="AF41" t="str">
            <v/>
          </cell>
          <cell r="AG41">
            <v>3.3</v>
          </cell>
          <cell r="AH41">
            <v>82</v>
          </cell>
          <cell r="AI41">
            <v>3.3</v>
          </cell>
          <cell r="AJ41" t="str">
            <v>照　　　明</v>
          </cell>
          <cell r="AK41">
            <v>50</v>
          </cell>
          <cell r="AL41" t="str">
            <v>灯</v>
          </cell>
          <cell r="AM41">
            <v>2.7</v>
          </cell>
          <cell r="AN41">
            <v>61</v>
          </cell>
          <cell r="AO41" t="str">
            <v>灯</v>
          </cell>
          <cell r="AP41">
            <v>82</v>
          </cell>
          <cell r="AQ41">
            <v>3.3</v>
          </cell>
          <cell r="AR41">
            <v>2.7</v>
          </cell>
          <cell r="AS41" t="str">
            <v>灯</v>
          </cell>
          <cell r="AT41" t="str">
            <v>/</v>
          </cell>
          <cell r="AU41">
            <v>61</v>
          </cell>
          <cell r="AV41" t="str">
            <v>灯</v>
          </cell>
          <cell r="AW41">
            <v>82</v>
          </cell>
          <cell r="AX41">
            <v>3.3</v>
          </cell>
          <cell r="AY41">
            <v>2.7</v>
          </cell>
          <cell r="BA41">
            <v>61</v>
          </cell>
          <cell r="BB41" t="str">
            <v>照　　　明</v>
          </cell>
          <cell r="BC41" t="str">
            <v/>
          </cell>
          <cell r="BD41">
            <v>82</v>
          </cell>
          <cell r="BE41">
            <v>3.3</v>
          </cell>
          <cell r="BF41">
            <v>50</v>
          </cell>
          <cell r="BG41" t="str">
            <v>灯</v>
          </cell>
          <cell r="BH41" t="str">
            <v>/</v>
          </cell>
          <cell r="BI41">
            <v>3.3</v>
          </cell>
          <cell r="BJ41">
            <v>61</v>
          </cell>
          <cell r="BK41" t="str">
            <v>灯</v>
          </cell>
          <cell r="BL41" t="str">
            <v/>
          </cell>
          <cell r="BM41">
            <v>2.7</v>
          </cell>
          <cell r="BN41">
            <v>82</v>
          </cell>
          <cell r="BO41">
            <v>3.3</v>
          </cell>
          <cell r="BS41">
            <v>2.7</v>
          </cell>
        </row>
        <row r="42">
          <cell r="A42" t="str">
            <v>(屋内運動場)</v>
          </cell>
          <cell r="B42" t="str">
            <v>気</v>
          </cell>
          <cell r="C42" t="str">
            <v>通　　　信</v>
          </cell>
          <cell r="D42">
            <v>167</v>
          </cell>
          <cell r="E42" t="str">
            <v>m</v>
          </cell>
          <cell r="F42" t="str">
            <v>/</v>
          </cell>
          <cell r="G42">
            <v>167</v>
          </cell>
          <cell r="H42" t="str">
            <v>m</v>
          </cell>
          <cell r="I42">
            <v>100</v>
          </cell>
          <cell r="J42">
            <v>2.1</v>
          </cell>
          <cell r="K42">
            <v>2.1</v>
          </cell>
          <cell r="L42" t="str">
            <v>気</v>
          </cell>
          <cell r="M42" t="str">
            <v>通　　　信</v>
          </cell>
          <cell r="N42">
            <v>167</v>
          </cell>
          <cell r="O42" t="str">
            <v>m</v>
          </cell>
          <cell r="P42" t="str">
            <v>/</v>
          </cell>
          <cell r="Q42">
            <v>167</v>
          </cell>
          <cell r="R42" t="str">
            <v>m</v>
          </cell>
          <cell r="S42" t="str">
            <v>気</v>
          </cell>
          <cell r="U42" t="str">
            <v>気</v>
          </cell>
          <cell r="V42" t="str">
            <v>通　　　信</v>
          </cell>
          <cell r="W42" t="str">
            <v>/</v>
          </cell>
          <cell r="X42">
            <v>167</v>
          </cell>
          <cell r="Y42" t="str">
            <v>m</v>
          </cell>
          <cell r="Z42">
            <v>167</v>
          </cell>
          <cell r="AA42" t="str">
            <v>m</v>
          </cell>
          <cell r="AB42" t="str">
            <v>/</v>
          </cell>
          <cell r="AC42" t="str">
            <v>m</v>
          </cell>
          <cell r="AD42">
            <v>167</v>
          </cell>
          <cell r="AE42" t="str">
            <v>m</v>
          </cell>
          <cell r="AF42" t="str">
            <v/>
          </cell>
          <cell r="AG42">
            <v>167</v>
          </cell>
          <cell r="AH42">
            <v>100</v>
          </cell>
          <cell r="AI42">
            <v>2.1</v>
          </cell>
          <cell r="AJ42">
            <v>2.1</v>
          </cell>
          <cell r="AK42">
            <v>2.1</v>
          </cell>
          <cell r="AL42" t="str">
            <v>気</v>
          </cell>
          <cell r="AM42">
            <v>2.1</v>
          </cell>
          <cell r="AN42">
            <v>167</v>
          </cell>
          <cell r="AO42" t="str">
            <v>m</v>
          </cell>
          <cell r="AP42" t="str">
            <v>/</v>
          </cell>
          <cell r="AQ42">
            <v>167</v>
          </cell>
          <cell r="AR42" t="str">
            <v>m</v>
          </cell>
          <cell r="AS42">
            <v>100</v>
          </cell>
          <cell r="AT42">
            <v>2.1</v>
          </cell>
          <cell r="AU42">
            <v>2.1</v>
          </cell>
          <cell r="AV42">
            <v>167</v>
          </cell>
          <cell r="AW42" t="str">
            <v>m</v>
          </cell>
          <cell r="AX42" t="str">
            <v>/</v>
          </cell>
          <cell r="AY42">
            <v>167</v>
          </cell>
          <cell r="BA42" t="str">
            <v>気</v>
          </cell>
          <cell r="BB42" t="str">
            <v>通　　　信</v>
          </cell>
          <cell r="BC42">
            <v>2.1</v>
          </cell>
          <cell r="BD42">
            <v>167</v>
          </cell>
          <cell r="BE42" t="str">
            <v>m</v>
          </cell>
          <cell r="BF42">
            <v>167</v>
          </cell>
          <cell r="BG42" t="str">
            <v>m</v>
          </cell>
          <cell r="BH42" t="str">
            <v>/</v>
          </cell>
          <cell r="BI42">
            <v>2.1</v>
          </cell>
          <cell r="BJ42">
            <v>167</v>
          </cell>
          <cell r="BK42" t="str">
            <v>m</v>
          </cell>
          <cell r="BL42" t="str">
            <v/>
          </cell>
          <cell r="BM42">
            <v>2.1</v>
          </cell>
          <cell r="BN42">
            <v>100</v>
          </cell>
          <cell r="BO42">
            <v>2.1</v>
          </cell>
          <cell r="BS42">
            <v>2.1</v>
          </cell>
        </row>
        <row r="43">
          <cell r="A43" t="str">
            <v>ﾌﾞﾚｰｽ(水平)新設(箇所)</v>
          </cell>
          <cell r="B43">
            <v>306</v>
          </cell>
          <cell r="C43">
            <v>12</v>
          </cell>
          <cell r="D43">
            <v>306</v>
          </cell>
          <cell r="E43" t="str">
            <v>給　水　管</v>
          </cell>
          <cell r="F43">
            <v>12</v>
          </cell>
          <cell r="G43">
            <v>3672</v>
          </cell>
          <cell r="H43" t="str">
            <v>/</v>
          </cell>
          <cell r="I43">
            <v>30</v>
          </cell>
          <cell r="J43" t="str">
            <v>m</v>
          </cell>
          <cell r="K43">
            <v>100</v>
          </cell>
          <cell r="L43">
            <v>0.5</v>
          </cell>
          <cell r="M43">
            <v>0.5</v>
          </cell>
          <cell r="N43" t="str">
            <v>給　水　管</v>
          </cell>
          <cell r="O43">
            <v>30</v>
          </cell>
          <cell r="P43" t="str">
            <v>m</v>
          </cell>
          <cell r="Q43" t="str">
            <v>/</v>
          </cell>
          <cell r="R43">
            <v>30</v>
          </cell>
          <cell r="S43" t="str">
            <v>給　水　管</v>
          </cell>
          <cell r="U43">
            <v>0.5</v>
          </cell>
          <cell r="V43" t="str">
            <v>給　水　管</v>
          </cell>
          <cell r="W43">
            <v>30</v>
          </cell>
          <cell r="X43" t="str">
            <v>m</v>
          </cell>
          <cell r="Y43" t="str">
            <v>/</v>
          </cell>
          <cell r="Z43">
            <v>30</v>
          </cell>
          <cell r="AA43" t="str">
            <v>m</v>
          </cell>
          <cell r="AB43" t="str">
            <v>/</v>
          </cell>
          <cell r="AC43">
            <v>30</v>
          </cell>
          <cell r="AD43">
            <v>30</v>
          </cell>
          <cell r="AE43" t="str">
            <v>m</v>
          </cell>
          <cell r="AF43" t="str">
            <v/>
          </cell>
          <cell r="AG43" t="str">
            <v>m</v>
          </cell>
          <cell r="AH43">
            <v>100</v>
          </cell>
          <cell r="AI43">
            <v>0.5</v>
          </cell>
          <cell r="AJ43">
            <v>0.5</v>
          </cell>
          <cell r="AK43" t="str">
            <v>給　水　管</v>
          </cell>
          <cell r="AL43">
            <v>30</v>
          </cell>
          <cell r="AM43">
            <v>0.5</v>
          </cell>
          <cell r="AN43" t="str">
            <v>/</v>
          </cell>
          <cell r="AO43">
            <v>30</v>
          </cell>
          <cell r="AP43" t="str">
            <v>m</v>
          </cell>
          <cell r="AQ43">
            <v>100</v>
          </cell>
          <cell r="AR43">
            <v>0.5</v>
          </cell>
          <cell r="AS43">
            <v>0.5</v>
          </cell>
          <cell r="AT43" t="str">
            <v>m</v>
          </cell>
          <cell r="AU43" t="str">
            <v>/</v>
          </cell>
          <cell r="AV43">
            <v>30</v>
          </cell>
          <cell r="AW43" t="str">
            <v>m</v>
          </cell>
          <cell r="AX43">
            <v>100</v>
          </cell>
          <cell r="AY43">
            <v>0.5</v>
          </cell>
          <cell r="BA43" t="str">
            <v>m</v>
          </cell>
          <cell r="BB43" t="str">
            <v>給　水　管</v>
          </cell>
          <cell r="BC43">
            <v>30</v>
          </cell>
          <cell r="BD43" t="str">
            <v>m</v>
          </cell>
          <cell r="BE43" t="str">
            <v/>
          </cell>
          <cell r="BF43">
            <v>30</v>
          </cell>
          <cell r="BG43" t="str">
            <v>m</v>
          </cell>
          <cell r="BH43" t="str">
            <v>/</v>
          </cell>
          <cell r="BI43">
            <v>0.5</v>
          </cell>
          <cell r="BJ43">
            <v>30</v>
          </cell>
          <cell r="BK43" t="str">
            <v>m</v>
          </cell>
          <cell r="BL43" t="str">
            <v/>
          </cell>
          <cell r="BM43">
            <v>0.5</v>
          </cell>
          <cell r="BN43">
            <v>100</v>
          </cell>
          <cell r="BO43">
            <v>0.5</v>
          </cell>
          <cell r="BS43">
            <v>0.5</v>
          </cell>
        </row>
        <row r="44">
          <cell r="A44" t="str">
            <v>ﾌﾞﾚｰｽ(壁)新設(〃)</v>
          </cell>
          <cell r="B44">
            <v>342</v>
          </cell>
          <cell r="C44">
            <v>4</v>
          </cell>
          <cell r="D44">
            <v>342</v>
          </cell>
          <cell r="E44" t="str">
            <v>機</v>
          </cell>
          <cell r="F44">
            <v>4</v>
          </cell>
          <cell r="G44">
            <v>1368</v>
          </cell>
          <cell r="H44" t="str">
            <v>m</v>
          </cell>
          <cell r="I44" t="str">
            <v>/</v>
          </cell>
          <cell r="J44">
            <v>20</v>
          </cell>
          <cell r="K44" t="str">
            <v>m</v>
          </cell>
          <cell r="L44">
            <v>100</v>
          </cell>
          <cell r="M44">
            <v>1.2</v>
          </cell>
          <cell r="N44">
            <v>1.2</v>
          </cell>
          <cell r="O44" t="str">
            <v>機</v>
          </cell>
          <cell r="P44" t="str">
            <v>排　水　管</v>
          </cell>
          <cell r="Q44">
            <v>20</v>
          </cell>
          <cell r="R44" t="str">
            <v>m</v>
          </cell>
          <cell r="S44" t="str">
            <v>機</v>
          </cell>
          <cell r="U44" t="str">
            <v>機</v>
          </cell>
          <cell r="V44" t="str">
            <v>排　水　管</v>
          </cell>
          <cell r="W44">
            <v>20</v>
          </cell>
          <cell r="X44" t="str">
            <v>m</v>
          </cell>
          <cell r="Y44" t="str">
            <v>/</v>
          </cell>
          <cell r="Z44">
            <v>20</v>
          </cell>
          <cell r="AA44" t="str">
            <v>m</v>
          </cell>
          <cell r="AB44" t="str">
            <v>/</v>
          </cell>
          <cell r="AC44" t="str">
            <v>機</v>
          </cell>
          <cell r="AD44">
            <v>20</v>
          </cell>
          <cell r="AE44" t="str">
            <v>m</v>
          </cell>
          <cell r="AF44" t="str">
            <v/>
          </cell>
          <cell r="AG44" t="str">
            <v>/</v>
          </cell>
          <cell r="AH44">
            <v>100</v>
          </cell>
          <cell r="AI44">
            <v>1.2</v>
          </cell>
          <cell r="AJ44">
            <v>100</v>
          </cell>
          <cell r="AK44">
            <v>1.2</v>
          </cell>
          <cell r="AL44">
            <v>1.2</v>
          </cell>
          <cell r="AM44">
            <v>1.2</v>
          </cell>
          <cell r="AN44" t="str">
            <v>排　水　管</v>
          </cell>
          <cell r="AO44">
            <v>20</v>
          </cell>
          <cell r="AP44" t="str">
            <v>m</v>
          </cell>
          <cell r="AQ44" t="str">
            <v>/</v>
          </cell>
          <cell r="AR44">
            <v>20</v>
          </cell>
          <cell r="AS44" t="str">
            <v>m</v>
          </cell>
          <cell r="AT44">
            <v>100</v>
          </cell>
          <cell r="AU44">
            <v>1.2</v>
          </cell>
          <cell r="AV44">
            <v>1.2</v>
          </cell>
          <cell r="AW44">
            <v>20</v>
          </cell>
          <cell r="AX44" t="str">
            <v>m</v>
          </cell>
          <cell r="AY44" t="str">
            <v>/</v>
          </cell>
          <cell r="BA44" t="str">
            <v>機</v>
          </cell>
          <cell r="BB44" t="str">
            <v>排　水　管</v>
          </cell>
          <cell r="BC44">
            <v>1.2</v>
          </cell>
          <cell r="BD44">
            <v>1.2</v>
          </cell>
          <cell r="BE44" t="str">
            <v>m</v>
          </cell>
          <cell r="BF44">
            <v>20</v>
          </cell>
          <cell r="BG44" t="str">
            <v>m</v>
          </cell>
          <cell r="BH44" t="str">
            <v>/</v>
          </cell>
          <cell r="BI44">
            <v>1.2</v>
          </cell>
          <cell r="BJ44">
            <v>20</v>
          </cell>
          <cell r="BK44" t="str">
            <v>m</v>
          </cell>
          <cell r="BL44" t="str">
            <v/>
          </cell>
          <cell r="BM44">
            <v>1.2</v>
          </cell>
          <cell r="BN44">
            <v>100</v>
          </cell>
          <cell r="BO44">
            <v>1.2</v>
          </cell>
          <cell r="BS44">
            <v>1.2</v>
          </cell>
        </row>
        <row r="45">
          <cell r="A45" t="str">
            <v>ｽﾘｯﾄ新設（ｍ）</v>
          </cell>
          <cell r="B45">
            <v>19</v>
          </cell>
          <cell r="C45">
            <v>0</v>
          </cell>
          <cell r="D45">
            <v>19</v>
          </cell>
          <cell r="E45">
            <v>5</v>
          </cell>
          <cell r="F45" t="str">
            <v>ヶ所</v>
          </cell>
          <cell r="G45">
            <v>0</v>
          </cell>
          <cell r="H45">
            <v>5</v>
          </cell>
          <cell r="I45" t="str">
            <v>ヶ所</v>
          </cell>
          <cell r="J45">
            <v>100</v>
          </cell>
          <cell r="K45">
            <v>0.5</v>
          </cell>
          <cell r="L45">
            <v>0.5</v>
          </cell>
          <cell r="M45" t="str">
            <v>衛 生 器 具</v>
          </cell>
          <cell r="N45">
            <v>5</v>
          </cell>
          <cell r="O45" t="str">
            <v>ヶ所</v>
          </cell>
          <cell r="P45" t="str">
            <v>/</v>
          </cell>
          <cell r="Q45">
            <v>5</v>
          </cell>
          <cell r="R45" t="str">
            <v>ヶ所</v>
          </cell>
          <cell r="S45">
            <v>100</v>
          </cell>
          <cell r="U45">
            <v>0.5</v>
          </cell>
          <cell r="V45" t="str">
            <v>衛 生 器 具</v>
          </cell>
          <cell r="W45" t="str">
            <v>/</v>
          </cell>
          <cell r="X45">
            <v>5</v>
          </cell>
          <cell r="Y45" t="str">
            <v>ヶ所</v>
          </cell>
          <cell r="Z45">
            <v>5</v>
          </cell>
          <cell r="AA45" t="str">
            <v>ヶ所</v>
          </cell>
          <cell r="AB45" t="str">
            <v>/</v>
          </cell>
          <cell r="AC45" t="str">
            <v>ヶ所</v>
          </cell>
          <cell r="AD45">
            <v>5</v>
          </cell>
          <cell r="AE45" t="str">
            <v>ヶ所</v>
          </cell>
          <cell r="AF45" t="str">
            <v/>
          </cell>
          <cell r="AG45" t="str">
            <v>ヶ所</v>
          </cell>
          <cell r="AH45">
            <v>100</v>
          </cell>
          <cell r="AI45">
            <v>0.5</v>
          </cell>
          <cell r="AJ45">
            <v>0.5</v>
          </cell>
          <cell r="AK45" t="str">
            <v>衛 生 器 具</v>
          </cell>
          <cell r="AL45">
            <v>5</v>
          </cell>
          <cell r="AM45">
            <v>0.5</v>
          </cell>
          <cell r="AN45" t="str">
            <v>/</v>
          </cell>
          <cell r="AO45">
            <v>5</v>
          </cell>
          <cell r="AP45" t="str">
            <v>ヶ所</v>
          </cell>
          <cell r="AQ45">
            <v>100</v>
          </cell>
          <cell r="AR45">
            <v>0.5</v>
          </cell>
          <cell r="AS45">
            <v>0.5</v>
          </cell>
          <cell r="AT45" t="str">
            <v>ヶ所</v>
          </cell>
          <cell r="AU45" t="str">
            <v>/</v>
          </cell>
          <cell r="AV45">
            <v>5</v>
          </cell>
          <cell r="AW45" t="str">
            <v>ヶ所</v>
          </cell>
          <cell r="AX45">
            <v>100</v>
          </cell>
          <cell r="AY45">
            <v>0.5</v>
          </cell>
          <cell r="BA45" t="str">
            <v>/</v>
          </cell>
          <cell r="BB45" t="str">
            <v>衛 生 器 具</v>
          </cell>
          <cell r="BC45" t="str">
            <v>ヶ所</v>
          </cell>
          <cell r="BD45" t="str">
            <v/>
          </cell>
          <cell r="BE45">
            <v>100</v>
          </cell>
          <cell r="BF45">
            <v>5</v>
          </cell>
          <cell r="BG45" t="str">
            <v>ヶ所</v>
          </cell>
          <cell r="BH45" t="str">
            <v>/</v>
          </cell>
          <cell r="BI45">
            <v>0.5</v>
          </cell>
          <cell r="BJ45">
            <v>5</v>
          </cell>
          <cell r="BK45" t="str">
            <v>ヶ所</v>
          </cell>
          <cell r="BL45" t="str">
            <v/>
          </cell>
          <cell r="BM45">
            <v>0.5</v>
          </cell>
          <cell r="BN45">
            <v>100</v>
          </cell>
          <cell r="BO45">
            <v>0.5</v>
          </cell>
          <cell r="BS45">
            <v>0.5</v>
          </cell>
        </row>
        <row r="46">
          <cell r="A46" t="str">
            <v>　合　　計</v>
          </cell>
          <cell r="B46">
            <v>5040</v>
          </cell>
          <cell r="C46">
            <v>5000</v>
          </cell>
          <cell r="D46" t="str">
            <v>械</v>
          </cell>
          <cell r="E46" t="str">
            <v>消 化･ｶﾞｽ管</v>
          </cell>
          <cell r="F46">
            <v>55</v>
          </cell>
          <cell r="G46">
            <v>5040</v>
          </cell>
          <cell r="H46">
            <v>5000</v>
          </cell>
          <cell r="I46">
            <v>55</v>
          </cell>
          <cell r="J46" t="str">
            <v>m</v>
          </cell>
          <cell r="K46">
            <v>100</v>
          </cell>
          <cell r="L46">
            <v>1.1000000000000001</v>
          </cell>
          <cell r="M46">
            <v>1.1000000000000001</v>
          </cell>
          <cell r="N46" t="str">
            <v>械</v>
          </cell>
          <cell r="O46" t="str">
            <v>消 化･ｶﾞｽ管</v>
          </cell>
          <cell r="P46">
            <v>55</v>
          </cell>
          <cell r="Q46" t="str">
            <v>m</v>
          </cell>
          <cell r="R46" t="str">
            <v>/</v>
          </cell>
          <cell r="S46" t="str">
            <v>械</v>
          </cell>
          <cell r="U46" t="str">
            <v>械</v>
          </cell>
          <cell r="V46" t="str">
            <v>消 化･ｶﾞｽ管</v>
          </cell>
          <cell r="W46">
            <v>1.1000000000000001</v>
          </cell>
          <cell r="X46">
            <v>55</v>
          </cell>
          <cell r="Y46" t="str">
            <v>m</v>
          </cell>
          <cell r="Z46">
            <v>55</v>
          </cell>
          <cell r="AA46" t="str">
            <v>m</v>
          </cell>
          <cell r="AB46" t="str">
            <v>/</v>
          </cell>
          <cell r="AC46" t="str">
            <v>m</v>
          </cell>
          <cell r="AD46">
            <v>55</v>
          </cell>
          <cell r="AE46" t="str">
            <v>m</v>
          </cell>
          <cell r="AF46" t="str">
            <v/>
          </cell>
          <cell r="AG46" t="str">
            <v>m</v>
          </cell>
          <cell r="AH46">
            <v>100</v>
          </cell>
          <cell r="AI46">
            <v>1.1000000000000001</v>
          </cell>
          <cell r="AJ46">
            <v>1.1000000000000001</v>
          </cell>
          <cell r="AK46">
            <v>100</v>
          </cell>
          <cell r="AL46">
            <v>1.1000000000000001</v>
          </cell>
          <cell r="AM46">
            <v>1.1000000000000001</v>
          </cell>
          <cell r="AN46" t="str">
            <v>械</v>
          </cell>
          <cell r="AO46" t="str">
            <v>消 化･ｶﾞｽ管</v>
          </cell>
          <cell r="AP46">
            <v>55</v>
          </cell>
          <cell r="AQ46" t="str">
            <v>m</v>
          </cell>
          <cell r="AR46" t="str">
            <v>/</v>
          </cell>
          <cell r="AS46">
            <v>55</v>
          </cell>
          <cell r="AT46" t="str">
            <v>m</v>
          </cell>
          <cell r="AU46">
            <v>100</v>
          </cell>
          <cell r="AV46">
            <v>1.1000000000000001</v>
          </cell>
          <cell r="AW46">
            <v>1.1000000000000001</v>
          </cell>
          <cell r="AX46">
            <v>55</v>
          </cell>
          <cell r="AY46" t="str">
            <v>m</v>
          </cell>
          <cell r="BA46" t="str">
            <v>械</v>
          </cell>
          <cell r="BB46" t="str">
            <v>消 化･ｶﾞｽ管</v>
          </cell>
          <cell r="BC46">
            <v>100</v>
          </cell>
          <cell r="BD46">
            <v>1.1000000000000001</v>
          </cell>
          <cell r="BE46">
            <v>1.1000000000000001</v>
          </cell>
          <cell r="BF46">
            <v>55</v>
          </cell>
          <cell r="BG46" t="str">
            <v>m</v>
          </cell>
          <cell r="BH46" t="str">
            <v>/</v>
          </cell>
          <cell r="BI46">
            <v>1.1000000000000001</v>
          </cell>
          <cell r="BJ46">
            <v>55</v>
          </cell>
          <cell r="BK46" t="str">
            <v>m</v>
          </cell>
          <cell r="BL46" t="str">
            <v/>
          </cell>
          <cell r="BM46">
            <v>1.1000000000000001</v>
          </cell>
          <cell r="BN46">
            <v>100</v>
          </cell>
          <cell r="BO46">
            <v>1.1000000000000001</v>
          </cell>
          <cell r="BS46">
            <v>1.1000000000000001</v>
          </cell>
        </row>
        <row r="47">
          <cell r="A47" t="str">
            <v>都道府県の所見</v>
          </cell>
          <cell r="B47" t="str">
            <v xml:space="preserve"> 合　　　　計</v>
          </cell>
          <cell r="C47" t="str">
            <v>───────────</v>
          </cell>
          <cell r="D47" t="str">
            <v>───</v>
          </cell>
          <cell r="E47">
            <v>48.000000000000007</v>
          </cell>
          <cell r="F47">
            <v>33.099999999999994</v>
          </cell>
          <cell r="G47" t="str">
            <v xml:space="preserve"> 合　　　　計</v>
          </cell>
          <cell r="H47" t="str">
            <v>───────────</v>
          </cell>
          <cell r="I47" t="str">
            <v>───</v>
          </cell>
          <cell r="J47">
            <v>48.000000000000007</v>
          </cell>
          <cell r="K47">
            <v>33.099999999999994</v>
          </cell>
          <cell r="L47" t="str">
            <v xml:space="preserve"> 合　　　　計</v>
          </cell>
          <cell r="M47" t="str">
            <v>───────────</v>
          </cell>
          <cell r="N47" t="str">
            <v>───</v>
          </cell>
          <cell r="O47">
            <v>48.000000000000007</v>
          </cell>
          <cell r="P47">
            <v>33.099999999999994</v>
          </cell>
          <cell r="Q47" t="str">
            <v xml:space="preserve"> 合　　　　計</v>
          </cell>
          <cell r="R47" t="str">
            <v>───────────</v>
          </cell>
          <cell r="S47" t="str">
            <v>───</v>
          </cell>
          <cell r="U47" t="str">
            <v xml:space="preserve"> 合　　　　計</v>
          </cell>
          <cell r="V47" t="str">
            <v>───</v>
          </cell>
          <cell r="W47">
            <v>48.000000000000007</v>
          </cell>
          <cell r="X47">
            <v>33.099999999999994</v>
          </cell>
          <cell r="Y47" t="str">
            <v xml:space="preserve"> 合　　　　計</v>
          </cell>
          <cell r="Z47" t="str">
            <v>───────────</v>
          </cell>
          <cell r="AA47" t="str">
            <v>───</v>
          </cell>
          <cell r="AB47">
            <v>48.000000000000007</v>
          </cell>
          <cell r="AC47">
            <v>33.099999999999994</v>
          </cell>
          <cell r="AD47">
            <v>48.000000000000007</v>
          </cell>
          <cell r="AE47">
            <v>33.099999999999994</v>
          </cell>
          <cell r="AF47" t="str">
            <v>───</v>
          </cell>
          <cell r="AG47" t="str">
            <v>───────────</v>
          </cell>
          <cell r="AH47" t="str">
            <v>───</v>
          </cell>
          <cell r="AI47">
            <v>48.000000000000007</v>
          </cell>
          <cell r="AJ47">
            <v>33.099999999999994</v>
          </cell>
          <cell r="AK47" t="str">
            <v xml:space="preserve"> 合　　　　計</v>
          </cell>
          <cell r="AL47" t="str">
            <v>───────────</v>
          </cell>
          <cell r="AM47">
            <v>33.099999999999994</v>
          </cell>
          <cell r="AN47">
            <v>48.000000000000007</v>
          </cell>
          <cell r="AO47">
            <v>33.099999999999994</v>
          </cell>
          <cell r="AP47" t="str">
            <v>───────────</v>
          </cell>
          <cell r="AQ47" t="str">
            <v>───</v>
          </cell>
          <cell r="AR47">
            <v>48.000000000000007</v>
          </cell>
          <cell r="AS47">
            <v>33.099999999999994</v>
          </cell>
          <cell r="AT47" t="str">
            <v>───────────</v>
          </cell>
          <cell r="AU47" t="str">
            <v>───</v>
          </cell>
          <cell r="AV47">
            <v>48.000000000000007</v>
          </cell>
          <cell r="AW47">
            <v>33.099999999999994</v>
          </cell>
          <cell r="AX47" t="str">
            <v>───────────</v>
          </cell>
          <cell r="AY47" t="str">
            <v>───</v>
          </cell>
          <cell r="BA47" t="str">
            <v xml:space="preserve"> 合　　　　計</v>
          </cell>
          <cell r="BF47" t="str">
            <v>───────────</v>
          </cell>
          <cell r="BL47" t="str">
            <v>───</v>
          </cell>
          <cell r="BO47">
            <v>48.000000000000007</v>
          </cell>
          <cell r="BS47">
            <v>33.099999999999994</v>
          </cell>
        </row>
        <row r="49">
          <cell r="U49" t="str">
            <v>都道府県の所見</v>
          </cell>
          <cell r="V49" t="str">
            <v>都道府県の所見</v>
          </cell>
          <cell r="W49" t="str">
            <v>都道府県の所見</v>
          </cell>
          <cell r="X49" t="str">
            <v>都道府県の所見</v>
          </cell>
          <cell r="Y49" t="str">
            <v>都道府県の所見</v>
          </cell>
          <cell r="Z49" t="str">
            <v>都道府県の所見</v>
          </cell>
          <cell r="AA49" t="str">
            <v>都道府県の所見</v>
          </cell>
          <cell r="AB49" t="str">
            <v>都道府県の所見</v>
          </cell>
          <cell r="AC49" t="str">
            <v>都道府県の所見</v>
          </cell>
          <cell r="BA49" t="str">
            <v>都道府県の所見</v>
          </cell>
        </row>
        <row r="50">
          <cell r="A50" t="str">
            <v>文部省使用欄</v>
          </cell>
        </row>
        <row r="52">
          <cell r="U52" t="str">
            <v>文部省使用欄</v>
          </cell>
          <cell r="V52" t="str">
            <v>文部省使用欄</v>
          </cell>
          <cell r="W52" t="str">
            <v>文部省使用欄</v>
          </cell>
          <cell r="X52" t="str">
            <v>文部省使用欄</v>
          </cell>
          <cell r="Y52" t="str">
            <v>文部省使用欄</v>
          </cell>
          <cell r="Z52" t="str">
            <v>文部省使用欄</v>
          </cell>
          <cell r="AA52" t="str">
            <v>文部省使用欄</v>
          </cell>
          <cell r="AB52" t="str">
            <v>文部省使用欄</v>
          </cell>
          <cell r="AC52" t="str">
            <v>文部省使用欄</v>
          </cell>
          <cell r="BA52" t="str">
            <v>文部省使用欄</v>
          </cell>
        </row>
        <row r="53">
          <cell r="A53" t="str">
            <v>＊耐震補強事業：地震補強事業及び大規模改造（補強）事業を言う。</v>
          </cell>
        </row>
        <row r="57">
          <cell r="F57" t="str">
            <v>耐震補強事業内容聴取票</v>
          </cell>
          <cell r="G57" t="str">
            <v>大規模改造（老朽施設）事業等内容聴取票（屋体）</v>
          </cell>
          <cell r="H57" t="str">
            <v>大規模改造（老朽施設）事業等内容聴取票（屋体）</v>
          </cell>
          <cell r="I57" t="str">
            <v>大規模改造（老朽施設）事業等内容聴取票（屋体）</v>
          </cell>
          <cell r="J57" t="str">
            <v>大規模改造（老朽施設）事業等内容聴取票（屋体）</v>
          </cell>
          <cell r="K57" t="str">
            <v>大規模改造（老朽施設）事業等内容聴取票（屋体）</v>
          </cell>
          <cell r="L57" t="str">
            <v>大規模改造（老朽施設）事業等内容聴取票（屋体）</v>
          </cell>
          <cell r="M57" t="str">
            <v>大規模改造（老朽施設）事業等内容聴取票（屋体）</v>
          </cell>
          <cell r="N57" t="str">
            <v>大規模改造（老朽施設）事業等内容聴取票（屋体）</v>
          </cell>
          <cell r="O57" t="str">
            <v>大規模改造（老朽施設）事業等内容聴取票（屋体）</v>
          </cell>
          <cell r="P57" t="str">
            <v>大規模改造（老朽施設）事業等内容聴取票（屋体）</v>
          </cell>
          <cell r="Q57" t="str">
            <v>大規模改造（老朽施設）事業等内容聴取票（屋体）</v>
          </cell>
          <cell r="R57" t="str">
            <v>大規模改造（老朽施設）事業等内容聴取票（屋体）</v>
          </cell>
          <cell r="S57" t="str">
            <v>大規模改造（老朽施設）事業等内容聴取票（屋体）</v>
          </cell>
          <cell r="U57" t="str">
            <v>大規模改造（老朽施設）事業等内容聴取票（屋体）</v>
          </cell>
          <cell r="AD57" t="str">
            <v>大規模改造（老朽施設）事業等内容聴取票（屋体）</v>
          </cell>
          <cell r="BJ57" t="str">
            <v>大規模改造（老朽施設）事業等内容聴取票（屋体）</v>
          </cell>
        </row>
        <row r="59">
          <cell r="A59" t="str">
            <v xml:space="preserve"> １　基本項目</v>
          </cell>
          <cell r="B59" t="str">
            <v>都道府県名</v>
          </cell>
          <cell r="C59" t="str">
            <v>東  京  都</v>
          </cell>
          <cell r="D59" t="str">
            <v>設置者</v>
          </cell>
          <cell r="E59" t="str">
            <v>○○○市</v>
          </cell>
          <cell r="F59" t="str">
            <v>１　基本項目</v>
          </cell>
          <cell r="G59" t="str">
            <v>都道府県名</v>
          </cell>
          <cell r="H59" t="str">
            <v>東  京  都</v>
          </cell>
          <cell r="I59" t="str">
            <v>東  京  都</v>
          </cell>
          <cell r="J59" t="str">
            <v>○○○市</v>
          </cell>
          <cell r="K59" t="str">
            <v>１　基本項目</v>
          </cell>
          <cell r="L59" t="str">
            <v>都道府県名</v>
          </cell>
          <cell r="M59" t="str">
            <v>設置者</v>
          </cell>
          <cell r="N59" t="str">
            <v>○○○市</v>
          </cell>
          <cell r="O59" t="str">
            <v>○○○市</v>
          </cell>
          <cell r="P59" t="str">
            <v>１　基本項目</v>
          </cell>
          <cell r="Q59" t="str">
            <v>都道府県名</v>
          </cell>
          <cell r="R59" t="str">
            <v>東  京  都</v>
          </cell>
          <cell r="S59" t="str">
            <v>設置者</v>
          </cell>
          <cell r="U59" t="str">
            <v>１　基本項目</v>
          </cell>
          <cell r="V59" t="str">
            <v>東  京  都</v>
          </cell>
          <cell r="W59" t="str">
            <v>設置者</v>
          </cell>
          <cell r="X59" t="str">
            <v>○○○市</v>
          </cell>
          <cell r="Y59" t="str">
            <v>都道府県名</v>
          </cell>
          <cell r="Z59" t="str">
            <v>東  京  都</v>
          </cell>
          <cell r="AA59" t="str">
            <v>設置者</v>
          </cell>
          <cell r="AB59" t="str">
            <v>○○○市</v>
          </cell>
          <cell r="AC59" t="str">
            <v>１　基本項目</v>
          </cell>
          <cell r="AD59" t="str">
            <v>都道府県名</v>
          </cell>
          <cell r="AE59" t="str">
            <v>東  京  都</v>
          </cell>
          <cell r="AF59" t="str">
            <v>設置者</v>
          </cell>
          <cell r="AG59" t="str">
            <v>都道府県名</v>
          </cell>
          <cell r="AH59" t="str">
            <v>設置者</v>
          </cell>
          <cell r="AI59" t="str">
            <v>○○○市</v>
          </cell>
          <cell r="AJ59" t="str">
            <v>東  京  都</v>
          </cell>
          <cell r="AK59" t="str">
            <v>都道府県名</v>
          </cell>
          <cell r="AL59" t="str">
            <v>東  京  都</v>
          </cell>
          <cell r="AM59" t="str">
            <v>設置者</v>
          </cell>
          <cell r="AN59" t="str">
            <v>○○○市</v>
          </cell>
          <cell r="AO59" t="str">
            <v>○○○市</v>
          </cell>
          <cell r="AP59" t="str">
            <v>１　基本項目</v>
          </cell>
          <cell r="AQ59" t="str">
            <v>設置者</v>
          </cell>
          <cell r="AR59" t="str">
            <v>東  京  都</v>
          </cell>
          <cell r="AS59" t="str">
            <v>設置者</v>
          </cell>
          <cell r="AT59" t="str">
            <v>○○○市</v>
          </cell>
          <cell r="AU59" t="str">
            <v>都道府県名</v>
          </cell>
          <cell r="AV59" t="str">
            <v>東  京  都</v>
          </cell>
          <cell r="AW59" t="str">
            <v>設置者</v>
          </cell>
          <cell r="AX59" t="str">
            <v>○○○市</v>
          </cell>
          <cell r="AY59" t="str">
            <v>都道府県名</v>
          </cell>
          <cell r="BA59" t="str">
            <v>１　基本項目</v>
          </cell>
          <cell r="BB59" t="str">
            <v>○○○市</v>
          </cell>
          <cell r="BC59" t="str">
            <v>設置者</v>
          </cell>
          <cell r="BD59" t="str">
            <v>○○○市</v>
          </cell>
          <cell r="BM59" t="str">
            <v>都道府県名</v>
          </cell>
          <cell r="BP59" t="str">
            <v>東  京  都</v>
          </cell>
          <cell r="BW59" t="str">
            <v>設置者</v>
          </cell>
          <cell r="BZ59" t="str">
            <v>○○○市</v>
          </cell>
        </row>
        <row r="61">
          <cell r="A61" t="str">
            <v>学校名</v>
          </cell>
          <cell r="B61" t="str">
            <v>○○○小学校</v>
          </cell>
          <cell r="C61" t="str">
            <v>棟番号</v>
          </cell>
          <cell r="D61" t="str">
            <v>⑩</v>
          </cell>
          <cell r="E61" t="str">
            <v>構造・階数</v>
          </cell>
          <cell r="F61" t="str">
            <v>Ｓ造 ２階</v>
          </cell>
          <cell r="G61" t="str">
            <v>棟番号</v>
          </cell>
          <cell r="H61" t="str">
            <v>○○○小学校</v>
          </cell>
          <cell r="I61" t="str">
            <v>⑩</v>
          </cell>
          <cell r="J61" t="str">
            <v>耐震補強事業（関連工事）</v>
          </cell>
          <cell r="K61" t="str">
            <v>棟番号</v>
          </cell>
          <cell r="L61" t="str">
            <v>⑩</v>
          </cell>
          <cell r="M61" t="str">
            <v>構造・階数</v>
          </cell>
          <cell r="N61" t="str">
            <v>Ｓ造 ２階</v>
          </cell>
          <cell r="O61" t="str">
            <v>事業区分</v>
          </cell>
          <cell r="P61" t="str">
            <v>大規模改造事業</v>
          </cell>
          <cell r="Q61" t="str">
            <v>棟番号</v>
          </cell>
          <cell r="R61" t="str">
            <v>⑩</v>
          </cell>
          <cell r="S61" t="str">
            <v>学校名</v>
          </cell>
          <cell r="U61" t="str">
            <v>学校名</v>
          </cell>
          <cell r="V61" t="str">
            <v>棟番号</v>
          </cell>
          <cell r="W61" t="str">
            <v>○○○小学校</v>
          </cell>
          <cell r="X61" t="str">
            <v>○○○小学校</v>
          </cell>
          <cell r="Y61" t="str">
            <v>○○○小学校</v>
          </cell>
          <cell r="Z61" t="str">
            <v>事業区分</v>
          </cell>
          <cell r="AA61" t="str">
            <v>大規模改造事業</v>
          </cell>
          <cell r="AB61" t="str">
            <v>棟番号</v>
          </cell>
          <cell r="AC61" t="str">
            <v>⑩</v>
          </cell>
          <cell r="AD61" t="str">
            <v>事業区分</v>
          </cell>
          <cell r="AE61" t="str">
            <v>耐震補強事業（関連工事）</v>
          </cell>
          <cell r="AF61" t="str">
            <v>棟番号</v>
          </cell>
          <cell r="AG61" t="str">
            <v>事業区分</v>
          </cell>
          <cell r="AH61" t="str">
            <v>学校名</v>
          </cell>
          <cell r="AI61" t="str">
            <v>○○○小学校</v>
          </cell>
          <cell r="AJ61" t="str">
            <v>耐震補強事業（関連工事）</v>
          </cell>
          <cell r="AK61" t="str">
            <v>大規模改造事業</v>
          </cell>
          <cell r="AL61" t="str">
            <v>棟番号</v>
          </cell>
          <cell r="AM61" t="str">
            <v>⑩</v>
          </cell>
          <cell r="AN61" t="str">
            <v>⑩</v>
          </cell>
          <cell r="AO61" t="str">
            <v>学校名</v>
          </cell>
          <cell r="AP61" t="str">
            <v>○○○小学校</v>
          </cell>
          <cell r="AQ61" t="str">
            <v>棟番号</v>
          </cell>
          <cell r="AR61" t="str">
            <v>大規模改造事業</v>
          </cell>
          <cell r="AS61" t="str">
            <v>棟番号</v>
          </cell>
          <cell r="AT61" t="str">
            <v>⑩</v>
          </cell>
          <cell r="AU61" t="str">
            <v>○○○小学校</v>
          </cell>
          <cell r="AV61" t="str">
            <v>事業区分</v>
          </cell>
          <cell r="AW61" t="str">
            <v>大規模改造事業</v>
          </cell>
          <cell r="AX61" t="str">
            <v>棟番号</v>
          </cell>
          <cell r="AY61" t="str">
            <v>⑩</v>
          </cell>
          <cell r="BA61" t="str">
            <v>学校名</v>
          </cell>
          <cell r="BB61" t="str">
            <v>大規模改造事業</v>
          </cell>
          <cell r="BC61" t="str">
            <v>棟番号</v>
          </cell>
          <cell r="BD61" t="str">
            <v>○○○小学校</v>
          </cell>
          <cell r="BE61" t="str">
            <v>棟番号</v>
          </cell>
          <cell r="BF61" t="str">
            <v>⑩</v>
          </cell>
          <cell r="BG61" t="str">
            <v>棟番号</v>
          </cell>
          <cell r="BH61" t="str">
            <v>⑩</v>
          </cell>
          <cell r="BM61" t="str">
            <v>事業区分</v>
          </cell>
          <cell r="BP61" t="str">
            <v>大規模改造事業</v>
          </cell>
          <cell r="BW61" t="str">
            <v>棟番号</v>
          </cell>
          <cell r="BZ61" t="str">
            <v>⑩</v>
          </cell>
        </row>
        <row r="63">
          <cell r="A63" t="str">
            <v>建物区分</v>
          </cell>
          <cell r="B63" t="str">
            <v>屋体・その他（      ）</v>
          </cell>
          <cell r="C63" t="str">
            <v>建築年</v>
          </cell>
          <cell r="D63">
            <v>47</v>
          </cell>
          <cell r="E63" t="str">
            <v>面積</v>
          </cell>
          <cell r="F63" t="str">
            <v>(605+50)</v>
          </cell>
          <cell r="G63" t="str">
            <v>建築年</v>
          </cell>
          <cell r="H63" t="str">
            <v>Ｓ造 ２階</v>
          </cell>
          <cell r="I63">
            <v>47</v>
          </cell>
          <cell r="J63">
            <v>47</v>
          </cell>
          <cell r="K63" t="str">
            <v>面積</v>
          </cell>
          <cell r="L63" t="str">
            <v>(605+50)</v>
          </cell>
          <cell r="M63" t="str">
            <v>面積</v>
          </cell>
          <cell r="N63" t="str">
            <v>(605+50)</v>
          </cell>
          <cell r="O63" t="str">
            <v>建築年</v>
          </cell>
          <cell r="P63">
            <v>47</v>
          </cell>
          <cell r="Q63" t="str">
            <v>面積</v>
          </cell>
          <cell r="R63" t="str">
            <v>(605+50)</v>
          </cell>
          <cell r="S63" t="str">
            <v>構造・階数</v>
          </cell>
          <cell r="U63" t="str">
            <v>構造・階数</v>
          </cell>
          <cell r="V63" t="str">
            <v>面積</v>
          </cell>
          <cell r="W63" t="str">
            <v>Ｓ造 ２階</v>
          </cell>
          <cell r="X63" t="str">
            <v>Ｓ造 ２階</v>
          </cell>
          <cell r="Y63" t="str">
            <v>Ｓ造 ２階</v>
          </cell>
          <cell r="Z63" t="str">
            <v>建築年</v>
          </cell>
          <cell r="AA63">
            <v>47</v>
          </cell>
          <cell r="AB63" t="str">
            <v>面積</v>
          </cell>
          <cell r="AC63" t="str">
            <v>(605+50)</v>
          </cell>
          <cell r="AD63" t="str">
            <v>建築年</v>
          </cell>
          <cell r="AE63">
            <v>47</v>
          </cell>
          <cell r="AF63" t="str">
            <v>面積</v>
          </cell>
          <cell r="AG63" t="str">
            <v>建築年</v>
          </cell>
          <cell r="AH63" t="str">
            <v>構造・階数</v>
          </cell>
          <cell r="AI63" t="str">
            <v>Ｓ造 ２階</v>
          </cell>
          <cell r="AJ63">
            <v>47</v>
          </cell>
          <cell r="AK63">
            <v>47</v>
          </cell>
          <cell r="AL63" t="str">
            <v>面積</v>
          </cell>
          <cell r="AM63" t="str">
            <v>(605+50)</v>
          </cell>
          <cell r="AN63" t="str">
            <v>(605+50)</v>
          </cell>
          <cell r="AO63" t="str">
            <v>構造・階数</v>
          </cell>
          <cell r="AP63" t="str">
            <v>Ｓ造 ２階</v>
          </cell>
          <cell r="AQ63" t="str">
            <v>面積</v>
          </cell>
          <cell r="AR63">
            <v>47</v>
          </cell>
          <cell r="AS63" t="str">
            <v>面積</v>
          </cell>
          <cell r="AT63" t="str">
            <v>(605+50)</v>
          </cell>
          <cell r="AU63" t="str">
            <v>Ｓ造 ２階</v>
          </cell>
          <cell r="AV63" t="str">
            <v>建築年</v>
          </cell>
          <cell r="AW63">
            <v>47</v>
          </cell>
          <cell r="AX63" t="str">
            <v>面積</v>
          </cell>
          <cell r="AY63" t="str">
            <v>(605+50)</v>
          </cell>
          <cell r="BA63" t="str">
            <v>構造・階数</v>
          </cell>
          <cell r="BB63">
            <v>47</v>
          </cell>
          <cell r="BC63" t="str">
            <v>面積</v>
          </cell>
          <cell r="BD63" t="str">
            <v>Ｓ造 ２階</v>
          </cell>
          <cell r="BE63" t="str">
            <v>面積</v>
          </cell>
          <cell r="BF63" t="str">
            <v>(605+50)</v>
          </cell>
          <cell r="BG63" t="str">
            <v>面積</v>
          </cell>
          <cell r="BH63" t="str">
            <v>(605+50)</v>
          </cell>
          <cell r="BM63" t="str">
            <v>建築年</v>
          </cell>
          <cell r="BP63">
            <v>47</v>
          </cell>
          <cell r="BW63" t="str">
            <v>面積</v>
          </cell>
          <cell r="BZ63" t="str">
            <v>(605+50)</v>
          </cell>
        </row>
        <row r="64">
          <cell r="N64">
            <v>655</v>
          </cell>
          <cell r="O64">
            <v>655</v>
          </cell>
          <cell r="P64">
            <v>655</v>
          </cell>
          <cell r="Q64">
            <v>655</v>
          </cell>
          <cell r="R64">
            <v>655</v>
          </cell>
          <cell r="S64">
            <v>655</v>
          </cell>
          <cell r="U64">
            <v>655</v>
          </cell>
          <cell r="V64">
            <v>655</v>
          </cell>
          <cell r="W64">
            <v>655</v>
          </cell>
          <cell r="X64">
            <v>655</v>
          </cell>
          <cell r="Y64">
            <v>655</v>
          </cell>
          <cell r="AT64">
            <v>655</v>
          </cell>
          <cell r="BZ64">
            <v>655</v>
          </cell>
        </row>
        <row r="65">
          <cell r="A65" t="str">
            <v>区分</v>
          </cell>
          <cell r="B65" t="str">
            <v>一般補強分（千円）</v>
          </cell>
          <cell r="C65" t="str">
            <v>特別補強分</v>
          </cell>
          <cell r="D65" t="str">
            <v>（Ａ）</v>
          </cell>
          <cell r="E65" t="str">
            <v>（Ｂ）</v>
          </cell>
          <cell r="F65" t="str">
            <v>特別補強分</v>
          </cell>
          <cell r="G65" t="str">
            <v>区分</v>
          </cell>
          <cell r="H65" t="str">
            <v>（Ａ）</v>
          </cell>
          <cell r="I65" t="str">
            <v>（Ａ）</v>
          </cell>
          <cell r="J65" t="str">
            <v>（Ｃ）</v>
          </cell>
          <cell r="K65" t="str">
            <v>（Ｂ）</v>
          </cell>
          <cell r="L65" t="str">
            <v>（Ｅ）</v>
          </cell>
          <cell r="M65" t="str">
            <v>（Ｆ）</v>
          </cell>
          <cell r="N65" t="str">
            <v>（Ｆ/Ｅ）</v>
          </cell>
          <cell r="O65" t="str">
            <v>区分</v>
          </cell>
          <cell r="P65" t="str">
            <v>（Ｂ/Ａ）</v>
          </cell>
          <cell r="Q65" t="str">
            <v>（Ｂ）</v>
          </cell>
          <cell r="R65" t="str">
            <v>（Ｃ）</v>
          </cell>
          <cell r="S65" t="str">
            <v>（Ｄ）</v>
          </cell>
          <cell r="U65" t="str">
            <v>区分</v>
          </cell>
          <cell r="V65" t="str">
            <v>（Ｂ）</v>
          </cell>
          <cell r="W65" t="str">
            <v>（Ｃ）</v>
          </cell>
          <cell r="X65" t="str">
            <v>（Ａ）</v>
          </cell>
          <cell r="Y65" t="str">
            <v>（Ａ）</v>
          </cell>
          <cell r="Z65" t="str">
            <v>（Ｆ）</v>
          </cell>
          <cell r="AA65" t="str">
            <v>（Ｆ/Ｅ）</v>
          </cell>
          <cell r="AB65" t="str">
            <v>区分</v>
          </cell>
          <cell r="AC65" t="str">
            <v>（Ｂ）</v>
          </cell>
          <cell r="AD65" t="str">
            <v>（Ｂ）</v>
          </cell>
          <cell r="AE65" t="str">
            <v>（Ｃ）</v>
          </cell>
          <cell r="AF65" t="str">
            <v>（Ｄ）</v>
          </cell>
          <cell r="AG65" t="str">
            <v>（Ｃ）</v>
          </cell>
          <cell r="AH65" t="str">
            <v>（Ｃ）</v>
          </cell>
          <cell r="AI65" t="str">
            <v>（Ｆ/Ｅ）</v>
          </cell>
          <cell r="AJ65" t="str">
            <v>（Ｄ）</v>
          </cell>
          <cell r="AK65" t="str">
            <v>（Ｅ）</v>
          </cell>
          <cell r="AL65" t="str">
            <v>（Ｆ）</v>
          </cell>
          <cell r="AM65" t="str">
            <v>（Ｄ）</v>
          </cell>
          <cell r="AN65" t="str">
            <v>区分</v>
          </cell>
          <cell r="AO65" t="str">
            <v>（Ａ）</v>
          </cell>
          <cell r="AP65" t="str">
            <v>（Ｅ）</v>
          </cell>
          <cell r="AQ65" t="str">
            <v>（Ｃ）</v>
          </cell>
          <cell r="AR65" t="str">
            <v>（Ｄ）</v>
          </cell>
          <cell r="AS65" t="str">
            <v>（Ｆ）</v>
          </cell>
          <cell r="AT65" t="str">
            <v>（Ｆ）</v>
          </cell>
          <cell r="AU65" t="str">
            <v>（Ｆ/Ｅ）</v>
          </cell>
          <cell r="AV65" t="str">
            <v>（Ｆ/Ｅ）</v>
          </cell>
          <cell r="AW65" t="str">
            <v>（Ａ）</v>
          </cell>
          <cell r="AX65" t="str">
            <v>（Ｂ）</v>
          </cell>
          <cell r="AY65" t="str">
            <v>（Ｃ）</v>
          </cell>
          <cell r="BA65" t="str">
            <v>区分</v>
          </cell>
          <cell r="BB65" t="str">
            <v>（Ｆ）</v>
          </cell>
          <cell r="BC65" t="str">
            <v>（Ｆ/Ｅ）</v>
          </cell>
          <cell r="BD65" t="str">
            <v>（Ｃ）</v>
          </cell>
          <cell r="BE65" t="str">
            <v>（Ａ）</v>
          </cell>
          <cell r="BF65" t="str">
            <v>（Ｅ）</v>
          </cell>
          <cell r="BG65" t="str">
            <v>（Ｆ）</v>
          </cell>
          <cell r="BH65" t="str">
            <v>（Ｆ/Ｅ）</v>
          </cell>
          <cell r="BI65" t="str">
            <v>（Ｄ）</v>
          </cell>
          <cell r="BJ65" t="str">
            <v>（Ｂ）</v>
          </cell>
          <cell r="BK65" t="str">
            <v>（Ｆ）</v>
          </cell>
          <cell r="BL65" t="str">
            <v>（Ｆ/Ｅ）</v>
          </cell>
          <cell r="BM65" t="str">
            <v>（Ｅ）</v>
          </cell>
          <cell r="BN65" t="str">
            <v>（Ｃ）</v>
          </cell>
          <cell r="BO65" t="str">
            <v>（Ｆ/Ｅ）</v>
          </cell>
          <cell r="BP65" t="str">
            <v>（Ｆ）</v>
          </cell>
          <cell r="BQ65" t="str">
            <v>（Ｆ/Ｅ）</v>
          </cell>
          <cell r="BS65" t="str">
            <v>（Ｄ）</v>
          </cell>
          <cell r="BV65" t="str">
            <v>（Ｅ）</v>
          </cell>
          <cell r="BY65" t="str">
            <v>（Ｆ）</v>
          </cell>
          <cell r="CB65" t="str">
            <v>（Ｆ/Ｅ）</v>
          </cell>
        </row>
        <row r="66">
          <cell r="B66" t="str">
            <v>（標準金額）</v>
          </cell>
          <cell r="C66" t="str">
            <v>（実施金額）</v>
          </cell>
          <cell r="D66" t="str">
            <v>標準的経費（千円）</v>
          </cell>
          <cell r="E66" t="str">
            <v>実施金額（千円）</v>
          </cell>
          <cell r="F66" t="str">
            <v>（実施金額）</v>
          </cell>
          <cell r="G66" t="str">
            <v>地域別単価(千円/㎡)</v>
          </cell>
          <cell r="H66" t="str">
            <v>改修比率（％）</v>
          </cell>
          <cell r="I66" t="str">
            <v>標準的経費（千円）</v>
          </cell>
          <cell r="J66" t="str">
            <v>個別事由(千円)</v>
          </cell>
          <cell r="K66" t="str">
            <v>実施金額（千円）</v>
          </cell>
          <cell r="L66" t="str">
            <v>実施金額（千円）</v>
          </cell>
          <cell r="M66" t="str">
            <v>実施金額/標準的経費</v>
          </cell>
          <cell r="N66" t="str">
            <v>地域別単価(千円/㎡)</v>
          </cell>
          <cell r="O66" t="str">
            <v>改修比率（％）</v>
          </cell>
          <cell r="P66" t="str">
            <v>実施金額/標準的経費</v>
          </cell>
          <cell r="Q66" t="str">
            <v>個別事由(千円)</v>
          </cell>
          <cell r="R66" t="str">
            <v>標準的経費(千円)</v>
          </cell>
          <cell r="S66" t="str">
            <v>実施金額（千円）</v>
          </cell>
          <cell r="U66" t="str">
            <v>改修面積(㎡)</v>
          </cell>
          <cell r="V66" t="str">
            <v>個別事由(千円)</v>
          </cell>
          <cell r="W66" t="str">
            <v>地域別単価(千円/㎡)</v>
          </cell>
          <cell r="X66" t="str">
            <v>地域別単価(千円/㎡)</v>
          </cell>
          <cell r="Y66" t="str">
            <v>実施金額/標準的経費</v>
          </cell>
          <cell r="Z66" t="str">
            <v>地域別単価(千円/㎡)</v>
          </cell>
          <cell r="AA66" t="str">
            <v>改修比率（％）</v>
          </cell>
          <cell r="AB66" t="str">
            <v>改修面積(㎡)</v>
          </cell>
          <cell r="AC66" t="str">
            <v>改修比率（％）</v>
          </cell>
          <cell r="AD66" t="str">
            <v>改修比率（％）</v>
          </cell>
          <cell r="AE66" t="str">
            <v>実施金額（千円）</v>
          </cell>
          <cell r="AF66" t="str">
            <v>実施金額/標準的経費</v>
          </cell>
          <cell r="AG66" t="str">
            <v>改修面積(㎡)</v>
          </cell>
          <cell r="AH66" t="str">
            <v>改修面積(㎡)</v>
          </cell>
          <cell r="AI66" t="str">
            <v>標準的経費(千円)</v>
          </cell>
          <cell r="AJ66" t="str">
            <v>実施金額（千円）</v>
          </cell>
          <cell r="AK66" t="str">
            <v>実施金額/標準的経費</v>
          </cell>
          <cell r="AL66" t="str">
            <v>地域別単価(千円/㎡)</v>
          </cell>
          <cell r="AM66" t="str">
            <v>個別事由(千円)</v>
          </cell>
          <cell r="AN66" t="str">
            <v>改修面積(㎡)</v>
          </cell>
          <cell r="AO66" t="str">
            <v>個別事由(千円)</v>
          </cell>
          <cell r="AP66" t="str">
            <v>標準的経費(千円)</v>
          </cell>
          <cell r="AQ66" t="str">
            <v>実施金額（千円）</v>
          </cell>
          <cell r="AR66" t="str">
            <v>実施金額/標準的経費</v>
          </cell>
          <cell r="AS66" t="str">
            <v>実施金額（千円）</v>
          </cell>
          <cell r="AT66" t="str">
            <v>地域別単価(千円/㎡)</v>
          </cell>
          <cell r="AU66" t="str">
            <v>改修比率（％）</v>
          </cell>
          <cell r="AV66" t="str">
            <v>実施金額/標準的経費</v>
          </cell>
          <cell r="AW66" t="str">
            <v>個別事由(千円)</v>
          </cell>
          <cell r="AX66" t="str">
            <v>標準的経費(千円)</v>
          </cell>
          <cell r="AY66" t="str">
            <v>実施金額（千円）</v>
          </cell>
          <cell r="BA66" t="str">
            <v>改修面積(㎡)</v>
          </cell>
          <cell r="BB66" t="str">
            <v>個別事由(千円)</v>
          </cell>
          <cell r="BC66" t="str">
            <v>標準的経費(千円)</v>
          </cell>
          <cell r="BD66" t="str">
            <v>地域別単価(千円/㎡)</v>
          </cell>
          <cell r="BE66" t="str">
            <v>実施金額/標準的経費</v>
          </cell>
          <cell r="BF66" t="str">
            <v>個別事由(千円)</v>
          </cell>
          <cell r="BG66" t="str">
            <v>標準的経費(千円)</v>
          </cell>
          <cell r="BH66" t="str">
            <v>実施金額（千円）</v>
          </cell>
          <cell r="BI66" t="str">
            <v>実施金額/標準的経費</v>
          </cell>
          <cell r="BJ66" t="str">
            <v>改修比率（％）</v>
          </cell>
          <cell r="BK66" t="str">
            <v>標準的経費(千円)</v>
          </cell>
          <cell r="BL66" t="str">
            <v>実施金額（千円）</v>
          </cell>
          <cell r="BM66" t="str">
            <v>実施金額/標準的経費</v>
          </cell>
          <cell r="BN66" t="str">
            <v>改修面積(㎡)</v>
          </cell>
          <cell r="BO66" t="str">
            <v>実施金額（千円）</v>
          </cell>
          <cell r="BP66" t="str">
            <v>実施金額/標準的経費</v>
          </cell>
          <cell r="BS66" t="str">
            <v>個別事由(千円)</v>
          </cell>
          <cell r="BV66" t="str">
            <v>標準的経費(千円)</v>
          </cell>
          <cell r="BY66" t="str">
            <v>実施金額（千円）</v>
          </cell>
          <cell r="CB66" t="str">
            <v>実施金額/標準的経費</v>
          </cell>
        </row>
        <row r="67">
          <cell r="A67" t="str">
            <v>１次</v>
          </cell>
          <cell r="B67" t="str">
            <v>１次</v>
          </cell>
          <cell r="C67" t="str">
            <v>１次</v>
          </cell>
          <cell r="D67" t="str">
            <v>１次</v>
          </cell>
          <cell r="E67" t="str">
            <v>１次</v>
          </cell>
          <cell r="F67" t="str">
            <v>１次</v>
          </cell>
          <cell r="G67" t="str">
            <v>１次</v>
          </cell>
          <cell r="H67" t="str">
            <v>１次</v>
          </cell>
          <cell r="I67" t="str">
            <v>１次</v>
          </cell>
          <cell r="J67" t="str">
            <v>１次</v>
          </cell>
          <cell r="K67" t="str">
            <v>１次</v>
          </cell>
          <cell r="L67" t="str">
            <v>１次</v>
          </cell>
          <cell r="M67" t="str">
            <v>１次</v>
          </cell>
          <cell r="N67" t="str">
            <v>１次</v>
          </cell>
          <cell r="O67" t="str">
            <v>１次</v>
          </cell>
          <cell r="P67" t="str">
            <v>１次</v>
          </cell>
          <cell r="Q67" t="str">
            <v>１次</v>
          </cell>
          <cell r="U67" t="str">
            <v>１次</v>
          </cell>
          <cell r="BA67" t="str">
            <v>１次</v>
          </cell>
        </row>
        <row r="68">
          <cell r="C68">
            <v>5040</v>
          </cell>
          <cell r="D68" t="str">
            <v>+</v>
          </cell>
          <cell r="E68" t="str">
            <v>+</v>
          </cell>
          <cell r="F68" t="str">
            <v>0</v>
          </cell>
          <cell r="G68">
            <v>5040</v>
          </cell>
          <cell r="H68" t="str">
            <v>＝</v>
          </cell>
          <cell r="I68">
            <v>5040</v>
          </cell>
          <cell r="J68" t="str">
            <v>/</v>
          </cell>
          <cell r="K68">
            <v>5040</v>
          </cell>
          <cell r="L68">
            <v>5000</v>
          </cell>
          <cell r="M68">
            <v>0</v>
          </cell>
          <cell r="N68" t="str">
            <v>×</v>
          </cell>
          <cell r="O68">
            <v>33.099999999999994</v>
          </cell>
          <cell r="P68">
            <v>5000</v>
          </cell>
          <cell r="Q68">
            <v>655</v>
          </cell>
          <cell r="R68" t="str">
            <v>/</v>
          </cell>
          <cell r="S68">
            <v>5040</v>
          </cell>
          <cell r="U68">
            <v>51500</v>
          </cell>
          <cell r="V68">
            <v>51500</v>
          </cell>
          <cell r="W68" t="str">
            <v>/</v>
          </cell>
          <cell r="X68">
            <v>43925</v>
          </cell>
          <cell r="Y68">
            <v>202.6</v>
          </cell>
          <cell r="Z68">
            <v>202.6</v>
          </cell>
          <cell r="AA68">
            <v>0</v>
          </cell>
          <cell r="AB68" t="str">
            <v>×</v>
          </cell>
          <cell r="AC68" t="str">
            <v>×</v>
          </cell>
          <cell r="AD68">
            <v>33.099999999999994</v>
          </cell>
          <cell r="AE68">
            <v>655</v>
          </cell>
          <cell r="AF68" t="str">
            <v>×</v>
          </cell>
          <cell r="AG68" t="str">
            <v>×</v>
          </cell>
          <cell r="AH68">
            <v>655</v>
          </cell>
          <cell r="AI68">
            <v>43925</v>
          </cell>
          <cell r="AJ68" t="str">
            <v>+</v>
          </cell>
          <cell r="AK68" t="str">
            <v>+</v>
          </cell>
          <cell r="AL68" t="str">
            <v>0</v>
          </cell>
          <cell r="AM68" t="str">
            <v>0</v>
          </cell>
          <cell r="AN68" t="str">
            <v>＝</v>
          </cell>
          <cell r="AO68" t="str">
            <v>＝</v>
          </cell>
          <cell r="AP68">
            <v>43925</v>
          </cell>
          <cell r="AQ68" t="str">
            <v>/</v>
          </cell>
          <cell r="AR68">
            <v>43925</v>
          </cell>
          <cell r="AS68">
            <v>51500</v>
          </cell>
          <cell r="AT68">
            <v>51500</v>
          </cell>
          <cell r="AU68">
            <v>51500</v>
          </cell>
          <cell r="AV68">
            <v>51500</v>
          </cell>
          <cell r="AW68" t="str">
            <v>/</v>
          </cell>
          <cell r="AX68">
            <v>43925</v>
          </cell>
          <cell r="AY68" t="str">
            <v>+</v>
          </cell>
          <cell r="BA68" t="str">
            <v>＝</v>
          </cell>
          <cell r="BB68">
            <v>43925</v>
          </cell>
          <cell r="BC68">
            <v>51500</v>
          </cell>
          <cell r="BD68">
            <v>202.6</v>
          </cell>
          <cell r="BE68">
            <v>0</v>
          </cell>
          <cell r="BF68">
            <v>202.6</v>
          </cell>
          <cell r="BG68">
            <v>0</v>
          </cell>
          <cell r="BH68">
            <v>33.099999999999994</v>
          </cell>
          <cell r="BI68" t="str">
            <v>×</v>
          </cell>
          <cell r="BJ68">
            <v>33.099999999999994</v>
          </cell>
          <cell r="BK68">
            <v>0</v>
          </cell>
          <cell r="BL68" t="str">
            <v>+</v>
          </cell>
          <cell r="BM68" t="str">
            <v>×</v>
          </cell>
          <cell r="BN68">
            <v>655</v>
          </cell>
          <cell r="BO68">
            <v>43925</v>
          </cell>
          <cell r="BP68">
            <v>51500</v>
          </cell>
          <cell r="BQ68" t="str">
            <v>+</v>
          </cell>
          <cell r="BR68">
            <v>51500</v>
          </cell>
          <cell r="BS68" t="str">
            <v>0</v>
          </cell>
          <cell r="BT68">
            <v>43925</v>
          </cell>
          <cell r="BU68" t="str">
            <v>＝</v>
          </cell>
          <cell r="BV68">
            <v>43925</v>
          </cell>
          <cell r="BW68">
            <v>51500</v>
          </cell>
          <cell r="BX68" t="str">
            <v>/</v>
          </cell>
          <cell r="BY68">
            <v>43925</v>
          </cell>
          <cell r="BZ68">
            <v>51500</v>
          </cell>
          <cell r="CA68">
            <v>0</v>
          </cell>
          <cell r="CB68">
            <v>51500</v>
          </cell>
          <cell r="CC68" t="str">
            <v>/</v>
          </cell>
          <cell r="CD68">
            <v>43925</v>
          </cell>
        </row>
        <row r="69">
          <cell r="R69" t="str">
            <v>＝</v>
          </cell>
          <cell r="S69">
            <v>0.99</v>
          </cell>
          <cell r="U69" t="str">
            <v>＝</v>
          </cell>
          <cell r="V69">
            <v>1.17</v>
          </cell>
          <cell r="W69">
            <v>1.17</v>
          </cell>
          <cell r="X69" t="str">
            <v>＝</v>
          </cell>
          <cell r="Y69">
            <v>1.17</v>
          </cell>
          <cell r="Z69" t="str">
            <v>＝</v>
          </cell>
          <cell r="AA69">
            <v>1.17</v>
          </cell>
          <cell r="AB69" t="str">
            <v>＝</v>
          </cell>
          <cell r="AC69">
            <v>1.17</v>
          </cell>
          <cell r="AD69">
            <v>1.17</v>
          </cell>
          <cell r="AE69" t="str">
            <v>＝</v>
          </cell>
          <cell r="AF69">
            <v>1.17</v>
          </cell>
          <cell r="AG69">
            <v>1.17</v>
          </cell>
          <cell r="AH69" t="str">
            <v>＝</v>
          </cell>
          <cell r="AI69">
            <v>1.17</v>
          </cell>
          <cell r="AJ69">
            <v>1.17</v>
          </cell>
          <cell r="AK69" t="str">
            <v>＝</v>
          </cell>
          <cell r="AL69">
            <v>1.17</v>
          </cell>
          <cell r="AM69">
            <v>1.17</v>
          </cell>
          <cell r="AN69" t="str">
            <v>＝</v>
          </cell>
          <cell r="AO69">
            <v>1.17</v>
          </cell>
          <cell r="AP69">
            <v>1.17</v>
          </cell>
          <cell r="AQ69" t="str">
            <v>＝</v>
          </cell>
          <cell r="AR69">
            <v>1.17</v>
          </cell>
          <cell r="AW69" t="str">
            <v>＝</v>
          </cell>
          <cell r="AX69">
            <v>1.17</v>
          </cell>
          <cell r="CC69" t="str">
            <v>＝</v>
          </cell>
          <cell r="CD69">
            <v>1.17</v>
          </cell>
        </row>
        <row r="70">
          <cell r="A70" t="str">
            <v>２次</v>
          </cell>
          <cell r="B70" t="str">
            <v>２次</v>
          </cell>
          <cell r="C70" t="str">
            <v>２次</v>
          </cell>
          <cell r="D70" t="str">
            <v>２次</v>
          </cell>
          <cell r="E70" t="str">
            <v>２次</v>
          </cell>
          <cell r="F70" t="str">
            <v>２次</v>
          </cell>
          <cell r="G70" t="str">
            <v>２次</v>
          </cell>
          <cell r="H70" t="str">
            <v>２次</v>
          </cell>
          <cell r="I70" t="str">
            <v>２次</v>
          </cell>
          <cell r="J70" t="str">
            <v>２次</v>
          </cell>
          <cell r="K70" t="str">
            <v>２次</v>
          </cell>
          <cell r="L70" t="str">
            <v>２次</v>
          </cell>
          <cell r="M70" t="str">
            <v>２次</v>
          </cell>
          <cell r="N70" t="str">
            <v>２次</v>
          </cell>
          <cell r="O70" t="str">
            <v>２次</v>
          </cell>
          <cell r="P70" t="str">
            <v>２次</v>
          </cell>
          <cell r="Q70" t="str">
            <v>２次</v>
          </cell>
          <cell r="U70" t="str">
            <v>２次</v>
          </cell>
          <cell r="BA70" t="str">
            <v>２次</v>
          </cell>
        </row>
        <row r="71">
          <cell r="C71">
            <v>5040</v>
          </cell>
          <cell r="D71" t="str">
            <v>+</v>
          </cell>
          <cell r="E71" t="str">
            <v>+</v>
          </cell>
          <cell r="F71">
            <v>2025</v>
          </cell>
          <cell r="G71">
            <v>7065</v>
          </cell>
          <cell r="H71" t="str">
            <v>＝</v>
          </cell>
          <cell r="I71">
            <v>7065</v>
          </cell>
          <cell r="J71" t="str">
            <v>/</v>
          </cell>
          <cell r="K71">
            <v>7065</v>
          </cell>
          <cell r="L71">
            <v>7425</v>
          </cell>
          <cell r="M71">
            <v>0</v>
          </cell>
          <cell r="N71" t="str">
            <v>×</v>
          </cell>
          <cell r="O71">
            <v>33.099999999999994</v>
          </cell>
          <cell r="P71">
            <v>7425</v>
          </cell>
          <cell r="Q71">
            <v>655</v>
          </cell>
          <cell r="R71" t="str">
            <v>/</v>
          </cell>
          <cell r="S71">
            <v>7065</v>
          </cell>
          <cell r="U71">
            <v>50385</v>
          </cell>
          <cell r="V71">
            <v>50385</v>
          </cell>
          <cell r="W71" t="str">
            <v>/</v>
          </cell>
          <cell r="X71">
            <v>49385</v>
          </cell>
          <cell r="Y71">
            <v>202.6</v>
          </cell>
          <cell r="Z71">
            <v>202.6</v>
          </cell>
          <cell r="AA71">
            <v>0</v>
          </cell>
          <cell r="AB71" t="str">
            <v>×</v>
          </cell>
          <cell r="AC71" t="str">
            <v>×</v>
          </cell>
          <cell r="AD71">
            <v>33.099999999999994</v>
          </cell>
          <cell r="AE71">
            <v>5100</v>
          </cell>
          <cell r="AF71" t="str">
            <v>×</v>
          </cell>
          <cell r="AG71" t="str">
            <v>×</v>
          </cell>
          <cell r="AH71">
            <v>655</v>
          </cell>
          <cell r="AI71">
            <v>65800</v>
          </cell>
          <cell r="AJ71" t="str">
            <v>+</v>
          </cell>
          <cell r="AK71" t="str">
            <v>+</v>
          </cell>
          <cell r="AL71">
            <v>5460</v>
          </cell>
          <cell r="AM71">
            <v>5460</v>
          </cell>
          <cell r="AN71" t="str">
            <v>＝</v>
          </cell>
          <cell r="AO71" t="str">
            <v>＝</v>
          </cell>
          <cell r="AP71">
            <v>49385</v>
          </cell>
          <cell r="AQ71">
            <v>49385</v>
          </cell>
          <cell r="AR71">
            <v>202.6</v>
          </cell>
          <cell r="AS71">
            <v>50385</v>
          </cell>
          <cell r="AT71">
            <v>50385</v>
          </cell>
          <cell r="AU71">
            <v>50385</v>
          </cell>
          <cell r="AV71">
            <v>50385</v>
          </cell>
          <cell r="AW71" t="str">
            <v>/</v>
          </cell>
          <cell r="AX71">
            <v>49385</v>
          </cell>
          <cell r="AY71">
            <v>49025</v>
          </cell>
          <cell r="BA71">
            <v>65800</v>
          </cell>
          <cell r="BB71" t="str">
            <v>/</v>
          </cell>
          <cell r="BC71">
            <v>49025</v>
          </cell>
          <cell r="BD71">
            <v>202.6</v>
          </cell>
          <cell r="BE71" t="str">
            <v>×</v>
          </cell>
          <cell r="BF71">
            <v>202.6</v>
          </cell>
          <cell r="BG71" t="str">
            <v>×</v>
          </cell>
          <cell r="BH71">
            <v>655</v>
          </cell>
          <cell r="BI71" t="str">
            <v>×</v>
          </cell>
          <cell r="BJ71">
            <v>33.099999999999994</v>
          </cell>
          <cell r="BK71" t="str">
            <v>＝</v>
          </cell>
          <cell r="BL71">
            <v>49025</v>
          </cell>
          <cell r="BM71" t="str">
            <v>×</v>
          </cell>
          <cell r="BN71">
            <v>655</v>
          </cell>
          <cell r="BO71" t="str">
            <v>/</v>
          </cell>
          <cell r="BP71">
            <v>49025</v>
          </cell>
          <cell r="BQ71" t="str">
            <v>+</v>
          </cell>
          <cell r="BR71">
            <v>49025</v>
          </cell>
          <cell r="BS71">
            <v>5100</v>
          </cell>
          <cell r="BT71">
            <v>65800</v>
          </cell>
          <cell r="BU71" t="str">
            <v>＝</v>
          </cell>
          <cell r="BV71">
            <v>49025</v>
          </cell>
          <cell r="BW71" t="str">
            <v>/</v>
          </cell>
          <cell r="BX71">
            <v>49025</v>
          </cell>
          <cell r="BY71" t="str">
            <v>/</v>
          </cell>
          <cell r="BZ71">
            <v>65800</v>
          </cell>
          <cell r="CA71">
            <v>49025</v>
          </cell>
          <cell r="CB71">
            <v>65800</v>
          </cell>
          <cell r="CC71" t="str">
            <v>/</v>
          </cell>
          <cell r="CD71">
            <v>49025</v>
          </cell>
        </row>
        <row r="72">
          <cell r="R72" t="str">
            <v>＝</v>
          </cell>
          <cell r="S72">
            <v>1.05</v>
          </cell>
          <cell r="U72" t="str">
            <v>＝</v>
          </cell>
          <cell r="V72">
            <v>1.34</v>
          </cell>
          <cell r="W72">
            <v>1.02</v>
          </cell>
          <cell r="X72" t="str">
            <v>＝</v>
          </cell>
          <cell r="Y72">
            <v>1.34</v>
          </cell>
          <cell r="Z72" t="str">
            <v>＝</v>
          </cell>
          <cell r="AA72">
            <v>1.02</v>
          </cell>
          <cell r="AB72" t="str">
            <v>＝</v>
          </cell>
          <cell r="AC72">
            <v>1.34</v>
          </cell>
          <cell r="AD72">
            <v>1.02</v>
          </cell>
          <cell r="AE72" t="str">
            <v>＝</v>
          </cell>
          <cell r="AF72">
            <v>1.34</v>
          </cell>
          <cell r="AG72">
            <v>1.02</v>
          </cell>
          <cell r="AH72" t="str">
            <v>＝</v>
          </cell>
          <cell r="AI72">
            <v>1.34</v>
          </cell>
          <cell r="AJ72">
            <v>1.02</v>
          </cell>
          <cell r="AK72" t="str">
            <v>＝</v>
          </cell>
          <cell r="AL72">
            <v>1.34</v>
          </cell>
          <cell r="AM72">
            <v>1.02</v>
          </cell>
          <cell r="AN72" t="str">
            <v>＝</v>
          </cell>
          <cell r="AO72">
            <v>1.34</v>
          </cell>
          <cell r="AP72">
            <v>1.02</v>
          </cell>
          <cell r="AQ72" t="str">
            <v>＝</v>
          </cell>
          <cell r="AR72">
            <v>1.34</v>
          </cell>
          <cell r="AW72" t="str">
            <v>＝</v>
          </cell>
          <cell r="AX72">
            <v>1.02</v>
          </cell>
          <cell r="CC72" t="str">
            <v>＝</v>
          </cell>
          <cell r="CD72">
            <v>1.34</v>
          </cell>
        </row>
        <row r="73">
          <cell r="M73" t="str">
            <v>請負比率</v>
          </cell>
          <cell r="N73" t="str">
            <v/>
          </cell>
          <cell r="O73" t="str">
            <v>請負比率</v>
          </cell>
          <cell r="P73" t="str">
            <v>請負比率</v>
          </cell>
          <cell r="Q73" t="str">
            <v>請負比率</v>
          </cell>
          <cell r="R73" t="str">
            <v>請負比率</v>
          </cell>
          <cell r="S73" t="str">
            <v>請負比率</v>
          </cell>
          <cell r="U73" t="str">
            <v>請負比率</v>
          </cell>
          <cell r="V73" t="str">
            <v>請負比率</v>
          </cell>
          <cell r="W73">
            <v>1.3399991989135742</v>
          </cell>
          <cell r="X73" t="str">
            <v>請負比率</v>
          </cell>
          <cell r="Y73">
            <v>0</v>
          </cell>
          <cell r="Z73" t="str">
            <v/>
          </cell>
          <cell r="AA73" t="str">
            <v>請負比率</v>
          </cell>
          <cell r="AB73" t="str">
            <v/>
          </cell>
          <cell r="AC73">
            <v>0</v>
          </cell>
          <cell r="AD73" t="str">
            <v>請負比率</v>
          </cell>
          <cell r="AE73">
            <v>0</v>
          </cell>
          <cell r="AF73" t="str">
            <v/>
          </cell>
          <cell r="AG73" t="str">
            <v>請負比率</v>
          </cell>
          <cell r="AH73" t="str">
            <v/>
          </cell>
          <cell r="AR73" t="str">
            <v>請負比率</v>
          </cell>
          <cell r="AT73" t="str">
            <v/>
          </cell>
          <cell r="BX73" t="str">
            <v>請負比率</v>
          </cell>
          <cell r="BZ73" t="str">
            <v/>
          </cell>
        </row>
        <row r="74">
          <cell r="A74" t="str">
            <v xml:space="preserve"> ２　一般補強分　　　                                                                                                                            </v>
          </cell>
          <cell r="B74" t="str">
            <v>３  特別補強分</v>
          </cell>
          <cell r="C74" t="str">
            <v>建築</v>
          </cell>
          <cell r="D74">
            <v>0.85499999999999998</v>
          </cell>
          <cell r="E74" t="str">
            <v>電気</v>
          </cell>
          <cell r="F74">
            <v>0.90500000000000003</v>
          </cell>
          <cell r="G74" t="str">
            <v>機械</v>
          </cell>
          <cell r="H74">
            <v>0.88800000000000001</v>
          </cell>
          <cell r="I74" t="str">
            <v>２  改修比率算出表（基礎部分）</v>
          </cell>
          <cell r="J74" t="str">
            <v>３  個別事由</v>
          </cell>
          <cell r="K74" t="str">
            <v>建築</v>
          </cell>
          <cell r="L74" t="str">
            <v>３  特別補強分</v>
          </cell>
          <cell r="M74" t="str">
            <v>電気</v>
          </cell>
          <cell r="N74" t="str">
            <v>建築</v>
          </cell>
          <cell r="O74">
            <v>0.85499999999999998</v>
          </cell>
          <cell r="P74" t="str">
            <v>電気</v>
          </cell>
          <cell r="Q74">
            <v>0.90500000000000003</v>
          </cell>
          <cell r="R74" t="str">
            <v>機械</v>
          </cell>
          <cell r="S74">
            <v>0.88800000000000001</v>
          </cell>
          <cell r="U74" t="str">
            <v>２  改修比率算出表（基礎部分）</v>
          </cell>
          <cell r="V74" t="str">
            <v>機械</v>
          </cell>
          <cell r="W74">
            <v>0.88800000000000001</v>
          </cell>
          <cell r="X74" t="str">
            <v>建築</v>
          </cell>
          <cell r="Y74">
            <v>0.85499999999999998</v>
          </cell>
          <cell r="Z74" t="str">
            <v>電気</v>
          </cell>
          <cell r="AA74">
            <v>0.90500000000000003</v>
          </cell>
          <cell r="AB74" t="str">
            <v>機械</v>
          </cell>
          <cell r="AC74">
            <v>0.88800000000000001</v>
          </cell>
          <cell r="AD74" t="str">
            <v>２  改修比率算出表（基礎部分）</v>
          </cell>
          <cell r="AE74" t="str">
            <v>３  個別事由</v>
          </cell>
          <cell r="AF74" t="str">
            <v>建築</v>
          </cell>
          <cell r="AG74">
            <v>0.85499999999999998</v>
          </cell>
          <cell r="AH74" t="str">
            <v>電気</v>
          </cell>
          <cell r="AI74">
            <v>0.90500000000000003</v>
          </cell>
          <cell r="AJ74" t="str">
            <v>機械</v>
          </cell>
          <cell r="AK74">
            <v>0.88800000000000001</v>
          </cell>
          <cell r="AL74" t="str">
            <v>３  個別事由</v>
          </cell>
          <cell r="AM74" t="str">
            <v>建築</v>
          </cell>
          <cell r="AN74" t="str">
            <v>３  個別事由</v>
          </cell>
          <cell r="AO74" t="str">
            <v>電気</v>
          </cell>
          <cell r="AP74">
            <v>0.90500000000000003</v>
          </cell>
          <cell r="AQ74" t="str">
            <v>機械</v>
          </cell>
          <cell r="AR74">
            <v>0.88800000000000001</v>
          </cell>
          <cell r="AS74" t="str">
            <v>建築</v>
          </cell>
          <cell r="AT74">
            <v>0.85499999999999998</v>
          </cell>
          <cell r="AU74" t="str">
            <v>電気</v>
          </cell>
          <cell r="AV74">
            <v>0.90500000000000003</v>
          </cell>
          <cell r="AW74" t="str">
            <v>機械</v>
          </cell>
          <cell r="AX74">
            <v>0.90500000000000003</v>
          </cell>
          <cell r="AY74">
            <v>0.88800000000000001</v>
          </cell>
          <cell r="BA74" t="str">
            <v>２  改修比率算出表（基礎部分）</v>
          </cell>
          <cell r="BB74">
            <v>0.85499999999999998</v>
          </cell>
          <cell r="BC74" t="str">
            <v>電気</v>
          </cell>
          <cell r="BD74">
            <v>0.90500000000000003</v>
          </cell>
          <cell r="BE74" t="str">
            <v>機械</v>
          </cell>
          <cell r="BF74">
            <v>0.88800000000000001</v>
          </cell>
          <cell r="BG74">
            <v>0.85499999999999998</v>
          </cell>
          <cell r="BH74" t="str">
            <v>電気</v>
          </cell>
          <cell r="BI74">
            <v>0.90500000000000003</v>
          </cell>
          <cell r="BJ74" t="str">
            <v>機械</v>
          </cell>
          <cell r="BK74">
            <v>0.88800000000000001</v>
          </cell>
          <cell r="BL74">
            <v>0.85499999999999998</v>
          </cell>
          <cell r="BM74" t="str">
            <v>電気</v>
          </cell>
          <cell r="BN74">
            <v>0.90500000000000003</v>
          </cell>
          <cell r="BO74" t="str">
            <v>機械</v>
          </cell>
          <cell r="BP74">
            <v>0.88800000000000001</v>
          </cell>
          <cell r="BQ74">
            <v>0.85499999999999998</v>
          </cell>
          <cell r="BR74" t="str">
            <v>電気</v>
          </cell>
          <cell r="BS74">
            <v>0.90500000000000003</v>
          </cell>
          <cell r="BT74" t="str">
            <v>３  個別事由</v>
          </cell>
          <cell r="BU74">
            <v>0.88800000000000001</v>
          </cell>
          <cell r="BV74" t="str">
            <v>電気</v>
          </cell>
          <cell r="BW74">
            <v>0.90500000000000003</v>
          </cell>
          <cell r="BX74" t="str">
            <v>機械</v>
          </cell>
          <cell r="BY74" t="str">
            <v>建築</v>
          </cell>
          <cell r="BZ74">
            <v>0.85499999999999998</v>
          </cell>
          <cell r="CA74" t="str">
            <v>電気</v>
          </cell>
          <cell r="CB74">
            <v>0.90500000000000003</v>
          </cell>
          <cell r="CC74" t="str">
            <v>機械</v>
          </cell>
          <cell r="CE74">
            <v>0.88800000000000001</v>
          </cell>
        </row>
        <row r="75">
          <cell r="A75" t="str">
            <v>補  強  要  素</v>
          </cell>
          <cell r="B75" t="str">
            <v>平均単価</v>
          </cell>
          <cell r="C75" t="str">
            <v>数量</v>
          </cell>
          <cell r="D75" t="str">
            <v>平均単価</v>
          </cell>
          <cell r="E75" t="str">
            <v>実施金額</v>
          </cell>
          <cell r="F75" t="str">
            <v>数量</v>
          </cell>
          <cell r="G75" t="str">
            <v>標準金額</v>
          </cell>
          <cell r="H75" t="str">
            <v>実施金額</v>
          </cell>
          <cell r="I75" t="str">
            <v>単価</v>
          </cell>
          <cell r="J75" t="str">
            <v>備       考</v>
          </cell>
          <cell r="K75" t="str">
            <v>工       種</v>
          </cell>
          <cell r="L75" t="str">
            <v>区分</v>
          </cell>
          <cell r="M75" t="str">
            <v>割合</v>
          </cell>
          <cell r="N75" t="str">
            <v>単価構成比</v>
          </cell>
          <cell r="O75" t="str">
            <v>数量</v>
          </cell>
          <cell r="P75" t="str">
            <v>区    分</v>
          </cell>
          <cell r="Q75" t="str">
            <v>単価</v>
          </cell>
          <cell r="R75" t="str">
            <v>単  価</v>
          </cell>
          <cell r="S75" t="str">
            <v>実施金額</v>
          </cell>
          <cell r="U75" t="str">
            <v>工       種</v>
          </cell>
          <cell r="V75" t="str">
            <v>割合</v>
          </cell>
          <cell r="W75" t="str">
            <v>単価構成比</v>
          </cell>
          <cell r="X75" t="str">
            <v>改修比率</v>
          </cell>
          <cell r="Y75" t="str">
            <v>改修範囲  （数量）</v>
          </cell>
          <cell r="Z75" t="str">
            <v>改修範囲  （数量）</v>
          </cell>
          <cell r="AA75" t="str">
            <v>単  価</v>
          </cell>
          <cell r="AB75" t="str">
            <v>標準金額</v>
          </cell>
          <cell r="AC75" t="str">
            <v>実施金額</v>
          </cell>
          <cell r="AD75" t="str">
            <v>単価構成比</v>
          </cell>
          <cell r="AE75" t="str">
            <v>割合</v>
          </cell>
          <cell r="AF75" t="str">
            <v>割合</v>
          </cell>
          <cell r="AG75" t="str">
            <v>数  量</v>
          </cell>
          <cell r="AH75" t="str">
            <v>単価構成比</v>
          </cell>
          <cell r="AI75" t="str">
            <v>単価構成比</v>
          </cell>
          <cell r="AJ75" t="str">
            <v>実施金額</v>
          </cell>
          <cell r="AK75" t="str">
            <v>改修比率</v>
          </cell>
          <cell r="AL75" t="str">
            <v>改修比率</v>
          </cell>
          <cell r="AM75" t="str">
            <v>区    分</v>
          </cell>
          <cell r="AN75" t="str">
            <v>区    分</v>
          </cell>
          <cell r="AO75" t="str">
            <v>改修比率</v>
          </cell>
          <cell r="AP75" t="str">
            <v>区    分</v>
          </cell>
          <cell r="AQ75" t="str">
            <v>数  量</v>
          </cell>
          <cell r="AR75" t="str">
            <v>数  量</v>
          </cell>
          <cell r="AS75" t="str">
            <v>単  価</v>
          </cell>
          <cell r="AT75" t="str">
            <v>単  価</v>
          </cell>
          <cell r="AU75" t="str">
            <v>標準金額</v>
          </cell>
          <cell r="AV75" t="str">
            <v>工       種</v>
          </cell>
          <cell r="AW75" t="str">
            <v>実施金額</v>
          </cell>
          <cell r="AX75" t="str">
            <v>割合</v>
          </cell>
          <cell r="AY75" t="str">
            <v>単価構成比</v>
          </cell>
          <cell r="BA75" t="str">
            <v>工       種</v>
          </cell>
          <cell r="BB75" t="str">
            <v>数  量</v>
          </cell>
          <cell r="BC75" t="str">
            <v>単  価</v>
          </cell>
          <cell r="BD75" t="str">
            <v>標準金額</v>
          </cell>
          <cell r="BE75" t="str">
            <v>実施金額</v>
          </cell>
          <cell r="BF75" t="str">
            <v>改修範囲  （数量）</v>
          </cell>
          <cell r="BG75" t="str">
            <v>改修比率</v>
          </cell>
          <cell r="BH75" t="str">
            <v>区    分</v>
          </cell>
          <cell r="BI75" t="str">
            <v>数  量</v>
          </cell>
          <cell r="BJ75" t="str">
            <v>単  価</v>
          </cell>
          <cell r="BK75" t="str">
            <v>標準金額</v>
          </cell>
          <cell r="BL75" t="str">
            <v>割合</v>
          </cell>
          <cell r="BM75" t="str">
            <v>区    分</v>
          </cell>
          <cell r="BN75" t="str">
            <v>数  量</v>
          </cell>
          <cell r="BO75" t="str">
            <v>単価構成比</v>
          </cell>
          <cell r="BP75" t="str">
            <v>標準金額</v>
          </cell>
          <cell r="BQ75" t="str">
            <v>実施金額</v>
          </cell>
          <cell r="BR75" t="str">
            <v>改修比率</v>
          </cell>
          <cell r="BS75" t="str">
            <v>単  価</v>
          </cell>
          <cell r="BT75" t="str">
            <v>区    分</v>
          </cell>
          <cell r="BU75" t="str">
            <v>実施金額</v>
          </cell>
          <cell r="BV75" t="str">
            <v>標準金額</v>
          </cell>
          <cell r="BW75" t="str">
            <v>実施金額</v>
          </cell>
          <cell r="BX75" t="str">
            <v>数  量</v>
          </cell>
          <cell r="BY75" t="str">
            <v>実施金額</v>
          </cell>
          <cell r="BZ75" t="str">
            <v>単  価</v>
          </cell>
          <cell r="CA75" t="str">
            <v>標準金額</v>
          </cell>
          <cell r="CC75" t="str">
            <v>実施金額</v>
          </cell>
        </row>
        <row r="76">
          <cell r="D76" t="str">
            <v>（千円）</v>
          </cell>
          <cell r="E76" t="str">
            <v>（千円）</v>
          </cell>
          <cell r="F76" t="str">
            <v>（千円）</v>
          </cell>
          <cell r="G76" t="str">
            <v>（千円）</v>
          </cell>
          <cell r="H76" t="str">
            <v>（千円）</v>
          </cell>
          <cell r="I76" t="str">
            <v>①  ％</v>
          </cell>
          <cell r="J76" t="str">
            <v>②</v>
          </cell>
          <cell r="K76" t="str">
            <v>％</v>
          </cell>
          <cell r="L76" t="str">
            <v>①×②  ％</v>
          </cell>
          <cell r="M76" t="str">
            <v>(円）</v>
          </cell>
          <cell r="N76" t="str">
            <v>(千円）</v>
          </cell>
          <cell r="O76" t="str">
            <v>(千円）</v>
          </cell>
          <cell r="P76" t="str">
            <v>①  ％</v>
          </cell>
          <cell r="Q76" t="str">
            <v>（円）</v>
          </cell>
          <cell r="R76" t="str">
            <v>％</v>
          </cell>
          <cell r="S76" t="str">
            <v>（千円）</v>
          </cell>
          <cell r="U76" t="str">
            <v>(千円）</v>
          </cell>
          <cell r="V76" t="str">
            <v>②</v>
          </cell>
          <cell r="W76" t="str">
            <v>％</v>
          </cell>
          <cell r="X76" t="str">
            <v>①×②  ％</v>
          </cell>
          <cell r="Y76" t="str">
            <v>(円）</v>
          </cell>
          <cell r="Z76" t="str">
            <v>(千円）</v>
          </cell>
          <cell r="AA76" t="str">
            <v>(千円）</v>
          </cell>
          <cell r="AB76" t="str">
            <v>①  ％</v>
          </cell>
          <cell r="AC76" t="str">
            <v>②</v>
          </cell>
          <cell r="AD76" t="str">
            <v>％</v>
          </cell>
          <cell r="AE76" t="str">
            <v>①×②  ％</v>
          </cell>
          <cell r="AF76" t="str">
            <v>(円）</v>
          </cell>
          <cell r="AG76" t="str">
            <v>①  ％</v>
          </cell>
          <cell r="AH76" t="str">
            <v>①  ％</v>
          </cell>
          <cell r="AI76" t="str">
            <v>②</v>
          </cell>
          <cell r="AJ76" t="str">
            <v>％</v>
          </cell>
          <cell r="AK76" t="str">
            <v>(円）</v>
          </cell>
          <cell r="AL76" t="str">
            <v>(千円）</v>
          </cell>
          <cell r="AM76" t="str">
            <v>①×②  ％</v>
          </cell>
          <cell r="AN76" t="str">
            <v>①  ％</v>
          </cell>
          <cell r="AO76" t="str">
            <v>②</v>
          </cell>
          <cell r="AP76" t="str">
            <v>％</v>
          </cell>
          <cell r="AQ76" t="str">
            <v>①×②  ％</v>
          </cell>
          <cell r="AR76" t="str">
            <v>(円）</v>
          </cell>
          <cell r="AS76" t="str">
            <v>(千円）</v>
          </cell>
          <cell r="AT76" t="str">
            <v>(円）</v>
          </cell>
          <cell r="AU76" t="str">
            <v>(千円）</v>
          </cell>
          <cell r="AV76" t="str">
            <v>①  ％</v>
          </cell>
          <cell r="AW76" t="str">
            <v>(千円）</v>
          </cell>
          <cell r="AX76" t="str">
            <v>％</v>
          </cell>
          <cell r="AY76" t="str">
            <v>①×②  ％</v>
          </cell>
          <cell r="BA76" t="str">
            <v>(千円）</v>
          </cell>
          <cell r="BB76" t="str">
            <v>(千円）</v>
          </cell>
          <cell r="BC76" t="str">
            <v>％</v>
          </cell>
          <cell r="BD76" t="str">
            <v>①×②  ％</v>
          </cell>
          <cell r="BE76" t="str">
            <v>(円）</v>
          </cell>
          <cell r="BF76" t="str">
            <v>(千円）</v>
          </cell>
          <cell r="BG76" t="str">
            <v>(千円）</v>
          </cell>
          <cell r="BH76" t="str">
            <v>％</v>
          </cell>
          <cell r="BI76" t="str">
            <v>①×②  ％</v>
          </cell>
          <cell r="BJ76" t="str">
            <v>(円）</v>
          </cell>
          <cell r="BK76" t="str">
            <v>(千円）</v>
          </cell>
          <cell r="BL76" t="str">
            <v>(千円）</v>
          </cell>
          <cell r="BM76" t="str">
            <v>％</v>
          </cell>
          <cell r="BN76" t="str">
            <v>①  ％</v>
          </cell>
          <cell r="BO76" t="str">
            <v>②</v>
          </cell>
          <cell r="BP76" t="str">
            <v>％</v>
          </cell>
          <cell r="BQ76" t="str">
            <v>(千円）</v>
          </cell>
          <cell r="BR76" t="str">
            <v>(千円）</v>
          </cell>
          <cell r="BS76" t="str">
            <v>①×②  ％</v>
          </cell>
          <cell r="BZ76" t="str">
            <v>(円）</v>
          </cell>
          <cell r="CA76" t="str">
            <v>(千円）</v>
          </cell>
          <cell r="CC76" t="str">
            <v>(千円）</v>
          </cell>
        </row>
        <row r="77">
          <cell r="A77" t="str">
            <v>(校舎)</v>
          </cell>
          <cell r="B77" t="str">
            <v>荷重軽減</v>
          </cell>
          <cell r="C77">
            <v>1</v>
          </cell>
          <cell r="D77" t="str">
            <v>式</v>
          </cell>
          <cell r="E77">
            <v>871000</v>
          </cell>
          <cell r="F77">
            <v>871</v>
          </cell>
          <cell r="G77" t="str">
            <v>防水･屋根</v>
          </cell>
          <cell r="H77">
            <v>850</v>
          </cell>
          <cell r="I77" t="str">
            <v>㎡</v>
          </cell>
          <cell r="J77" t="str">
            <v>/</v>
          </cell>
          <cell r="K77">
            <v>850</v>
          </cell>
          <cell r="L77" t="str">
            <v>荷重軽減</v>
          </cell>
          <cell r="M77">
            <v>100</v>
          </cell>
          <cell r="N77">
            <v>1</v>
          </cell>
          <cell r="O77">
            <v>1</v>
          </cell>
          <cell r="P77" t="str">
            <v>式</v>
          </cell>
          <cell r="Q77">
            <v>871000</v>
          </cell>
          <cell r="R77">
            <v>871</v>
          </cell>
          <cell r="S77">
            <v>871</v>
          </cell>
          <cell r="U77">
            <v>3344</v>
          </cell>
          <cell r="V77" t="str">
            <v>防水･屋根</v>
          </cell>
          <cell r="W77">
            <v>850</v>
          </cell>
          <cell r="X77">
            <v>850</v>
          </cell>
          <cell r="Y77" t="str">
            <v>㎡</v>
          </cell>
          <cell r="Z77">
            <v>850</v>
          </cell>
          <cell r="AA77" t="str">
            <v>㎡</v>
          </cell>
          <cell r="AB77" t="str">
            <v>/</v>
          </cell>
          <cell r="AC77" t="str">
            <v>㎡</v>
          </cell>
          <cell r="AD77">
            <v>850</v>
          </cell>
          <cell r="AE77" t="str">
            <v>㎡</v>
          </cell>
          <cell r="AF77" t="str">
            <v/>
          </cell>
          <cell r="AG77">
            <v>0</v>
          </cell>
          <cell r="AH77">
            <v>100</v>
          </cell>
          <cell r="AI77">
            <v>3</v>
          </cell>
          <cell r="AJ77">
            <v>0</v>
          </cell>
          <cell r="AK77" t="str">
            <v>外部足場</v>
          </cell>
          <cell r="AL77">
            <v>3344000</v>
          </cell>
          <cell r="AM77">
            <v>3</v>
          </cell>
          <cell r="AN77" t="str">
            <v>外部足場</v>
          </cell>
          <cell r="AO77">
            <v>1</v>
          </cell>
          <cell r="AP77" t="str">
            <v>式</v>
          </cell>
          <cell r="AQ77">
            <v>3344000</v>
          </cell>
          <cell r="AR77">
            <v>1</v>
          </cell>
          <cell r="AS77" t="str">
            <v>式</v>
          </cell>
          <cell r="AT77">
            <v>3344000</v>
          </cell>
          <cell r="AU77">
            <v>3344</v>
          </cell>
          <cell r="AV77">
            <v>3</v>
          </cell>
          <cell r="AW77">
            <v>3344</v>
          </cell>
          <cell r="AX77" t="str">
            <v>防水･屋根</v>
          </cell>
          <cell r="AY77">
            <v>1</v>
          </cell>
          <cell r="BA77">
            <v>3800000</v>
          </cell>
          <cell r="BB77" t="str">
            <v>防水･屋根</v>
          </cell>
          <cell r="BC77" t="str">
            <v>㎡</v>
          </cell>
          <cell r="BD77" t="str">
            <v>/</v>
          </cell>
          <cell r="BE77">
            <v>850</v>
          </cell>
          <cell r="BF77">
            <v>850</v>
          </cell>
          <cell r="BG77" t="str">
            <v>㎡</v>
          </cell>
          <cell r="BH77" t="str">
            <v>/</v>
          </cell>
          <cell r="BI77">
            <v>0</v>
          </cell>
          <cell r="BJ77">
            <v>850</v>
          </cell>
          <cell r="BK77" t="str">
            <v>㎡</v>
          </cell>
          <cell r="BL77" t="str">
            <v/>
          </cell>
          <cell r="BM77" t="str">
            <v>式</v>
          </cell>
          <cell r="BN77">
            <v>100</v>
          </cell>
          <cell r="BO77">
            <v>3</v>
          </cell>
          <cell r="BP77">
            <v>0</v>
          </cell>
          <cell r="BQ77" t="str">
            <v>式</v>
          </cell>
          <cell r="BR77">
            <v>3800000</v>
          </cell>
          <cell r="BS77">
            <v>3</v>
          </cell>
          <cell r="BT77" t="str">
            <v>仕上材撤去費</v>
          </cell>
          <cell r="BU77">
            <v>3800000</v>
          </cell>
          <cell r="BV77">
            <v>3800</v>
          </cell>
          <cell r="BW77">
            <v>3800</v>
          </cell>
          <cell r="BX77">
            <v>1</v>
          </cell>
          <cell r="BY77" t="str">
            <v>式</v>
          </cell>
          <cell r="BZ77">
            <v>3800000</v>
          </cell>
          <cell r="CA77">
            <v>3800</v>
          </cell>
          <cell r="CC77">
            <v>3800</v>
          </cell>
        </row>
        <row r="78">
          <cell r="A78" t="str">
            <v>壁新設(㎡)</v>
          </cell>
          <cell r="B78">
            <v>82</v>
          </cell>
          <cell r="C78">
            <v>0</v>
          </cell>
          <cell r="D78">
            <v>82</v>
          </cell>
          <cell r="E78" t="str">
            <v>基礎補強</v>
          </cell>
          <cell r="F78">
            <v>26</v>
          </cell>
          <cell r="G78">
            <v>0</v>
          </cell>
          <cell r="H78">
            <v>44385</v>
          </cell>
          <cell r="I78">
            <v>1154</v>
          </cell>
          <cell r="J78">
            <v>0</v>
          </cell>
          <cell r="K78" t="str">
            <v>外 　　装</v>
          </cell>
          <cell r="L78" t="str">
            <v>基礎補強</v>
          </cell>
          <cell r="M78" t="str">
            <v>㎡</v>
          </cell>
          <cell r="N78" t="str">
            <v>/</v>
          </cell>
          <cell r="O78">
            <v>26</v>
          </cell>
          <cell r="P78" t="str">
            <v>㎡</v>
          </cell>
          <cell r="Q78">
            <v>44385</v>
          </cell>
          <cell r="R78">
            <v>100</v>
          </cell>
          <cell r="S78">
            <v>1154</v>
          </cell>
          <cell r="U78" t="str">
            <v>建</v>
          </cell>
          <cell r="V78" t="str">
            <v>外 　　装</v>
          </cell>
          <cell r="W78" t="str">
            <v>式</v>
          </cell>
          <cell r="X78">
            <v>2116000</v>
          </cell>
          <cell r="Y78">
            <v>770</v>
          </cell>
          <cell r="Z78">
            <v>770</v>
          </cell>
          <cell r="AA78" t="str">
            <v>㎡</v>
          </cell>
          <cell r="AB78" t="str">
            <v>/</v>
          </cell>
          <cell r="AC78">
            <v>770</v>
          </cell>
          <cell r="AD78">
            <v>770</v>
          </cell>
          <cell r="AE78" t="str">
            <v>㎡</v>
          </cell>
          <cell r="AF78" t="str">
            <v/>
          </cell>
          <cell r="AG78">
            <v>1.5</v>
          </cell>
          <cell r="AH78">
            <v>100</v>
          </cell>
          <cell r="AI78">
            <v>1.5</v>
          </cell>
          <cell r="AJ78">
            <v>0</v>
          </cell>
          <cell r="AK78">
            <v>1.5</v>
          </cell>
          <cell r="AL78" t="str">
            <v>撤去費</v>
          </cell>
          <cell r="AM78">
            <v>1.5</v>
          </cell>
          <cell r="AN78" t="str">
            <v>撤去費</v>
          </cell>
          <cell r="AO78">
            <v>1300000</v>
          </cell>
          <cell r="AP78">
            <v>1</v>
          </cell>
          <cell r="AQ78" t="str">
            <v>式</v>
          </cell>
          <cell r="AR78">
            <v>1</v>
          </cell>
          <cell r="AS78" t="str">
            <v>式</v>
          </cell>
          <cell r="AT78">
            <v>2116000</v>
          </cell>
          <cell r="AU78">
            <v>2116</v>
          </cell>
          <cell r="AV78" t="str">
            <v>㎡</v>
          </cell>
          <cell r="AW78">
            <v>2116</v>
          </cell>
          <cell r="AX78" t="str">
            <v>建</v>
          </cell>
          <cell r="AY78" t="str">
            <v>外 　　装</v>
          </cell>
          <cell r="BA78" t="str">
            <v>建</v>
          </cell>
          <cell r="BB78" t="str">
            <v>外 　　装</v>
          </cell>
          <cell r="BC78">
            <v>770</v>
          </cell>
          <cell r="BD78" t="str">
            <v>㎡</v>
          </cell>
          <cell r="BE78" t="str">
            <v>/</v>
          </cell>
          <cell r="BF78">
            <v>770</v>
          </cell>
          <cell r="BG78" t="str">
            <v>㎡</v>
          </cell>
          <cell r="BH78" t="str">
            <v>/</v>
          </cell>
          <cell r="BI78">
            <v>100</v>
          </cell>
          <cell r="BJ78">
            <v>770</v>
          </cell>
          <cell r="BK78" t="str">
            <v>㎡</v>
          </cell>
          <cell r="BL78" t="str">
            <v/>
          </cell>
          <cell r="BM78" t="str">
            <v>外部足場</v>
          </cell>
          <cell r="BN78">
            <v>100</v>
          </cell>
          <cell r="BO78">
            <v>1.5</v>
          </cell>
          <cell r="BP78">
            <v>0</v>
          </cell>
          <cell r="BQ78">
            <v>1300</v>
          </cell>
          <cell r="BR78">
            <v>1300</v>
          </cell>
          <cell r="BS78">
            <v>1.5</v>
          </cell>
          <cell r="BT78" t="str">
            <v>外部足場</v>
          </cell>
          <cell r="BU78">
            <v>1300</v>
          </cell>
          <cell r="BV78">
            <v>1300</v>
          </cell>
          <cell r="BW78">
            <v>1300</v>
          </cell>
          <cell r="BX78">
            <v>1</v>
          </cell>
          <cell r="BY78" t="str">
            <v>式</v>
          </cell>
          <cell r="BZ78">
            <v>1300000</v>
          </cell>
          <cell r="CA78">
            <v>1300</v>
          </cell>
          <cell r="CC78">
            <v>1300</v>
          </cell>
        </row>
        <row r="79">
          <cell r="A79" t="str">
            <v>壁補強（〃）</v>
          </cell>
          <cell r="B79">
            <v>90</v>
          </cell>
          <cell r="C79">
            <v>0</v>
          </cell>
          <cell r="D79">
            <v>90</v>
          </cell>
          <cell r="E79">
            <v>0</v>
          </cell>
          <cell r="F79" t="str">
            <v>内</v>
          </cell>
          <cell r="G79">
            <v>0</v>
          </cell>
          <cell r="H79">
            <v>482</v>
          </cell>
          <cell r="I79" t="str">
            <v>㎡</v>
          </cell>
          <cell r="J79">
            <v>0</v>
          </cell>
          <cell r="K79">
            <v>655</v>
          </cell>
          <cell r="L79" t="str">
            <v>㎡</v>
          </cell>
          <cell r="M79">
            <v>74</v>
          </cell>
          <cell r="N79">
            <v>4.8</v>
          </cell>
          <cell r="O79">
            <v>0</v>
          </cell>
          <cell r="P79">
            <v>0</v>
          </cell>
          <cell r="Q79">
            <v>0</v>
          </cell>
          <cell r="R79" t="str">
            <v>内</v>
          </cell>
          <cell r="S79">
            <v>482</v>
          </cell>
          <cell r="U79" t="str">
            <v>床 床板張</v>
          </cell>
          <cell r="V79" t="str">
            <v>内</v>
          </cell>
          <cell r="W79" t="str">
            <v>床 床板張</v>
          </cell>
          <cell r="X79">
            <v>482</v>
          </cell>
          <cell r="Y79" t="str">
            <v>㎡</v>
          </cell>
          <cell r="Z79">
            <v>482</v>
          </cell>
          <cell r="AA79" t="str">
            <v>㎡</v>
          </cell>
          <cell r="AB79" t="str">
            <v>/</v>
          </cell>
          <cell r="AC79" t="str">
            <v>㎡</v>
          </cell>
          <cell r="AD79">
            <v>655</v>
          </cell>
          <cell r="AE79" t="str">
            <v>㎡</v>
          </cell>
          <cell r="AF79" t="str">
            <v/>
          </cell>
          <cell r="AG79">
            <v>0</v>
          </cell>
          <cell r="AH79">
            <v>74</v>
          </cell>
          <cell r="AI79">
            <v>4.8</v>
          </cell>
          <cell r="AJ79">
            <v>0</v>
          </cell>
          <cell r="AK79" t="str">
            <v>/</v>
          </cell>
          <cell r="AL79">
            <v>655</v>
          </cell>
          <cell r="AM79">
            <v>3.6</v>
          </cell>
          <cell r="AN79">
            <v>74</v>
          </cell>
          <cell r="AO79">
            <v>4.8</v>
          </cell>
          <cell r="AP79">
            <v>0</v>
          </cell>
          <cell r="AQ79">
            <v>3.6</v>
          </cell>
          <cell r="AR79">
            <v>0</v>
          </cell>
          <cell r="AS79" t="str">
            <v>内</v>
          </cell>
          <cell r="AT79" t="str">
            <v>床 床板張</v>
          </cell>
          <cell r="AU79">
            <v>0</v>
          </cell>
          <cell r="AV79" t="str">
            <v>㎡</v>
          </cell>
          <cell r="AW79" t="str">
            <v>/</v>
          </cell>
          <cell r="AX79">
            <v>655</v>
          </cell>
          <cell r="AY79" t="str">
            <v>㎡</v>
          </cell>
          <cell r="BA79">
            <v>4.8</v>
          </cell>
          <cell r="BB79" t="str">
            <v>内</v>
          </cell>
          <cell r="BC79" t="str">
            <v>床 床板張</v>
          </cell>
          <cell r="BD79">
            <v>0</v>
          </cell>
          <cell r="BE79" t="str">
            <v>/</v>
          </cell>
          <cell r="BF79">
            <v>482</v>
          </cell>
          <cell r="BG79" t="str">
            <v>㎡</v>
          </cell>
          <cell r="BH79" t="str">
            <v>/</v>
          </cell>
          <cell r="BI79">
            <v>4.8</v>
          </cell>
          <cell r="BJ79">
            <v>655</v>
          </cell>
          <cell r="BK79" t="str">
            <v>㎡</v>
          </cell>
          <cell r="BL79" t="str">
            <v/>
          </cell>
          <cell r="BM79">
            <v>0</v>
          </cell>
          <cell r="BN79">
            <v>74</v>
          </cell>
          <cell r="BO79">
            <v>4.8</v>
          </cell>
          <cell r="BP79">
            <v>0</v>
          </cell>
          <cell r="BS79">
            <v>3.6</v>
          </cell>
          <cell r="CA79">
            <v>0</v>
          </cell>
        </row>
        <row r="80">
          <cell r="A80" t="str">
            <v>袖壁新設（〃）</v>
          </cell>
          <cell r="B80">
            <v>89</v>
          </cell>
          <cell r="C80">
            <v>0</v>
          </cell>
          <cell r="D80">
            <v>89</v>
          </cell>
          <cell r="E80">
            <v>0</v>
          </cell>
          <cell r="F80" t="str">
            <v>床組</v>
          </cell>
          <cell r="G80">
            <v>0</v>
          </cell>
          <cell r="H80" t="str">
            <v>㎡</v>
          </cell>
          <cell r="I80" t="str">
            <v>/</v>
          </cell>
          <cell r="J80">
            <v>0</v>
          </cell>
          <cell r="K80" t="str">
            <v>㎡</v>
          </cell>
          <cell r="L80">
            <v>0</v>
          </cell>
          <cell r="M80">
            <v>2.2000000000000002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 t="str">
            <v>㎡</v>
          </cell>
          <cell r="U80" t="str">
            <v>㎡</v>
          </cell>
          <cell r="V80" t="str">
            <v>床組</v>
          </cell>
          <cell r="W80" t="str">
            <v>床組</v>
          </cell>
          <cell r="X80">
            <v>0</v>
          </cell>
          <cell r="Y80">
            <v>0</v>
          </cell>
          <cell r="Z80">
            <v>0</v>
          </cell>
          <cell r="AA80" t="str">
            <v>㎡</v>
          </cell>
          <cell r="AB80" t="str">
            <v>/</v>
          </cell>
          <cell r="AC80">
            <v>0</v>
          </cell>
          <cell r="AD80">
            <v>0</v>
          </cell>
          <cell r="AE80" t="str">
            <v>㎡</v>
          </cell>
          <cell r="AF80">
            <v>0</v>
          </cell>
          <cell r="AG80">
            <v>0</v>
          </cell>
          <cell r="AH80">
            <v>0</v>
          </cell>
          <cell r="AI80">
            <v>2.2000000000000002</v>
          </cell>
          <cell r="AJ80">
            <v>0</v>
          </cell>
          <cell r="AK80" t="str">
            <v>/</v>
          </cell>
          <cell r="AL80">
            <v>0</v>
          </cell>
          <cell r="AM80">
            <v>0</v>
          </cell>
          <cell r="AN80">
            <v>0</v>
          </cell>
          <cell r="AO80">
            <v>2.2000000000000002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 t="str">
            <v>床組</v>
          </cell>
          <cell r="AU80">
            <v>0</v>
          </cell>
          <cell r="AV80" t="str">
            <v>㎡</v>
          </cell>
          <cell r="AW80" t="str">
            <v>/</v>
          </cell>
          <cell r="AX80">
            <v>0</v>
          </cell>
          <cell r="AY80" t="str">
            <v>㎡</v>
          </cell>
          <cell r="BA80">
            <v>2.2000000000000002</v>
          </cell>
          <cell r="BB80">
            <v>0</v>
          </cell>
          <cell r="BC80" t="str">
            <v>床組</v>
          </cell>
          <cell r="BD80">
            <v>0</v>
          </cell>
          <cell r="BE80" t="str">
            <v>/</v>
          </cell>
          <cell r="BF80">
            <v>0</v>
          </cell>
          <cell r="BG80" t="str">
            <v>㎡</v>
          </cell>
          <cell r="BH80" t="str">
            <v>/</v>
          </cell>
          <cell r="BI80">
            <v>2.2000000000000002</v>
          </cell>
          <cell r="BJ80">
            <v>0</v>
          </cell>
          <cell r="BK80" t="str">
            <v>㎡</v>
          </cell>
          <cell r="BL80">
            <v>0</v>
          </cell>
          <cell r="BM80">
            <v>0</v>
          </cell>
          <cell r="BN80">
            <v>0</v>
          </cell>
          <cell r="BO80">
            <v>2.2000000000000002</v>
          </cell>
          <cell r="BP80">
            <v>0</v>
          </cell>
          <cell r="BS80">
            <v>0</v>
          </cell>
          <cell r="CA80">
            <v>0</v>
          </cell>
        </row>
        <row r="81">
          <cell r="A81" t="str">
            <v>柱(鋼)補強(本）</v>
          </cell>
          <cell r="B81">
            <v>555</v>
          </cell>
          <cell r="C81">
            <v>0</v>
          </cell>
          <cell r="D81">
            <v>555</v>
          </cell>
          <cell r="E81">
            <v>0</v>
          </cell>
          <cell r="F81" t="str">
            <v>壁</v>
          </cell>
          <cell r="G81">
            <v>0</v>
          </cell>
          <cell r="H81" t="str">
            <v>㎡</v>
          </cell>
          <cell r="I81" t="str">
            <v>/</v>
          </cell>
          <cell r="J81">
            <v>0</v>
          </cell>
          <cell r="K81" t="str">
            <v>㎡</v>
          </cell>
          <cell r="L81">
            <v>100</v>
          </cell>
          <cell r="M81">
            <v>11.6</v>
          </cell>
          <cell r="N81">
            <v>0</v>
          </cell>
          <cell r="O81">
            <v>11.6</v>
          </cell>
          <cell r="P81">
            <v>0</v>
          </cell>
          <cell r="Q81">
            <v>0</v>
          </cell>
          <cell r="R81">
            <v>405</v>
          </cell>
          <cell r="S81" t="str">
            <v>/</v>
          </cell>
          <cell r="U81" t="str">
            <v>壁</v>
          </cell>
          <cell r="V81">
            <v>100</v>
          </cell>
          <cell r="W81" t="str">
            <v>壁</v>
          </cell>
          <cell r="X81" t="str">
            <v>㎡</v>
          </cell>
          <cell r="Y81" t="str">
            <v>/</v>
          </cell>
          <cell r="Z81">
            <v>405</v>
          </cell>
          <cell r="AA81" t="str">
            <v>㎡</v>
          </cell>
          <cell r="AB81" t="str">
            <v>/</v>
          </cell>
          <cell r="AC81">
            <v>0</v>
          </cell>
          <cell r="AD81">
            <v>405</v>
          </cell>
          <cell r="AE81" t="str">
            <v>㎡</v>
          </cell>
          <cell r="AF81" t="str">
            <v/>
          </cell>
          <cell r="AG81">
            <v>405</v>
          </cell>
          <cell r="AH81">
            <v>100</v>
          </cell>
          <cell r="AI81">
            <v>11.6</v>
          </cell>
          <cell r="AJ81">
            <v>0</v>
          </cell>
          <cell r="AK81" t="str">
            <v>㎡</v>
          </cell>
          <cell r="AL81">
            <v>100</v>
          </cell>
          <cell r="AM81">
            <v>11.6</v>
          </cell>
          <cell r="AN81">
            <v>0</v>
          </cell>
          <cell r="AO81">
            <v>11.6</v>
          </cell>
          <cell r="AP81">
            <v>0</v>
          </cell>
          <cell r="AQ81">
            <v>0</v>
          </cell>
          <cell r="AR81" t="str">
            <v>壁</v>
          </cell>
          <cell r="AS81">
            <v>405</v>
          </cell>
          <cell r="AT81" t="str">
            <v>㎡</v>
          </cell>
          <cell r="AU81">
            <v>0</v>
          </cell>
          <cell r="AV81">
            <v>405</v>
          </cell>
          <cell r="AW81" t="str">
            <v>㎡</v>
          </cell>
          <cell r="AX81">
            <v>100</v>
          </cell>
          <cell r="AY81">
            <v>11.6</v>
          </cell>
          <cell r="BA81">
            <v>11.6</v>
          </cell>
          <cell r="BB81">
            <v>0</v>
          </cell>
          <cell r="BC81" t="str">
            <v>壁</v>
          </cell>
          <cell r="BD81" t="str">
            <v>/</v>
          </cell>
          <cell r="BE81">
            <v>405</v>
          </cell>
          <cell r="BF81">
            <v>405</v>
          </cell>
          <cell r="BG81" t="str">
            <v>㎡</v>
          </cell>
          <cell r="BH81" t="str">
            <v>/</v>
          </cell>
          <cell r="BI81">
            <v>0</v>
          </cell>
          <cell r="BJ81">
            <v>405</v>
          </cell>
          <cell r="BK81" t="str">
            <v>㎡</v>
          </cell>
          <cell r="BL81" t="str">
            <v/>
          </cell>
          <cell r="BM81">
            <v>11.6</v>
          </cell>
          <cell r="BN81">
            <v>100</v>
          </cell>
          <cell r="BO81">
            <v>11.6</v>
          </cell>
          <cell r="BP81">
            <v>0</v>
          </cell>
          <cell r="BS81">
            <v>11.6</v>
          </cell>
          <cell r="CA81">
            <v>0</v>
          </cell>
        </row>
        <row r="82">
          <cell r="A82" t="str">
            <v>柱(炭素繊維)補強(〃)</v>
          </cell>
          <cell r="B82">
            <v>785</v>
          </cell>
          <cell r="C82">
            <v>0</v>
          </cell>
          <cell r="D82">
            <v>785</v>
          </cell>
          <cell r="E82">
            <v>0</v>
          </cell>
          <cell r="F82" t="str">
            <v>装</v>
          </cell>
          <cell r="G82">
            <v>0</v>
          </cell>
          <cell r="H82">
            <v>786</v>
          </cell>
          <cell r="I82" t="str">
            <v>㎡</v>
          </cell>
          <cell r="J82">
            <v>0</v>
          </cell>
          <cell r="K82">
            <v>786</v>
          </cell>
          <cell r="L82" t="str">
            <v>㎡</v>
          </cell>
          <cell r="M82">
            <v>100</v>
          </cell>
          <cell r="N82">
            <v>1.9</v>
          </cell>
          <cell r="O82">
            <v>0</v>
          </cell>
          <cell r="P82">
            <v>0</v>
          </cell>
          <cell r="Q82">
            <v>0</v>
          </cell>
          <cell r="R82" t="str">
            <v>装</v>
          </cell>
          <cell r="S82">
            <v>786</v>
          </cell>
          <cell r="U82" t="str">
            <v>天　井</v>
          </cell>
          <cell r="V82" t="str">
            <v>装</v>
          </cell>
          <cell r="W82" t="str">
            <v>天　井</v>
          </cell>
          <cell r="X82">
            <v>786</v>
          </cell>
          <cell r="Y82" t="str">
            <v>㎡</v>
          </cell>
          <cell r="Z82">
            <v>786</v>
          </cell>
          <cell r="AA82" t="str">
            <v>㎡</v>
          </cell>
          <cell r="AB82" t="str">
            <v>/</v>
          </cell>
          <cell r="AC82" t="str">
            <v>㎡</v>
          </cell>
          <cell r="AD82">
            <v>786</v>
          </cell>
          <cell r="AE82" t="str">
            <v>㎡</v>
          </cell>
          <cell r="AF82" t="str">
            <v/>
          </cell>
          <cell r="AG82">
            <v>0</v>
          </cell>
          <cell r="AH82">
            <v>100</v>
          </cell>
          <cell r="AI82">
            <v>1.9</v>
          </cell>
          <cell r="AJ82">
            <v>0</v>
          </cell>
          <cell r="AK82" t="str">
            <v>/</v>
          </cell>
          <cell r="AL82">
            <v>786</v>
          </cell>
          <cell r="AM82">
            <v>1.9</v>
          </cell>
          <cell r="AN82">
            <v>100</v>
          </cell>
          <cell r="AO82">
            <v>1.9</v>
          </cell>
          <cell r="AP82">
            <v>0</v>
          </cell>
          <cell r="AQ82">
            <v>1.9</v>
          </cell>
          <cell r="AR82">
            <v>0</v>
          </cell>
          <cell r="AS82" t="str">
            <v>装</v>
          </cell>
          <cell r="AT82" t="str">
            <v>天　井</v>
          </cell>
          <cell r="AU82">
            <v>0</v>
          </cell>
          <cell r="AV82" t="str">
            <v>㎡</v>
          </cell>
          <cell r="AW82" t="str">
            <v>/</v>
          </cell>
          <cell r="AX82">
            <v>786</v>
          </cell>
          <cell r="AY82" t="str">
            <v>㎡</v>
          </cell>
          <cell r="BA82">
            <v>1.9</v>
          </cell>
          <cell r="BB82" t="str">
            <v>装</v>
          </cell>
          <cell r="BC82" t="str">
            <v>天　井</v>
          </cell>
          <cell r="BD82">
            <v>0</v>
          </cell>
          <cell r="BE82" t="str">
            <v>/</v>
          </cell>
          <cell r="BF82">
            <v>786</v>
          </cell>
          <cell r="BG82" t="str">
            <v>㎡</v>
          </cell>
          <cell r="BH82" t="str">
            <v>/</v>
          </cell>
          <cell r="BI82">
            <v>1.9</v>
          </cell>
          <cell r="BJ82">
            <v>786</v>
          </cell>
          <cell r="BK82" t="str">
            <v>㎡</v>
          </cell>
          <cell r="BL82" t="str">
            <v/>
          </cell>
          <cell r="BM82">
            <v>0</v>
          </cell>
          <cell r="BN82">
            <v>100</v>
          </cell>
          <cell r="BO82">
            <v>1.9</v>
          </cell>
          <cell r="BP82">
            <v>0</v>
          </cell>
          <cell r="BS82">
            <v>1.9</v>
          </cell>
          <cell r="CA82">
            <v>0</v>
          </cell>
        </row>
        <row r="83">
          <cell r="A83" t="str">
            <v>柱（RC打増）補強（〃）</v>
          </cell>
          <cell r="B83">
            <v>360</v>
          </cell>
          <cell r="C83">
            <v>0</v>
          </cell>
          <cell r="D83">
            <v>360</v>
          </cell>
          <cell r="E83" t="str">
            <v>計</v>
          </cell>
          <cell r="F83">
            <v>2025</v>
          </cell>
          <cell r="G83">
            <v>0</v>
          </cell>
          <cell r="H83" t="str">
            <v>建</v>
          </cell>
          <cell r="I83" t="str">
            <v>外　部</v>
          </cell>
          <cell r="J83">
            <v>0</v>
          </cell>
          <cell r="K83" t="str">
            <v>ヶ所</v>
          </cell>
          <cell r="L83" t="str">
            <v>計</v>
          </cell>
          <cell r="M83">
            <v>23</v>
          </cell>
          <cell r="N83" t="str">
            <v>ヶ所</v>
          </cell>
          <cell r="O83">
            <v>13</v>
          </cell>
          <cell r="P83">
            <v>7.1</v>
          </cell>
          <cell r="Q83">
            <v>0</v>
          </cell>
          <cell r="R83">
            <v>2025</v>
          </cell>
          <cell r="S83">
            <v>2025</v>
          </cell>
          <cell r="U83" t="str">
            <v>築</v>
          </cell>
          <cell r="V83" t="str">
            <v>建</v>
          </cell>
          <cell r="W83" t="str">
            <v>外　部</v>
          </cell>
          <cell r="X83">
            <v>3</v>
          </cell>
          <cell r="Y83" t="str">
            <v>ヶ所</v>
          </cell>
          <cell r="Z83">
            <v>3</v>
          </cell>
          <cell r="AA83" t="str">
            <v>ヶ所</v>
          </cell>
          <cell r="AB83" t="str">
            <v>/</v>
          </cell>
          <cell r="AC83">
            <v>0.9</v>
          </cell>
          <cell r="AD83">
            <v>23</v>
          </cell>
          <cell r="AE83" t="str">
            <v>ヶ所</v>
          </cell>
          <cell r="AF83" t="str">
            <v/>
          </cell>
          <cell r="AG83" t="str">
            <v>築</v>
          </cell>
          <cell r="AH83">
            <v>13</v>
          </cell>
          <cell r="AI83">
            <v>7.1</v>
          </cell>
          <cell r="AJ83">
            <v>0</v>
          </cell>
          <cell r="AK83" t="str">
            <v>ヶ所</v>
          </cell>
          <cell r="AL83" t="str">
            <v>/</v>
          </cell>
          <cell r="AM83">
            <v>0.9</v>
          </cell>
          <cell r="AN83" t="str">
            <v>ヶ所</v>
          </cell>
          <cell r="AO83">
            <v>13</v>
          </cell>
          <cell r="AP83">
            <v>7.1</v>
          </cell>
          <cell r="AQ83">
            <v>0</v>
          </cell>
          <cell r="AR83">
            <v>0.9</v>
          </cell>
          <cell r="AS83">
            <v>0</v>
          </cell>
          <cell r="AT83" t="str">
            <v>築</v>
          </cell>
          <cell r="AU83">
            <v>0</v>
          </cell>
          <cell r="AV83" t="str">
            <v>外　部</v>
          </cell>
          <cell r="AW83">
            <v>3</v>
          </cell>
          <cell r="AX83" t="str">
            <v>ヶ所</v>
          </cell>
          <cell r="AY83" t="str">
            <v>/</v>
          </cell>
          <cell r="BA83" t="str">
            <v>築</v>
          </cell>
          <cell r="BB83" t="str">
            <v>建</v>
          </cell>
          <cell r="BC83" t="str">
            <v>外　部</v>
          </cell>
          <cell r="BD83">
            <v>0</v>
          </cell>
          <cell r="BE83">
            <v>0.9</v>
          </cell>
          <cell r="BF83">
            <v>3</v>
          </cell>
          <cell r="BG83" t="str">
            <v>ヶ所</v>
          </cell>
          <cell r="BH83" t="str">
            <v>/</v>
          </cell>
          <cell r="BI83">
            <v>13</v>
          </cell>
          <cell r="BJ83">
            <v>23</v>
          </cell>
          <cell r="BK83" t="str">
            <v>ヶ所</v>
          </cell>
          <cell r="BL83" t="str">
            <v/>
          </cell>
          <cell r="BM83">
            <v>0</v>
          </cell>
          <cell r="BN83">
            <v>13</v>
          </cell>
          <cell r="BO83">
            <v>7.1</v>
          </cell>
          <cell r="BP83">
            <v>0</v>
          </cell>
          <cell r="BS83">
            <v>0.9</v>
          </cell>
          <cell r="CA83">
            <v>0</v>
          </cell>
        </row>
        <row r="84">
          <cell r="A84" t="str">
            <v>ﾌﾞﾚｰｽ(壁)新設(箇所)</v>
          </cell>
          <cell r="B84">
            <v>2567</v>
          </cell>
          <cell r="C84">
            <v>0</v>
          </cell>
          <cell r="D84">
            <v>2567</v>
          </cell>
          <cell r="E84" t="str">
            <v>４  工事金額が標準的経費を超える主な理由</v>
          </cell>
          <cell r="F84" t="str">
            <v>具</v>
          </cell>
          <cell r="G84">
            <v>0</v>
          </cell>
          <cell r="H84">
            <v>2</v>
          </cell>
          <cell r="I84" t="str">
            <v>ヶ所</v>
          </cell>
          <cell r="J84">
            <v>0</v>
          </cell>
          <cell r="K84">
            <v>7</v>
          </cell>
          <cell r="L84" t="str">
            <v>４  工事金額が標準的経費を超える主な理由</v>
          </cell>
          <cell r="M84">
            <v>28.999999999999996</v>
          </cell>
          <cell r="N84">
            <v>3</v>
          </cell>
          <cell r="O84">
            <v>0</v>
          </cell>
          <cell r="P84">
            <v>0.9</v>
          </cell>
          <cell r="Q84" t="str">
            <v>計</v>
          </cell>
          <cell r="R84">
            <v>5460</v>
          </cell>
          <cell r="S84" t="str">
            <v>具</v>
          </cell>
          <cell r="U84" t="str">
            <v>内　部</v>
          </cell>
          <cell r="V84" t="str">
            <v>具</v>
          </cell>
          <cell r="W84" t="str">
            <v>内　部</v>
          </cell>
          <cell r="X84">
            <v>2</v>
          </cell>
          <cell r="Y84" t="str">
            <v>ヶ所</v>
          </cell>
          <cell r="Z84">
            <v>2</v>
          </cell>
          <cell r="AA84" t="str">
            <v>ヶ所</v>
          </cell>
          <cell r="AB84" t="str">
            <v>/</v>
          </cell>
          <cell r="AC84" t="str">
            <v>ヶ所</v>
          </cell>
          <cell r="AD84">
            <v>7</v>
          </cell>
          <cell r="AE84" t="str">
            <v>ヶ所</v>
          </cell>
          <cell r="AF84" t="str">
            <v/>
          </cell>
          <cell r="AG84">
            <v>0</v>
          </cell>
          <cell r="AH84">
            <v>28.999999999999996</v>
          </cell>
          <cell r="AI84">
            <v>3</v>
          </cell>
          <cell r="AJ84">
            <v>0</v>
          </cell>
          <cell r="AK84" t="str">
            <v>計</v>
          </cell>
          <cell r="AL84">
            <v>2</v>
          </cell>
          <cell r="AM84">
            <v>0.9</v>
          </cell>
          <cell r="AN84" t="str">
            <v>計</v>
          </cell>
          <cell r="AO84">
            <v>7</v>
          </cell>
          <cell r="AP84" t="str">
            <v>ヶ所</v>
          </cell>
          <cell r="AQ84">
            <v>28.999999999999996</v>
          </cell>
          <cell r="AR84">
            <v>5460</v>
          </cell>
          <cell r="AS84">
            <v>0</v>
          </cell>
          <cell r="AT84">
            <v>5460</v>
          </cell>
          <cell r="AU84">
            <v>5460</v>
          </cell>
          <cell r="AV84">
            <v>5100</v>
          </cell>
          <cell r="AW84">
            <v>5460</v>
          </cell>
          <cell r="AX84" t="str">
            <v>内　部</v>
          </cell>
          <cell r="AY84">
            <v>2</v>
          </cell>
          <cell r="BA84" t="str">
            <v>/</v>
          </cell>
          <cell r="BB84" t="str">
            <v>具</v>
          </cell>
          <cell r="BC84" t="str">
            <v>内　部</v>
          </cell>
          <cell r="BD84">
            <v>28.999999999999996</v>
          </cell>
          <cell r="BE84">
            <v>3</v>
          </cell>
          <cell r="BF84">
            <v>2</v>
          </cell>
          <cell r="BG84" t="str">
            <v>ヶ所</v>
          </cell>
          <cell r="BH84" t="str">
            <v>/</v>
          </cell>
          <cell r="BI84">
            <v>5100</v>
          </cell>
          <cell r="BJ84">
            <v>7</v>
          </cell>
          <cell r="BK84" t="str">
            <v>ヶ所</v>
          </cell>
          <cell r="BL84" t="str">
            <v/>
          </cell>
          <cell r="BM84">
            <v>0.9</v>
          </cell>
          <cell r="BN84">
            <v>28.999999999999996</v>
          </cell>
          <cell r="BO84">
            <v>3</v>
          </cell>
          <cell r="BP84">
            <v>0</v>
          </cell>
          <cell r="BQ84">
            <v>5100</v>
          </cell>
          <cell r="BR84">
            <v>5100</v>
          </cell>
          <cell r="BS84">
            <v>0.9</v>
          </cell>
          <cell r="BT84" t="str">
            <v>計</v>
          </cell>
          <cell r="CA84">
            <v>5100</v>
          </cell>
          <cell r="CC84">
            <v>5100</v>
          </cell>
        </row>
        <row r="85">
          <cell r="A85" t="str">
            <v>ﾌﾞﾚｰｽ（壁）補強（〃）</v>
          </cell>
          <cell r="B85">
            <v>1906</v>
          </cell>
          <cell r="C85">
            <v>0</v>
          </cell>
          <cell r="D85">
            <v>1906</v>
          </cell>
          <cell r="E85" t="str">
            <v>変  　　電</v>
          </cell>
          <cell r="F85">
            <v>0</v>
          </cell>
          <cell r="G85">
            <v>0</v>
          </cell>
          <cell r="H85" t="str">
            <v>/</v>
          </cell>
          <cell r="I85">
            <v>0</v>
          </cell>
          <cell r="J85">
            <v>0</v>
          </cell>
          <cell r="K85">
            <v>0</v>
          </cell>
          <cell r="L85">
            <v>2.6</v>
          </cell>
          <cell r="M85">
            <v>0</v>
          </cell>
          <cell r="N85">
            <v>0</v>
          </cell>
          <cell r="O85" t="str">
            <v>４ 工事金額が標準的経費を超える主な理由</v>
          </cell>
          <cell r="P85" t="str">
            <v>変  　　電</v>
          </cell>
          <cell r="Q85">
            <v>0</v>
          </cell>
          <cell r="R85" t="str">
            <v>KVA</v>
          </cell>
          <cell r="S85">
            <v>0</v>
          </cell>
          <cell r="U85">
            <v>0</v>
          </cell>
          <cell r="V85" t="str">
            <v>変  　　電</v>
          </cell>
          <cell r="W85">
            <v>0</v>
          </cell>
          <cell r="X85" t="str">
            <v>KVA</v>
          </cell>
          <cell r="Y85" t="str">
            <v>/</v>
          </cell>
          <cell r="Z85">
            <v>0</v>
          </cell>
          <cell r="AA85" t="str">
            <v>KVA</v>
          </cell>
          <cell r="AB85" t="str">
            <v>/</v>
          </cell>
          <cell r="AC85">
            <v>0</v>
          </cell>
          <cell r="AD85">
            <v>0</v>
          </cell>
          <cell r="AE85" t="str">
            <v>KVA</v>
          </cell>
          <cell r="AF85" t="str">
            <v/>
          </cell>
          <cell r="AG85" t="str">
            <v>KVA</v>
          </cell>
          <cell r="AH85">
            <v>0</v>
          </cell>
          <cell r="AI85">
            <v>2.6</v>
          </cell>
          <cell r="AJ85">
            <v>0</v>
          </cell>
          <cell r="AK85">
            <v>0</v>
          </cell>
          <cell r="AL85">
            <v>2.6</v>
          </cell>
          <cell r="AM85">
            <v>0</v>
          </cell>
          <cell r="AN85" t="str">
            <v>４ 工事金額が標準的経費を超える主な理由</v>
          </cell>
          <cell r="AO85" t="str">
            <v>４ 工事金額が標準的経費を超える主な理由</v>
          </cell>
          <cell r="AP85" t="str">
            <v>変  　　電</v>
          </cell>
          <cell r="AQ85">
            <v>0</v>
          </cell>
          <cell r="AR85" t="str">
            <v>KVA</v>
          </cell>
          <cell r="AS85" t="str">
            <v>/</v>
          </cell>
          <cell r="AT85">
            <v>0</v>
          </cell>
          <cell r="AU85" t="str">
            <v>KVA</v>
          </cell>
          <cell r="AV85">
            <v>0</v>
          </cell>
          <cell r="AW85">
            <v>2.6</v>
          </cell>
          <cell r="AX85">
            <v>0</v>
          </cell>
          <cell r="AY85">
            <v>0</v>
          </cell>
          <cell r="BA85" t="str">
            <v>/</v>
          </cell>
          <cell r="BB85" t="str">
            <v>変  　　電</v>
          </cell>
          <cell r="BC85" t="str">
            <v>KVA</v>
          </cell>
          <cell r="BD85">
            <v>0</v>
          </cell>
          <cell r="BE85">
            <v>2.6</v>
          </cell>
          <cell r="BF85">
            <v>0</v>
          </cell>
          <cell r="BG85" t="str">
            <v>KVA</v>
          </cell>
          <cell r="BH85" t="str">
            <v>/</v>
          </cell>
          <cell r="BI85" t="str">
            <v/>
          </cell>
          <cell r="BJ85">
            <v>0</v>
          </cell>
          <cell r="BK85" t="str">
            <v>KVA</v>
          </cell>
          <cell r="BL85" t="str">
            <v/>
          </cell>
          <cell r="BM85">
            <v>0</v>
          </cell>
          <cell r="BN85">
            <v>0</v>
          </cell>
          <cell r="BO85">
            <v>2.6</v>
          </cell>
          <cell r="BP85">
            <v>0</v>
          </cell>
          <cell r="BS85">
            <v>0</v>
          </cell>
          <cell r="BT85" t="str">
            <v>４ 工事金額が標準的経費を超える主な理由</v>
          </cell>
        </row>
        <row r="86">
          <cell r="A86" t="str">
            <v>ｽﾘｯﾄ新設（ｍ）</v>
          </cell>
          <cell r="B86">
            <v>19</v>
          </cell>
          <cell r="C86">
            <v>0</v>
          </cell>
          <cell r="D86">
            <v>19</v>
          </cell>
          <cell r="E86" t="str">
            <v>電</v>
          </cell>
          <cell r="F86" t="str">
            <v>配　　　線</v>
          </cell>
          <cell r="G86">
            <v>0</v>
          </cell>
          <cell r="H86" t="str">
            <v>m</v>
          </cell>
          <cell r="I86" t="str">
            <v>/</v>
          </cell>
          <cell r="J86">
            <v>0</v>
          </cell>
          <cell r="K86" t="str">
            <v>m</v>
          </cell>
          <cell r="L86">
            <v>100</v>
          </cell>
          <cell r="M86">
            <v>1.6</v>
          </cell>
          <cell r="N86">
            <v>0</v>
          </cell>
          <cell r="O86">
            <v>1.6</v>
          </cell>
          <cell r="P86" t="str">
            <v>電</v>
          </cell>
          <cell r="Q86" t="str">
            <v>配　　　線</v>
          </cell>
          <cell r="R86">
            <v>398</v>
          </cell>
          <cell r="S86" t="str">
            <v>電</v>
          </cell>
          <cell r="U86" t="str">
            <v>電</v>
          </cell>
          <cell r="V86" t="str">
            <v>配　　　線</v>
          </cell>
          <cell r="W86">
            <v>398</v>
          </cell>
          <cell r="X86" t="str">
            <v>m</v>
          </cell>
          <cell r="Y86" t="str">
            <v>/</v>
          </cell>
          <cell r="Z86">
            <v>398</v>
          </cell>
          <cell r="AA86" t="str">
            <v>m</v>
          </cell>
          <cell r="AB86" t="str">
            <v>/</v>
          </cell>
          <cell r="AC86">
            <v>1.6</v>
          </cell>
          <cell r="AD86">
            <v>398</v>
          </cell>
          <cell r="AE86" t="str">
            <v>m</v>
          </cell>
          <cell r="AF86" t="str">
            <v/>
          </cell>
          <cell r="AG86" t="str">
            <v>m</v>
          </cell>
          <cell r="AH86">
            <v>100</v>
          </cell>
          <cell r="AI86">
            <v>1.6</v>
          </cell>
          <cell r="AJ86">
            <v>0</v>
          </cell>
          <cell r="AK86">
            <v>100</v>
          </cell>
          <cell r="AL86">
            <v>1.6</v>
          </cell>
          <cell r="AM86">
            <v>1.6</v>
          </cell>
          <cell r="AN86">
            <v>1.6</v>
          </cell>
          <cell r="AO86" t="str">
            <v>電</v>
          </cell>
          <cell r="AP86" t="str">
            <v>配　　　線</v>
          </cell>
          <cell r="AQ86">
            <v>398</v>
          </cell>
          <cell r="AR86" t="str">
            <v>m</v>
          </cell>
          <cell r="AS86" t="str">
            <v>/</v>
          </cell>
          <cell r="AT86">
            <v>398</v>
          </cell>
          <cell r="AU86" t="str">
            <v>m</v>
          </cell>
          <cell r="AV86">
            <v>100</v>
          </cell>
          <cell r="AW86">
            <v>1.6</v>
          </cell>
          <cell r="AX86">
            <v>0</v>
          </cell>
          <cell r="AY86">
            <v>1.6</v>
          </cell>
          <cell r="BA86" t="str">
            <v>電</v>
          </cell>
          <cell r="BB86" t="str">
            <v>配　　　線</v>
          </cell>
          <cell r="BC86">
            <v>398</v>
          </cell>
          <cell r="BD86" t="str">
            <v>m</v>
          </cell>
          <cell r="BE86">
            <v>100</v>
          </cell>
          <cell r="BF86">
            <v>398</v>
          </cell>
          <cell r="BG86" t="str">
            <v>m</v>
          </cell>
          <cell r="BH86" t="str">
            <v>/</v>
          </cell>
          <cell r="BI86" t="str">
            <v/>
          </cell>
          <cell r="BJ86">
            <v>398</v>
          </cell>
          <cell r="BK86" t="str">
            <v>m</v>
          </cell>
          <cell r="BL86" t="str">
            <v/>
          </cell>
          <cell r="BM86">
            <v>1.6</v>
          </cell>
          <cell r="BN86">
            <v>100</v>
          </cell>
          <cell r="BO86">
            <v>1.6</v>
          </cell>
          <cell r="BP86">
            <v>0</v>
          </cell>
          <cell r="BS86">
            <v>1.6</v>
          </cell>
        </row>
        <row r="87">
          <cell r="A87" t="str">
            <v>　合　　計</v>
          </cell>
          <cell r="B87">
            <v>0</v>
          </cell>
          <cell r="C87">
            <v>0</v>
          </cell>
          <cell r="D87" t="str">
            <v>照　　　明</v>
          </cell>
          <cell r="E87">
            <v>50</v>
          </cell>
          <cell r="F87" t="str">
            <v>灯</v>
          </cell>
          <cell r="G87">
            <v>0</v>
          </cell>
          <cell r="H87">
            <v>0</v>
          </cell>
          <cell r="I87" t="str">
            <v>灯</v>
          </cell>
          <cell r="J87">
            <v>82</v>
          </cell>
          <cell r="K87">
            <v>3.3</v>
          </cell>
          <cell r="L87">
            <v>0</v>
          </cell>
          <cell r="M87">
            <v>2.7</v>
          </cell>
          <cell r="N87" t="str">
            <v>照　　　明</v>
          </cell>
          <cell r="O87">
            <v>50</v>
          </cell>
          <cell r="P87" t="str">
            <v>灯</v>
          </cell>
          <cell r="Q87" t="str">
            <v>/</v>
          </cell>
          <cell r="R87">
            <v>61</v>
          </cell>
          <cell r="S87" t="str">
            <v>照　　　明</v>
          </cell>
          <cell r="U87">
            <v>0</v>
          </cell>
          <cell r="V87" t="str">
            <v>照　　　明</v>
          </cell>
          <cell r="W87">
            <v>50</v>
          </cell>
          <cell r="X87" t="str">
            <v>灯</v>
          </cell>
          <cell r="Y87" t="str">
            <v>/</v>
          </cell>
          <cell r="Z87">
            <v>50</v>
          </cell>
          <cell r="AA87" t="str">
            <v>灯</v>
          </cell>
          <cell r="AB87" t="str">
            <v>/</v>
          </cell>
          <cell r="AC87">
            <v>2.7</v>
          </cell>
          <cell r="AD87">
            <v>61</v>
          </cell>
          <cell r="AE87" t="str">
            <v>灯</v>
          </cell>
          <cell r="AF87" t="str">
            <v/>
          </cell>
          <cell r="AG87" t="str">
            <v>/</v>
          </cell>
          <cell r="AH87">
            <v>82</v>
          </cell>
          <cell r="AI87">
            <v>3.3</v>
          </cell>
          <cell r="AJ87">
            <v>0</v>
          </cell>
          <cell r="AK87">
            <v>3.3</v>
          </cell>
          <cell r="AL87">
            <v>0</v>
          </cell>
          <cell r="AM87">
            <v>2.7</v>
          </cell>
          <cell r="AN87" t="str">
            <v>照　　　明</v>
          </cell>
          <cell r="AO87">
            <v>50</v>
          </cell>
          <cell r="AP87" t="str">
            <v>灯</v>
          </cell>
          <cell r="AQ87" t="str">
            <v>/</v>
          </cell>
          <cell r="AR87">
            <v>61</v>
          </cell>
          <cell r="AS87" t="str">
            <v>灯</v>
          </cell>
          <cell r="AT87">
            <v>82</v>
          </cell>
          <cell r="AU87">
            <v>3.3</v>
          </cell>
          <cell r="AV87">
            <v>0</v>
          </cell>
          <cell r="AW87">
            <v>2.7</v>
          </cell>
          <cell r="AX87" t="str">
            <v>灯</v>
          </cell>
          <cell r="AY87" t="str">
            <v>/</v>
          </cell>
          <cell r="BA87" t="str">
            <v>灯</v>
          </cell>
          <cell r="BB87" t="str">
            <v>照　　　明</v>
          </cell>
          <cell r="BC87">
            <v>3.3</v>
          </cell>
          <cell r="BD87">
            <v>0</v>
          </cell>
          <cell r="BE87">
            <v>2.7</v>
          </cell>
          <cell r="BF87">
            <v>50</v>
          </cell>
          <cell r="BG87" t="str">
            <v>灯</v>
          </cell>
          <cell r="BH87" t="str">
            <v>/</v>
          </cell>
          <cell r="BI87">
            <v>3.3</v>
          </cell>
          <cell r="BJ87">
            <v>61</v>
          </cell>
          <cell r="BK87" t="str">
            <v>灯</v>
          </cell>
          <cell r="BL87" t="str">
            <v/>
          </cell>
          <cell r="BM87">
            <v>2.7</v>
          </cell>
          <cell r="BN87">
            <v>82</v>
          </cell>
          <cell r="BO87">
            <v>3.3</v>
          </cell>
          <cell r="BP87">
            <v>0</v>
          </cell>
          <cell r="BS87">
            <v>2.7</v>
          </cell>
        </row>
        <row r="88">
          <cell r="A88" t="str">
            <v>(屋内運動場)</v>
          </cell>
          <cell r="B88" t="str">
            <v>気</v>
          </cell>
          <cell r="C88" t="str">
            <v>通　　　信</v>
          </cell>
          <cell r="D88">
            <v>167</v>
          </cell>
          <cell r="E88" t="str">
            <v>m</v>
          </cell>
          <cell r="F88" t="str">
            <v>/</v>
          </cell>
          <cell r="G88">
            <v>167</v>
          </cell>
          <cell r="H88" t="str">
            <v>m</v>
          </cell>
          <cell r="I88">
            <v>100</v>
          </cell>
          <cell r="J88">
            <v>2.1</v>
          </cell>
          <cell r="K88">
            <v>0</v>
          </cell>
          <cell r="L88">
            <v>2.1</v>
          </cell>
          <cell r="M88" t="str">
            <v>気</v>
          </cell>
          <cell r="N88" t="str">
            <v>通　　　信</v>
          </cell>
          <cell r="O88">
            <v>167</v>
          </cell>
          <cell r="P88" t="str">
            <v>m</v>
          </cell>
          <cell r="Q88" t="str">
            <v>/</v>
          </cell>
          <cell r="R88">
            <v>167</v>
          </cell>
          <cell r="S88" t="str">
            <v>気</v>
          </cell>
          <cell r="U88" t="str">
            <v>気</v>
          </cell>
          <cell r="V88" t="str">
            <v>通　　　信</v>
          </cell>
          <cell r="W88">
            <v>2.1</v>
          </cell>
          <cell r="X88">
            <v>167</v>
          </cell>
          <cell r="Y88" t="str">
            <v>m</v>
          </cell>
          <cell r="Z88">
            <v>167</v>
          </cell>
          <cell r="AA88" t="str">
            <v>m</v>
          </cell>
          <cell r="AB88" t="str">
            <v>/</v>
          </cell>
          <cell r="AC88" t="str">
            <v>m</v>
          </cell>
          <cell r="AD88">
            <v>167</v>
          </cell>
          <cell r="AE88" t="str">
            <v>m</v>
          </cell>
          <cell r="AF88" t="str">
            <v/>
          </cell>
          <cell r="AG88">
            <v>0</v>
          </cell>
          <cell r="AH88">
            <v>100</v>
          </cell>
          <cell r="AI88">
            <v>2.1</v>
          </cell>
          <cell r="AJ88">
            <v>0</v>
          </cell>
          <cell r="AK88" t="str">
            <v>m</v>
          </cell>
          <cell r="AL88">
            <v>100</v>
          </cell>
          <cell r="AM88">
            <v>2.1</v>
          </cell>
          <cell r="AN88">
            <v>0</v>
          </cell>
          <cell r="AO88">
            <v>2.1</v>
          </cell>
          <cell r="AP88" t="str">
            <v>気</v>
          </cell>
          <cell r="AQ88" t="str">
            <v>通　　　信</v>
          </cell>
          <cell r="AR88">
            <v>167</v>
          </cell>
          <cell r="AS88" t="str">
            <v>m</v>
          </cell>
          <cell r="AT88" t="str">
            <v>/</v>
          </cell>
          <cell r="AU88">
            <v>167</v>
          </cell>
          <cell r="AV88" t="str">
            <v>m</v>
          </cell>
          <cell r="AW88">
            <v>100</v>
          </cell>
          <cell r="AX88">
            <v>2.1</v>
          </cell>
          <cell r="AY88">
            <v>0</v>
          </cell>
          <cell r="BA88" t="str">
            <v>気</v>
          </cell>
          <cell r="BB88" t="str">
            <v>通　　　信</v>
          </cell>
          <cell r="BC88">
            <v>167</v>
          </cell>
          <cell r="BD88" t="str">
            <v>m</v>
          </cell>
          <cell r="BE88">
            <v>100</v>
          </cell>
          <cell r="BF88">
            <v>167</v>
          </cell>
          <cell r="BG88" t="str">
            <v>m</v>
          </cell>
          <cell r="BH88" t="str">
            <v>/</v>
          </cell>
          <cell r="BI88" t="str">
            <v/>
          </cell>
          <cell r="BJ88">
            <v>167</v>
          </cell>
          <cell r="BK88" t="str">
            <v>m</v>
          </cell>
          <cell r="BL88" t="str">
            <v/>
          </cell>
          <cell r="BM88">
            <v>2.1</v>
          </cell>
          <cell r="BN88">
            <v>100</v>
          </cell>
          <cell r="BO88">
            <v>2.1</v>
          </cell>
          <cell r="BP88">
            <v>0</v>
          </cell>
          <cell r="BS88">
            <v>2.1</v>
          </cell>
        </row>
        <row r="89">
          <cell r="A89" t="str">
            <v>ﾌﾞﾚｰｽ(水平)新設(箇所)</v>
          </cell>
          <cell r="B89">
            <v>306</v>
          </cell>
          <cell r="C89">
            <v>12</v>
          </cell>
          <cell r="D89">
            <v>306</v>
          </cell>
          <cell r="E89">
            <v>3900</v>
          </cell>
          <cell r="F89">
            <v>12</v>
          </cell>
          <cell r="G89">
            <v>3672</v>
          </cell>
          <cell r="H89">
            <v>3900</v>
          </cell>
          <cell r="I89" t="str">
            <v>/</v>
          </cell>
          <cell r="J89">
            <v>30</v>
          </cell>
          <cell r="K89" t="str">
            <v>m</v>
          </cell>
          <cell r="L89">
            <v>100</v>
          </cell>
          <cell r="M89">
            <v>0.5</v>
          </cell>
          <cell r="N89">
            <v>0</v>
          </cell>
          <cell r="O89">
            <v>0.5</v>
          </cell>
          <cell r="P89" t="str">
            <v>給　水　管</v>
          </cell>
          <cell r="Q89">
            <v>30</v>
          </cell>
          <cell r="R89" t="str">
            <v>m</v>
          </cell>
          <cell r="S89">
            <v>30</v>
          </cell>
          <cell r="U89">
            <v>100</v>
          </cell>
          <cell r="V89" t="str">
            <v>給　水　管</v>
          </cell>
          <cell r="W89">
            <v>30</v>
          </cell>
          <cell r="X89" t="str">
            <v>m</v>
          </cell>
          <cell r="Y89" t="str">
            <v>/</v>
          </cell>
          <cell r="Z89">
            <v>30</v>
          </cell>
          <cell r="AA89" t="str">
            <v>m</v>
          </cell>
          <cell r="AB89" t="str">
            <v>/</v>
          </cell>
          <cell r="AC89">
            <v>0.5</v>
          </cell>
          <cell r="AD89">
            <v>30</v>
          </cell>
          <cell r="AE89" t="str">
            <v>m</v>
          </cell>
          <cell r="AF89" t="str">
            <v/>
          </cell>
          <cell r="AG89" t="str">
            <v>/</v>
          </cell>
          <cell r="AH89">
            <v>100</v>
          </cell>
          <cell r="AI89">
            <v>0.5</v>
          </cell>
          <cell r="AJ89">
            <v>0</v>
          </cell>
          <cell r="AK89">
            <v>0.5</v>
          </cell>
          <cell r="AL89">
            <v>0</v>
          </cell>
          <cell r="AM89">
            <v>0.5</v>
          </cell>
          <cell r="AN89" t="str">
            <v>給　水　管</v>
          </cell>
          <cell r="AO89">
            <v>30</v>
          </cell>
          <cell r="AP89" t="str">
            <v>m</v>
          </cell>
          <cell r="AQ89" t="str">
            <v>/</v>
          </cell>
          <cell r="AR89">
            <v>30</v>
          </cell>
          <cell r="AS89" t="str">
            <v>m</v>
          </cell>
          <cell r="AT89">
            <v>100</v>
          </cell>
          <cell r="AU89">
            <v>0.5</v>
          </cell>
          <cell r="AV89">
            <v>0</v>
          </cell>
          <cell r="AW89">
            <v>0.5</v>
          </cell>
          <cell r="AX89" t="str">
            <v>m</v>
          </cell>
          <cell r="AY89" t="str">
            <v>/</v>
          </cell>
          <cell r="BA89" t="str">
            <v>m</v>
          </cell>
          <cell r="BB89" t="str">
            <v>給　水　管</v>
          </cell>
          <cell r="BC89">
            <v>0.5</v>
          </cell>
          <cell r="BD89">
            <v>0</v>
          </cell>
          <cell r="BE89">
            <v>0.5</v>
          </cell>
          <cell r="BF89">
            <v>30</v>
          </cell>
          <cell r="BG89" t="str">
            <v>m</v>
          </cell>
          <cell r="BH89" t="str">
            <v>/</v>
          </cell>
          <cell r="BI89">
            <v>0.5</v>
          </cell>
          <cell r="BJ89">
            <v>30</v>
          </cell>
          <cell r="BK89" t="str">
            <v>m</v>
          </cell>
          <cell r="BL89" t="str">
            <v/>
          </cell>
          <cell r="BM89">
            <v>0.5</v>
          </cell>
          <cell r="BN89">
            <v>100</v>
          </cell>
          <cell r="BO89">
            <v>0.5</v>
          </cell>
          <cell r="BP89">
            <v>0</v>
          </cell>
          <cell r="BS89">
            <v>0.5</v>
          </cell>
        </row>
        <row r="90">
          <cell r="A90" t="str">
            <v>ﾌﾞﾚｰｽ(壁)新設(〃)</v>
          </cell>
          <cell r="B90">
            <v>342</v>
          </cell>
          <cell r="C90">
            <v>4</v>
          </cell>
          <cell r="D90">
            <v>342</v>
          </cell>
          <cell r="E90">
            <v>1500</v>
          </cell>
          <cell r="F90">
            <v>4</v>
          </cell>
          <cell r="G90">
            <v>1368</v>
          </cell>
          <cell r="H90">
            <v>1500</v>
          </cell>
          <cell r="I90" t="str">
            <v>m</v>
          </cell>
          <cell r="J90" t="str">
            <v>/</v>
          </cell>
          <cell r="K90">
            <v>20</v>
          </cell>
          <cell r="L90" t="str">
            <v>m</v>
          </cell>
          <cell r="M90">
            <v>100</v>
          </cell>
          <cell r="N90">
            <v>1.2</v>
          </cell>
          <cell r="O90">
            <v>0</v>
          </cell>
          <cell r="P90">
            <v>1.2</v>
          </cell>
          <cell r="Q90" t="str">
            <v>機</v>
          </cell>
          <cell r="R90" t="str">
            <v>排　水　管</v>
          </cell>
          <cell r="S90" t="str">
            <v>機</v>
          </cell>
          <cell r="U90" t="str">
            <v>機</v>
          </cell>
          <cell r="V90" t="str">
            <v>排　水　管</v>
          </cell>
          <cell r="W90">
            <v>20</v>
          </cell>
          <cell r="X90" t="str">
            <v>m</v>
          </cell>
          <cell r="Y90" t="str">
            <v>/</v>
          </cell>
          <cell r="Z90">
            <v>20</v>
          </cell>
          <cell r="AA90" t="str">
            <v>m</v>
          </cell>
          <cell r="AB90" t="str">
            <v>/</v>
          </cell>
          <cell r="AC90">
            <v>0</v>
          </cell>
          <cell r="AD90">
            <v>20</v>
          </cell>
          <cell r="AE90" t="str">
            <v>m</v>
          </cell>
          <cell r="AF90" t="str">
            <v/>
          </cell>
          <cell r="AG90">
            <v>20</v>
          </cell>
          <cell r="AH90">
            <v>100</v>
          </cell>
          <cell r="AI90">
            <v>1.2</v>
          </cell>
          <cell r="AJ90">
            <v>0</v>
          </cell>
          <cell r="AK90" t="str">
            <v>m</v>
          </cell>
          <cell r="AL90">
            <v>100</v>
          </cell>
          <cell r="AM90">
            <v>1.2</v>
          </cell>
          <cell r="AN90">
            <v>0</v>
          </cell>
          <cell r="AO90">
            <v>1.2</v>
          </cell>
          <cell r="AP90" t="str">
            <v>機</v>
          </cell>
          <cell r="AQ90" t="str">
            <v>排　水　管</v>
          </cell>
          <cell r="AR90">
            <v>20</v>
          </cell>
          <cell r="AS90" t="str">
            <v>m</v>
          </cell>
          <cell r="AT90" t="str">
            <v>/</v>
          </cell>
          <cell r="AU90">
            <v>20</v>
          </cell>
          <cell r="AV90" t="str">
            <v>m</v>
          </cell>
          <cell r="AW90">
            <v>100</v>
          </cell>
          <cell r="AX90">
            <v>1.2</v>
          </cell>
          <cell r="AY90">
            <v>0</v>
          </cell>
          <cell r="BA90" t="str">
            <v>機</v>
          </cell>
          <cell r="BB90" t="str">
            <v>排　水　管</v>
          </cell>
          <cell r="BC90" t="str">
            <v>/</v>
          </cell>
          <cell r="BD90">
            <v>20</v>
          </cell>
          <cell r="BE90" t="str">
            <v>m</v>
          </cell>
          <cell r="BF90">
            <v>20</v>
          </cell>
          <cell r="BG90" t="str">
            <v>m</v>
          </cell>
          <cell r="BH90" t="str">
            <v>/</v>
          </cell>
          <cell r="BI90">
            <v>1.2</v>
          </cell>
          <cell r="BJ90">
            <v>20</v>
          </cell>
          <cell r="BK90" t="str">
            <v>m</v>
          </cell>
          <cell r="BL90" t="str">
            <v/>
          </cell>
          <cell r="BM90">
            <v>1.2</v>
          </cell>
          <cell r="BN90">
            <v>100</v>
          </cell>
          <cell r="BO90">
            <v>1.2</v>
          </cell>
          <cell r="BP90">
            <v>0</v>
          </cell>
          <cell r="BS90">
            <v>1.2</v>
          </cell>
        </row>
        <row r="91">
          <cell r="A91" t="str">
            <v>ｽﾘｯﾄ新設（ｍ）</v>
          </cell>
          <cell r="B91">
            <v>19</v>
          </cell>
          <cell r="C91">
            <v>0</v>
          </cell>
          <cell r="D91">
            <v>19</v>
          </cell>
          <cell r="E91" t="str">
            <v>衛 生 器 具</v>
          </cell>
          <cell r="F91">
            <v>0</v>
          </cell>
          <cell r="G91">
            <v>0</v>
          </cell>
          <cell r="H91" t="str">
            <v>/</v>
          </cell>
          <cell r="I91">
            <v>5</v>
          </cell>
          <cell r="J91" t="str">
            <v>ヶ所</v>
          </cell>
          <cell r="K91">
            <v>100</v>
          </cell>
          <cell r="L91">
            <v>0.5</v>
          </cell>
          <cell r="M91">
            <v>0</v>
          </cell>
          <cell r="N91">
            <v>0.5</v>
          </cell>
          <cell r="O91" t="str">
            <v>衛 生 器 具</v>
          </cell>
          <cell r="P91">
            <v>5</v>
          </cell>
          <cell r="Q91" t="str">
            <v>ヶ所</v>
          </cell>
          <cell r="R91" t="str">
            <v>/</v>
          </cell>
          <cell r="S91" t="str">
            <v>ヶ所</v>
          </cell>
          <cell r="U91">
            <v>100</v>
          </cell>
          <cell r="V91" t="str">
            <v>衛 生 器 具</v>
          </cell>
          <cell r="W91">
            <v>0</v>
          </cell>
          <cell r="X91">
            <v>5</v>
          </cell>
          <cell r="Y91" t="str">
            <v>ヶ所</v>
          </cell>
          <cell r="Z91">
            <v>5</v>
          </cell>
          <cell r="AA91" t="str">
            <v>ヶ所</v>
          </cell>
          <cell r="AB91" t="str">
            <v>/</v>
          </cell>
          <cell r="AC91" t="str">
            <v>ヶ所</v>
          </cell>
          <cell r="AD91">
            <v>5</v>
          </cell>
          <cell r="AE91" t="str">
            <v>ヶ所</v>
          </cell>
          <cell r="AF91" t="str">
            <v/>
          </cell>
          <cell r="AG91">
            <v>0</v>
          </cell>
          <cell r="AH91">
            <v>100</v>
          </cell>
          <cell r="AI91">
            <v>0.5</v>
          </cell>
          <cell r="AJ91">
            <v>0</v>
          </cell>
          <cell r="AK91">
            <v>100</v>
          </cell>
          <cell r="AL91">
            <v>0.5</v>
          </cell>
          <cell r="AM91">
            <v>0.5</v>
          </cell>
          <cell r="AN91">
            <v>0.5</v>
          </cell>
          <cell r="AO91" t="str">
            <v>衛 生 器 具</v>
          </cell>
          <cell r="AP91">
            <v>5</v>
          </cell>
          <cell r="AQ91" t="str">
            <v>ヶ所</v>
          </cell>
          <cell r="AR91" t="str">
            <v>/</v>
          </cell>
          <cell r="AS91">
            <v>5</v>
          </cell>
          <cell r="AT91" t="str">
            <v>ヶ所</v>
          </cell>
          <cell r="AU91">
            <v>100</v>
          </cell>
          <cell r="AV91">
            <v>0.5</v>
          </cell>
          <cell r="AW91">
            <v>0</v>
          </cell>
          <cell r="AX91">
            <v>0.5</v>
          </cell>
          <cell r="AY91" t="str">
            <v>ヶ所</v>
          </cell>
          <cell r="BA91">
            <v>5</v>
          </cell>
          <cell r="BB91" t="str">
            <v>衛 生 器 具</v>
          </cell>
          <cell r="BC91">
            <v>100</v>
          </cell>
          <cell r="BD91">
            <v>0.5</v>
          </cell>
          <cell r="BE91">
            <v>0</v>
          </cell>
          <cell r="BF91">
            <v>5</v>
          </cell>
          <cell r="BG91" t="str">
            <v>ヶ所</v>
          </cell>
          <cell r="BH91" t="str">
            <v>/</v>
          </cell>
          <cell r="BI91">
            <v>0.5</v>
          </cell>
          <cell r="BJ91">
            <v>5</v>
          </cell>
          <cell r="BK91" t="str">
            <v>ヶ所</v>
          </cell>
          <cell r="BL91" t="str">
            <v/>
          </cell>
          <cell r="BM91">
            <v>0.5</v>
          </cell>
          <cell r="BN91">
            <v>100</v>
          </cell>
          <cell r="BO91">
            <v>0.5</v>
          </cell>
          <cell r="BP91">
            <v>0</v>
          </cell>
          <cell r="BS91">
            <v>0.5</v>
          </cell>
        </row>
        <row r="92">
          <cell r="A92" t="str">
            <v>　合　　計</v>
          </cell>
          <cell r="B92">
            <v>5040</v>
          </cell>
          <cell r="C92">
            <v>5400</v>
          </cell>
          <cell r="D92" t="str">
            <v>械</v>
          </cell>
          <cell r="E92" t="str">
            <v>消 化･ｶﾞｽ管</v>
          </cell>
          <cell r="F92">
            <v>55</v>
          </cell>
          <cell r="G92">
            <v>5040</v>
          </cell>
          <cell r="H92">
            <v>5400</v>
          </cell>
          <cell r="I92">
            <v>55</v>
          </cell>
          <cell r="J92" t="str">
            <v>m</v>
          </cell>
          <cell r="K92">
            <v>100</v>
          </cell>
          <cell r="L92">
            <v>1.1000000000000001</v>
          </cell>
          <cell r="M92">
            <v>0</v>
          </cell>
          <cell r="N92">
            <v>1.1000000000000001</v>
          </cell>
          <cell r="O92" t="str">
            <v>械</v>
          </cell>
          <cell r="P92" t="str">
            <v>消 化･ｶﾞｽ管</v>
          </cell>
          <cell r="Q92">
            <v>55</v>
          </cell>
          <cell r="R92" t="str">
            <v>m</v>
          </cell>
          <cell r="S92" t="str">
            <v>械</v>
          </cell>
          <cell r="U92" t="str">
            <v>械</v>
          </cell>
          <cell r="V92" t="str">
            <v>消 化･ｶﾞｽ管</v>
          </cell>
          <cell r="W92">
            <v>55</v>
          </cell>
          <cell r="X92" t="str">
            <v>m</v>
          </cell>
          <cell r="Y92" t="str">
            <v>/</v>
          </cell>
          <cell r="Z92">
            <v>55</v>
          </cell>
          <cell r="AA92" t="str">
            <v>m</v>
          </cell>
          <cell r="AB92" t="str">
            <v>/</v>
          </cell>
          <cell r="AC92">
            <v>1.1000000000000001</v>
          </cell>
          <cell r="AD92">
            <v>55</v>
          </cell>
          <cell r="AE92" t="str">
            <v>m</v>
          </cell>
          <cell r="AF92" t="str">
            <v/>
          </cell>
          <cell r="AG92" t="str">
            <v>m</v>
          </cell>
          <cell r="AH92">
            <v>100</v>
          </cell>
          <cell r="AI92">
            <v>1.1000000000000001</v>
          </cell>
          <cell r="AJ92">
            <v>0</v>
          </cell>
          <cell r="AK92">
            <v>100</v>
          </cell>
          <cell r="AL92">
            <v>1.1000000000000001</v>
          </cell>
          <cell r="AM92">
            <v>1.1000000000000001</v>
          </cell>
          <cell r="AN92">
            <v>1.1000000000000001</v>
          </cell>
          <cell r="AO92" t="str">
            <v>械</v>
          </cell>
          <cell r="AP92" t="str">
            <v>消 化･ｶﾞｽ管</v>
          </cell>
          <cell r="AQ92">
            <v>55</v>
          </cell>
          <cell r="AR92" t="str">
            <v>m</v>
          </cell>
          <cell r="AS92" t="str">
            <v>/</v>
          </cell>
          <cell r="AT92">
            <v>55</v>
          </cell>
          <cell r="AU92" t="str">
            <v>m</v>
          </cell>
          <cell r="AV92">
            <v>100</v>
          </cell>
          <cell r="AW92">
            <v>1.1000000000000001</v>
          </cell>
          <cell r="AX92">
            <v>0</v>
          </cell>
          <cell r="AY92">
            <v>1.1000000000000001</v>
          </cell>
          <cell r="BA92" t="str">
            <v>械</v>
          </cell>
          <cell r="BB92" t="str">
            <v>消 化･ｶﾞｽ管</v>
          </cell>
          <cell r="BC92">
            <v>55</v>
          </cell>
          <cell r="BD92" t="str">
            <v>m</v>
          </cell>
          <cell r="BE92">
            <v>100</v>
          </cell>
          <cell r="BF92">
            <v>55</v>
          </cell>
          <cell r="BG92" t="str">
            <v>m</v>
          </cell>
          <cell r="BH92" t="str">
            <v>/</v>
          </cell>
          <cell r="BI92" t="str">
            <v/>
          </cell>
          <cell r="BJ92">
            <v>55</v>
          </cell>
          <cell r="BK92" t="str">
            <v>m</v>
          </cell>
          <cell r="BL92" t="str">
            <v/>
          </cell>
          <cell r="BM92">
            <v>1.1000000000000001</v>
          </cell>
          <cell r="BN92">
            <v>100</v>
          </cell>
          <cell r="BO92">
            <v>1.1000000000000001</v>
          </cell>
          <cell r="BP92">
            <v>0</v>
          </cell>
          <cell r="BS92">
            <v>1.1000000000000001</v>
          </cell>
        </row>
        <row r="93">
          <cell r="A93" t="str">
            <v>都道府県の所見</v>
          </cell>
          <cell r="B93" t="str">
            <v xml:space="preserve"> 合　　　　計</v>
          </cell>
          <cell r="C93" t="str">
            <v>───────────</v>
          </cell>
          <cell r="D93" t="str">
            <v>───</v>
          </cell>
          <cell r="E93">
            <v>48.000000000000007</v>
          </cell>
          <cell r="F93">
            <v>33.099999999999994</v>
          </cell>
          <cell r="G93" t="str">
            <v xml:space="preserve"> 合　　　　計</v>
          </cell>
          <cell r="H93" t="str">
            <v>───────────</v>
          </cell>
          <cell r="I93" t="str">
            <v>───</v>
          </cell>
          <cell r="J93">
            <v>48.000000000000007</v>
          </cell>
          <cell r="K93">
            <v>33.099999999999994</v>
          </cell>
          <cell r="L93" t="str">
            <v xml:space="preserve"> 合　　　　計</v>
          </cell>
          <cell r="M93" t="str">
            <v>───────────</v>
          </cell>
          <cell r="N93" t="str">
            <v>───</v>
          </cell>
          <cell r="O93">
            <v>48.000000000000007</v>
          </cell>
          <cell r="P93">
            <v>33.099999999999994</v>
          </cell>
          <cell r="Q93" t="str">
            <v xml:space="preserve"> 合　　　　計</v>
          </cell>
          <cell r="R93" t="str">
            <v>───────────</v>
          </cell>
          <cell r="S93" t="str">
            <v>───</v>
          </cell>
          <cell r="U93" t="str">
            <v xml:space="preserve"> 合　　　　計</v>
          </cell>
          <cell r="V93" t="str">
            <v>───</v>
          </cell>
          <cell r="W93">
            <v>48.000000000000007</v>
          </cell>
          <cell r="X93">
            <v>33.099999999999994</v>
          </cell>
          <cell r="Y93" t="str">
            <v xml:space="preserve"> 合　　　　計</v>
          </cell>
          <cell r="Z93" t="str">
            <v>───────────</v>
          </cell>
          <cell r="AA93" t="str">
            <v>───</v>
          </cell>
          <cell r="AB93">
            <v>48.000000000000007</v>
          </cell>
          <cell r="AC93">
            <v>33.099999999999994</v>
          </cell>
          <cell r="AD93">
            <v>48.000000000000007</v>
          </cell>
          <cell r="AE93">
            <v>33.099999999999994</v>
          </cell>
          <cell r="AF93" t="str">
            <v>───</v>
          </cell>
          <cell r="AG93" t="str">
            <v>───────────</v>
          </cell>
          <cell r="AH93" t="str">
            <v>───</v>
          </cell>
          <cell r="AI93">
            <v>48.000000000000007</v>
          </cell>
          <cell r="AJ93">
            <v>33.099999999999994</v>
          </cell>
          <cell r="AK93" t="str">
            <v xml:space="preserve"> 合　　　　計</v>
          </cell>
          <cell r="AL93" t="str">
            <v>───────────</v>
          </cell>
          <cell r="AM93">
            <v>33.099999999999994</v>
          </cell>
          <cell r="AN93">
            <v>48.000000000000007</v>
          </cell>
          <cell r="AO93">
            <v>33.099999999999994</v>
          </cell>
          <cell r="AP93" t="str">
            <v>───────────</v>
          </cell>
          <cell r="AQ93" t="str">
            <v>───</v>
          </cell>
          <cell r="AR93">
            <v>48.000000000000007</v>
          </cell>
          <cell r="AS93">
            <v>33.099999999999994</v>
          </cell>
          <cell r="AT93" t="str">
            <v>───────────</v>
          </cell>
          <cell r="AU93" t="str">
            <v>───</v>
          </cell>
          <cell r="AV93">
            <v>48.000000000000007</v>
          </cell>
          <cell r="AW93">
            <v>33.099999999999994</v>
          </cell>
          <cell r="AX93" t="str">
            <v>───────────</v>
          </cell>
          <cell r="AY93" t="str">
            <v>───</v>
          </cell>
          <cell r="BA93" t="str">
            <v xml:space="preserve"> 合　　　　計</v>
          </cell>
          <cell r="BF93" t="str">
            <v>───────────</v>
          </cell>
          <cell r="BL93" t="str">
            <v>───</v>
          </cell>
          <cell r="BO93">
            <v>48.000000000000007</v>
          </cell>
          <cell r="BS93">
            <v>33.099999999999994</v>
          </cell>
        </row>
        <row r="95">
          <cell r="U95" t="str">
            <v>都道府県の所見</v>
          </cell>
          <cell r="V95" t="str">
            <v>都道府県の所見</v>
          </cell>
          <cell r="W95" t="str">
            <v>都道府県の所見</v>
          </cell>
          <cell r="X95" t="str">
            <v>都道府県の所見</v>
          </cell>
          <cell r="Y95" t="str">
            <v>都道府県の所見</v>
          </cell>
          <cell r="Z95" t="str">
            <v>都道府県の所見</v>
          </cell>
          <cell r="AA95" t="str">
            <v>都道府県の所見</v>
          </cell>
          <cell r="AB95" t="str">
            <v>都道府県の所見</v>
          </cell>
          <cell r="AC95" t="str">
            <v>都道府県の所見</v>
          </cell>
          <cell r="BA95" t="str">
            <v>都道府県の所見</v>
          </cell>
        </row>
        <row r="96">
          <cell r="A96" t="str">
            <v>文部省使用欄</v>
          </cell>
        </row>
        <row r="98">
          <cell r="U98" t="str">
            <v>文部省使用欄</v>
          </cell>
          <cell r="V98" t="str">
            <v>文部省使用欄</v>
          </cell>
          <cell r="W98" t="str">
            <v>文部省使用欄</v>
          </cell>
          <cell r="X98" t="str">
            <v>文部省使用欄</v>
          </cell>
          <cell r="Y98" t="str">
            <v>文部省使用欄</v>
          </cell>
          <cell r="Z98" t="str">
            <v>文部省使用欄</v>
          </cell>
          <cell r="AA98" t="str">
            <v>文部省使用欄</v>
          </cell>
          <cell r="AB98" t="str">
            <v>文部省使用欄</v>
          </cell>
          <cell r="AC98" t="str">
            <v>文部省使用欄</v>
          </cell>
          <cell r="BA98" t="str">
            <v>文部省使用欄</v>
          </cell>
        </row>
        <row r="99">
          <cell r="A99" t="str">
            <v>＊耐震補強事業：地震補強事業及び大規模改造（補強）事業を言う。</v>
          </cell>
        </row>
      </sheetData>
      <sheetData sheetId="19" refreshError="1"/>
      <sheetData sheetId="20" refreshError="1">
        <row r="10">
          <cell r="A10">
            <v>4</v>
          </cell>
          <cell r="B10">
            <v>13</v>
          </cell>
          <cell r="C10">
            <v>5</v>
          </cell>
          <cell r="D10">
            <v>5</v>
          </cell>
          <cell r="E10">
            <v>5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R10">
            <v>5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"/>
      <sheetName val="資料"/>
      <sheetName val="人力解体"/>
      <sheetName val="運搬処分"/>
      <sheetName val="福島支店運搬処分"/>
      <sheetName val="長野池尻運搬処分"/>
      <sheetName val="五所川原運搬処分"/>
      <sheetName val="白石運搬処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部雑拾い"/>
      <sheetName val="便所手摺･点滴ﾌｯｸ等"/>
      <sheetName val="ﾌﾞﾗｲﾝﾄﾞ"/>
      <sheetName val="天井開口補強"/>
      <sheetName val="免震雑拾い"/>
      <sheetName val="徳島病院 1期変更内部雑拾い"/>
    </sheetNames>
    <sheetDataSet>
      <sheetData sheetId="0" refreshError="1">
        <row r="1">
          <cell r="A1" t="str">
            <v>名　　　　称</v>
          </cell>
          <cell r="B1" t="str">
            <v/>
          </cell>
          <cell r="C1" t="str">
            <v>名　　　　称</v>
          </cell>
          <cell r="D1" t="str">
            <v>規　　　　格</v>
          </cell>
          <cell r="E1" t="str">
            <v>内訳数量</v>
          </cell>
          <cell r="F1" t="str">
            <v>単位</v>
          </cell>
          <cell r="G1" t="str">
            <v>数量</v>
          </cell>
          <cell r="H1" t="str">
            <v>Ｂ1Ｆ</v>
          </cell>
        </row>
        <row r="2">
          <cell r="D2" t="str">
            <v>檜　120×25</v>
          </cell>
        </row>
        <row r="3">
          <cell r="C3" t="str">
            <v>止め枠</v>
          </cell>
          <cell r="D3" t="str">
            <v>H=2500  図1112</v>
          </cell>
          <cell r="E3">
            <v>1</v>
          </cell>
          <cell r="F3" t="str">
            <v>か所</v>
          </cell>
          <cell r="G3">
            <v>1</v>
          </cell>
        </row>
        <row r="4">
          <cell r="D4" t="str">
            <v>檜　120×25</v>
          </cell>
          <cell r="E4" t="str">
            <v>男更衣</v>
          </cell>
          <cell r="F4" t="str">
            <v>女更衣</v>
          </cell>
          <cell r="G4" t="str">
            <v>男更衣</v>
          </cell>
          <cell r="H4" t="str">
            <v>男更衣</v>
          </cell>
          <cell r="I4" t="str">
            <v>女更衣</v>
          </cell>
        </row>
        <row r="5">
          <cell r="C5" t="str">
            <v>止め枠</v>
          </cell>
          <cell r="D5" t="str">
            <v>H=2600 図1052､1103</v>
          </cell>
          <cell r="E5">
            <v>4</v>
          </cell>
          <cell r="F5" t="str">
            <v>か所</v>
          </cell>
          <cell r="G5">
            <v>4</v>
          </cell>
          <cell r="H5">
            <v>1</v>
          </cell>
          <cell r="I5">
            <v>1</v>
          </cell>
        </row>
        <row r="6">
          <cell r="D6" t="str">
            <v>檜　75×25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  <sheetName val="表紙  (2)"/>
      <sheetName val="新営（変更）"/>
      <sheetName val="変更内訳"/>
      <sheetName val="変更設計書"/>
    </sheetNames>
    <sheetDataSet>
      <sheetData sheetId="0"/>
      <sheetData sheetId="1"/>
      <sheetData sheetId="2" refreshError="1"/>
      <sheetData sheetId="3" refreshError="1"/>
      <sheetData sheetId="4" refreshError="1">
        <row r="20">
          <cell r="A20">
            <v>1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科目"/>
      <sheetName val="【外構】平成18年度明細"/>
      <sheetName val="【外構】平成18年度別紙"/>
      <sheetName val="【外構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熱量計算"/>
      <sheetName val="使用済S59_60"/>
      <sheetName val="使用済S60_61"/>
      <sheetName val="使用済S61_62"/>
      <sheetName val="使用済S62_63"/>
      <sheetName val="使用済S63_H01"/>
      <sheetName val="H01_02"/>
      <sheetName val="H02_03"/>
      <sheetName val="H03_04"/>
      <sheetName val="H04_05"/>
      <sheetName val="H05_06"/>
      <sheetName val="H06_07"/>
      <sheetName val="H07_08"/>
      <sheetName val="H08_09"/>
      <sheetName val="H09_10"/>
      <sheetName val="H10_11"/>
      <sheetName val="集計"/>
      <sheetName val="ﾃﾞｰﾀ"/>
      <sheetName val="FREQUENC"/>
      <sheetName val="DAYｸﾗﾌ"/>
      <sheetName val="RTIｸﾞﾗﾌ"/>
      <sheetName val="1.揚水さく井計算"/>
      <sheetName val="1.揚水さく井調書・内訳"/>
      <sheetName val="2.注入さく井計算"/>
      <sheetName val="2.注入さく井調書・内訳"/>
      <sheetName val="3.共通垂直検層計算"/>
      <sheetName val="3.共通垂直検層調書・内訳"/>
      <sheetName val="4.揚水試験計算"/>
      <sheetName val="4.揚水試験調書・内訳"/>
      <sheetName val="5.注入試験計算"/>
      <sheetName val="5.注入試験調書・内訳"/>
      <sheetName val="6.揚水建廃棄物計算"/>
      <sheetName val="6.揚水建設廃棄物調書・内訳"/>
      <sheetName val="7.注入建廃棄物計算"/>
      <sheetName val="7.注入建設廃棄物調書・内訳"/>
      <sheetName val="8.櫓組立解体計算"/>
      <sheetName val="8.櫓組立解体調書・内訳"/>
      <sheetName val="Sheet1 (2)"/>
      <sheetName val="9.JGD仕様揚機計算"/>
      <sheetName val="9.JGD仕様揚機調書・内訳"/>
      <sheetName val="Sheet1 (3)"/>
      <sheetName val="10.JGD仕様注設計算"/>
      <sheetName val="10.JGD仕様注設調書・内訳"/>
      <sheetName val="Sheet1 (4)"/>
      <sheetName val="11.揚水ﾋﾟｯﾄ工計算"/>
      <sheetName val="11.揚水ﾋﾟｯﾄ工調書・内訳"/>
      <sheetName val="Sheet1 (5)"/>
      <sheetName val="12.注入ﾋﾟｯﾄ工計算"/>
      <sheetName val="12.注入ﾋﾟｯﾄ工調書・内訳"/>
      <sheetName val="Sheet1 (6)"/>
      <sheetName val="13.操作盤工計算"/>
      <sheetName val="13.操作盤工調書・内訳"/>
      <sheetName val="Sheet1 (7)"/>
      <sheetName val="14.電気設備計算"/>
      <sheetName val="14.電気設備調書・内訳"/>
      <sheetName val="Sheet1 (8)"/>
      <sheetName val="15.配管土工(詳細)計算"/>
      <sheetName val="15.配管土工(詳細)調書・内訳"/>
      <sheetName val="Sheet1 (9)"/>
      <sheetName val="16.配管土工(予備)計算"/>
      <sheetName val="16.配管土工(予備)調書・内訳"/>
      <sheetName val="Sheet1 (10)"/>
      <sheetName val="17.(差替)配管資材(詳細)計算"/>
      <sheetName val="17.(差替)配管資材(詳細)調書・内訳"/>
      <sheetName val="Sheet1 (11)"/>
      <sheetName val="18.(差替)配管資材(予備)計算"/>
      <sheetName val="18.(差替)配管資材(予備)調書・内訳"/>
      <sheetName val="Sheet1 (12)"/>
      <sheetName val="19.配管工(詳細)計算"/>
      <sheetName val="19.配管工(詳細)調書・内訳"/>
      <sheetName val="Sheet1 (13)"/>
      <sheetName val="20.配管工(予備)計算"/>
      <sheetName val="20.配管工(予備)調書・内訳"/>
      <sheetName val="Sheet1 (14)"/>
      <sheetName val="21.横引工計算"/>
      <sheetName val="21.横引工調書・内訳"/>
      <sheetName val="Sheet1"/>
      <sheetName val="Sheet2"/>
      <sheetName val="Sheet3"/>
      <sheetName val="計算"/>
      <sheetName val="調書・内訳"/>
      <sheetName val="1.1工揚機計算"/>
      <sheetName val="1.1工揚機調書"/>
      <sheetName val="1.1工揚機内訳"/>
      <sheetName val="Sheet11"/>
      <sheetName val="2.1工注設計算"/>
      <sheetName val="2.1工注設調書"/>
      <sheetName val="2.1工注設内訳"/>
      <sheetName val="3.１工揚水ﾋﾟｯﾄ工計算"/>
      <sheetName val="3.１工揚水ﾋﾟｯﾄ工調書"/>
      <sheetName val="3.１工揚水ﾋﾟｯﾄ工内訳"/>
      <sheetName val="Sheet4"/>
      <sheetName val="4.１工注入ﾋﾟｯﾄ工計算"/>
      <sheetName val="4.1工注入ﾋﾟｯﾄ工調書"/>
      <sheetName val="4.1工注入ﾋﾟｯﾄ工内訳"/>
      <sheetName val="Sheet6"/>
      <sheetName val="5.1工操作盤工計算"/>
      <sheetName val="5.1工操作盤工調書"/>
      <sheetName val="5.1工操作盤工内訳"/>
      <sheetName val="Sheet5"/>
      <sheetName val="6.県１工区配管土工計算"/>
      <sheetName val="6.県１工区配管土工調書"/>
      <sheetName val="6.県１工区配管土工内訳"/>
      <sheetName val="7.１工区配管土工計算"/>
      <sheetName val="7.１工区配管土工調書"/>
      <sheetName val="7.１工区配管土工内訳"/>
      <sheetName val="8.県１工区配管資材計算"/>
      <sheetName val="8.県１工区配管資材調書"/>
      <sheetName val="8.県１工区配管資材内訳"/>
      <sheetName val="○9.１工区配管資材計算"/>
      <sheetName val="○9.１工区配管資材調書"/>
      <sheetName val="○9.１工区配管資材内訳"/>
      <sheetName val="10.県１工区配管工計算"/>
      <sheetName val="10.県１工区配管工調書"/>
      <sheetName val="10.県１工区配管工内訳"/>
      <sheetName val="Sheet8"/>
      <sheetName val="○11.１工区配管工計算"/>
      <sheetName val="○11.１工区配管工調書"/>
      <sheetName val="○11.１工区配管工内訳"/>
      <sheetName val="12.１工横引工計算"/>
      <sheetName val="12.横引工調書"/>
      <sheetName val="12.横引工内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設計書"/>
      <sheetName val="共通費計算"/>
      <sheetName val="その他工事算出"/>
      <sheetName val="共通仮設"/>
      <sheetName val="【葬祭棟】科目"/>
      <sheetName val="【葬祭棟】明細"/>
      <sheetName val="【葬祭棟改修】別紙"/>
      <sheetName val="【火葬待合棟】科目"/>
      <sheetName val="【火葬待合棟】明細"/>
      <sheetName val="【火葬待合棟】別紙"/>
      <sheetName val="【付属棟】中科目"/>
      <sheetName val="【付属棟】ゴミ庫明細"/>
      <sheetName val="【付属棟】車庫棟明細"/>
      <sheetName val="【葬祭棟】代価"/>
      <sheetName val="【火葬待合棟】代価"/>
      <sheetName val="単価凡例"/>
      <sheetName val="→これより打出不用"/>
      <sheetName val="単価端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３社比較"/>
      <sheetName val="設計書（三和・松田）"/>
      <sheetName val="設計書（山空・山東）"/>
      <sheetName val="設計書（荘和・青山）"/>
      <sheetName val="設計書"/>
      <sheetName val="表紙"/>
      <sheetName val="積算基準"/>
      <sheetName val="荘和・青山"/>
      <sheetName val="内訳書（山空）"/>
      <sheetName val="内訳書（三和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金額"/>
      <sheetName val="共通費計算（建築新営)外構Ａ"/>
      <sheetName val="共通費計算（建築新営）外構B"/>
      <sheetName val="共通費計算（建築新営）外構植栽Ａ"/>
      <sheetName val="共通費計算（建築新営）外構植栽Ｂ"/>
      <sheetName val="経費計算根拠"/>
    </sheetNames>
    <sheetDataSet>
      <sheetData sheetId="0"/>
      <sheetData sheetId="1"/>
      <sheetData sheetId="2"/>
      <sheetData sheetId="3"/>
      <sheetData sheetId="4">
        <row r="29">
          <cell r="T29">
            <v>5653.6904000000004</v>
          </cell>
        </row>
      </sheetData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金額"/>
      <sheetName val="共通費計算（建築新営)外構Ａ"/>
      <sheetName val="共通費計算（建築新営）外構B"/>
      <sheetName val="共通費計算（建築新営）外構植栽Ａ"/>
      <sheetName val="共通費計算（建築新営）外構植栽Ｂ"/>
      <sheetName val="経費計算根拠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9">
          <cell r="T29">
            <v>5653.6904000000004</v>
          </cell>
        </row>
      </sheetData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諸経費等率表"/>
      <sheetName val="設備諸経費等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単価表"/>
      <sheetName val="数量内訳"/>
      <sheetName val="乙外構電気直工"/>
      <sheetName val="建築新営 (2)"/>
      <sheetName val="入札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"/>
      <sheetName val="資料"/>
      <sheetName val="人力解体"/>
      <sheetName val="運搬処分"/>
      <sheetName val="福島支店運搬処分"/>
      <sheetName val="長野池尻運搬処分"/>
      <sheetName val="五所川原運搬処分"/>
      <sheetName val="白石運搬処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"/>
      <sheetName val="202本館"/>
      <sheetName val="本館"/>
      <sheetName val="202別館A"/>
      <sheetName val="別館A"/>
      <sheetName val="202別館B"/>
      <sheetName val="別館B"/>
      <sheetName val="202除却"/>
      <sheetName val="本館除却"/>
      <sheetName val="別館A除却"/>
      <sheetName val="別館B除却"/>
      <sheetName val="空調機"/>
      <sheetName val="接続"/>
      <sheetName val="撤去"/>
      <sheetName val="発生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 xml:space="preserve"> 機 器 見 積 比 較 及 複 合 価 格 表</v>
          </cell>
          <cell r="C1" t="str">
            <v xml:space="preserve">  NO.　1</v>
          </cell>
          <cell r="D1" t="str">
            <v>印刷範囲</v>
          </cell>
          <cell r="E1" t="str">
            <v xml:space="preserve">　　搬 入 据 付 費 </v>
          </cell>
          <cell r="F1" t="str">
            <v>NO.　2</v>
          </cell>
          <cell r="G1">
            <v>2</v>
          </cell>
          <cell r="H1">
            <v>1</v>
          </cell>
          <cell r="I1" t="str">
            <v xml:space="preserve">  NO.　1</v>
          </cell>
          <cell r="J1" t="str">
            <v>印刷範囲</v>
          </cell>
          <cell r="K1" t="str">
            <v xml:space="preserve">　　搬 入 据 付 費 </v>
          </cell>
          <cell r="L1" t="str">
            <v>NO.　2</v>
          </cell>
          <cell r="M1">
            <v>2</v>
          </cell>
          <cell r="N1">
            <v>1</v>
          </cell>
          <cell r="O1" t="str">
            <v xml:space="preserve">  NO.　1</v>
          </cell>
          <cell r="P1" t="str">
            <v>印刷範囲</v>
          </cell>
          <cell r="Q1" t="str">
            <v xml:space="preserve">  NO.　1</v>
          </cell>
          <cell r="R1" t="str">
            <v>NO.　2</v>
          </cell>
          <cell r="S1" t="str">
            <v>印刷範囲</v>
          </cell>
          <cell r="T1" t="str">
            <v xml:space="preserve">　　搬 入 据 付 費 </v>
          </cell>
          <cell r="U1" t="str">
            <v>NO.　2</v>
          </cell>
          <cell r="V1">
            <v>2</v>
          </cell>
          <cell r="W1">
            <v>1</v>
          </cell>
          <cell r="X1" t="str">
            <v>NO.　2</v>
          </cell>
          <cell r="Y1">
            <v>2</v>
          </cell>
          <cell r="Z1">
            <v>1</v>
          </cell>
          <cell r="AA1" t="str">
            <v>NO.　2</v>
          </cell>
          <cell r="AB1">
            <v>2</v>
          </cell>
          <cell r="AC1">
            <v>1</v>
          </cell>
          <cell r="AD1" t="str">
            <v>NO.　2</v>
          </cell>
          <cell r="AE1">
            <v>2</v>
          </cell>
          <cell r="AF1">
            <v>1</v>
          </cell>
          <cell r="AG1" t="str">
            <v>NO.　2</v>
          </cell>
          <cell r="AH1">
            <v>2</v>
          </cell>
          <cell r="AI1">
            <v>1</v>
          </cell>
          <cell r="AJ1" t="str">
            <v>NO.　2</v>
          </cell>
          <cell r="AK1">
            <v>2</v>
          </cell>
          <cell r="AL1">
            <v>1</v>
          </cell>
          <cell r="AM1" t="str">
            <v>NO.　2</v>
          </cell>
          <cell r="AN1">
            <v>2</v>
          </cell>
          <cell r="AO1">
            <v>1</v>
          </cell>
          <cell r="AP1">
            <v>2</v>
          </cell>
          <cell r="AQ1">
            <v>2</v>
          </cell>
          <cell r="AT1">
            <v>1</v>
          </cell>
        </row>
        <row r="2">
          <cell r="L2" t="str">
            <v>掲   載   ﾍﾟ   ｰ   ｼﾞ</v>
          </cell>
          <cell r="M2" t="str">
            <v>T1～AM58</v>
          </cell>
          <cell r="N2" t="str">
            <v>基準単価</v>
          </cell>
          <cell r="O2">
            <v>40900</v>
          </cell>
          <cell r="P2" t="str">
            <v>円/人</v>
          </cell>
          <cell r="Q2" t="str">
            <v>⑦設備工＝</v>
          </cell>
          <cell r="R2">
            <v>12800</v>
          </cell>
          <cell r="S2" t="str">
            <v>T1～AM58</v>
          </cell>
          <cell r="T2">
            <v>3</v>
          </cell>
          <cell r="U2">
            <v>0</v>
          </cell>
          <cell r="V2" t="str">
            <v>基準単価</v>
          </cell>
          <cell r="W2">
            <v>40900</v>
          </cell>
          <cell r="X2" t="str">
            <v>円/人</v>
          </cell>
          <cell r="Y2" t="str">
            <v>⑦設備工＝</v>
          </cell>
          <cell r="Z2">
            <v>12800</v>
          </cell>
          <cell r="AA2" t="str">
            <v>基準単価</v>
          </cell>
          <cell r="AB2">
            <v>40900</v>
          </cell>
          <cell r="AC2" t="str">
            <v>円/人</v>
          </cell>
          <cell r="AD2" t="str">
            <v>⑦設備工＝</v>
          </cell>
          <cell r="AE2" t="str">
            <v>⑦設備工＝</v>
          </cell>
          <cell r="AF2">
            <v>12800</v>
          </cell>
          <cell r="AG2" t="str">
            <v>円/人</v>
          </cell>
          <cell r="AH2">
            <v>0</v>
          </cell>
          <cell r="AI2">
            <v>3</v>
          </cell>
          <cell r="AJ2">
            <v>0</v>
          </cell>
          <cell r="AK2">
            <v>3</v>
          </cell>
          <cell r="AL2">
            <v>0</v>
          </cell>
          <cell r="AM2">
            <v>3</v>
          </cell>
          <cell r="AN2">
            <v>0</v>
          </cell>
          <cell r="AO2">
            <v>3</v>
          </cell>
          <cell r="AP2">
            <v>0</v>
          </cell>
          <cell r="AQ2">
            <v>3</v>
          </cell>
          <cell r="AR2">
            <v>0</v>
          </cell>
          <cell r="AS2">
            <v>0</v>
          </cell>
          <cell r="AT2">
            <v>0</v>
          </cell>
        </row>
        <row r="3">
          <cell r="B3" t="str">
            <v xml:space="preserve">  　　　 機   器  名   称</v>
          </cell>
          <cell r="C3" t="str">
            <v xml:space="preserve">        見  積  比  較（単  価）</v>
          </cell>
          <cell r="D3" t="str">
            <v xml:space="preserve">        見  積  比  較（単  価）</v>
          </cell>
          <cell r="E3" t="str">
            <v>掛率</v>
          </cell>
          <cell r="F3" t="str">
            <v>(C)</v>
          </cell>
          <cell r="G3" t="str">
            <v>最低価格</v>
          </cell>
          <cell r="H3" t="str">
            <v>掛率</v>
          </cell>
          <cell r="I3" t="str">
            <v>(C)</v>
          </cell>
          <cell r="J3" t="str">
            <v>単P-</v>
          </cell>
          <cell r="K3" t="str">
            <v>単P-</v>
          </cell>
          <cell r="L3" t="str">
            <v>単P-</v>
          </cell>
          <cell r="M3" t="str">
            <v>単P-</v>
          </cell>
          <cell r="N3" t="str">
            <v>単P-</v>
          </cell>
          <cell r="O3" t="str">
            <v>単P-</v>
          </cell>
          <cell r="P3" t="str">
            <v>重</v>
          </cell>
          <cell r="Q3" t="str">
            <v>容</v>
          </cell>
          <cell r="R3" t="str">
            <v>　　　 搬　　入　　費　　⑤</v>
          </cell>
          <cell r="S3" t="str">
            <v>　　据    付    費  ⑩</v>
          </cell>
          <cell r="T3" t="str">
            <v xml:space="preserve">  試    験    費   ⑪</v>
          </cell>
          <cell r="U3">
            <v>4</v>
          </cell>
          <cell r="V3" t="str">
            <v>製品</v>
          </cell>
          <cell r="W3" t="str">
            <v>製品</v>
          </cell>
          <cell r="X3" t="str">
            <v>単位重量</v>
          </cell>
          <cell r="Y3" t="str">
            <v>重</v>
          </cell>
          <cell r="Z3" t="str">
            <v>容</v>
          </cell>
          <cell r="AA3" t="str">
            <v>　　　 搬　　入　　費　　⑤</v>
          </cell>
          <cell r="AB3" t="str">
            <v>　　据    付    費  ⑩</v>
          </cell>
          <cell r="AC3" t="str">
            <v xml:space="preserve">  試    験    費   ⑪</v>
          </cell>
          <cell r="AD3">
            <v>4</v>
          </cell>
          <cell r="AE3" t="str">
            <v>　　据    付    費  ⑩</v>
          </cell>
          <cell r="AF3">
            <v>0</v>
          </cell>
          <cell r="AG3">
            <v>1.3</v>
          </cell>
          <cell r="AH3" t="str">
            <v xml:space="preserve">  試    験    費   ⑪</v>
          </cell>
          <cell r="AI3" t="str">
            <v xml:space="preserve">  試    験    費   ⑪</v>
          </cell>
          <cell r="AJ3">
            <v>0</v>
          </cell>
          <cell r="AK3">
            <v>0</v>
          </cell>
          <cell r="AL3">
            <v>1.3</v>
          </cell>
          <cell r="AM3">
            <v>4</v>
          </cell>
          <cell r="AN3">
            <v>0</v>
          </cell>
          <cell r="AO3">
            <v>0</v>
          </cell>
          <cell r="AP3">
            <v>1.3</v>
          </cell>
          <cell r="AQ3">
            <v>4</v>
          </cell>
          <cell r="AR3">
            <v>0</v>
          </cell>
          <cell r="AS3">
            <v>0</v>
          </cell>
          <cell r="AT3">
            <v>1.3</v>
          </cell>
        </row>
        <row r="4">
          <cell r="G4" t="str">
            <v>(A)</v>
          </cell>
          <cell r="H4" t="str">
            <v>％</v>
          </cell>
          <cell r="I4" t="str">
            <v>素材価格</v>
          </cell>
          <cell r="J4" t="str">
            <v>搬入費</v>
          </cell>
          <cell r="K4" t="str">
            <v>据付費</v>
          </cell>
          <cell r="L4" t="str">
            <v>試運転</v>
          </cell>
          <cell r="M4" t="str">
            <v>吊り金物</v>
          </cell>
          <cell r="N4" t="str">
            <v>ｺﾝｸﾘｰﾄ基礎</v>
          </cell>
          <cell r="O4" t="str">
            <v>鉄骨架台</v>
          </cell>
          <cell r="P4" t="str">
            <v xml:space="preserve">   材工価格</v>
          </cell>
          <cell r="Q4" t="str">
            <v xml:space="preserve">   採用価格</v>
          </cell>
          <cell r="R4" t="str">
            <v>記号</v>
          </cell>
          <cell r="S4" t="str">
            <v>機器名称</v>
          </cell>
          <cell r="T4" t="str">
            <v>記号</v>
          </cell>
          <cell r="U4" t="str">
            <v>機器名称</v>
          </cell>
          <cell r="V4" t="str">
            <v>重量</v>
          </cell>
          <cell r="W4" t="str">
            <v>容量</v>
          </cell>
          <cell r="X4" t="str">
            <v xml:space="preserve"> ①／②</v>
          </cell>
          <cell r="Y4" t="str">
            <v>量</v>
          </cell>
          <cell r="Z4" t="str">
            <v>量</v>
          </cell>
          <cell r="AA4" t="str">
            <v>③</v>
          </cell>
          <cell r="AB4" t="str">
            <v>基準単価</v>
          </cell>
          <cell r="AC4">
            <v>40900</v>
          </cell>
          <cell r="AD4" t="str">
            <v>取付人工</v>
          </cell>
          <cell r="AE4" t="str">
            <v xml:space="preserve"> 据 付 費</v>
          </cell>
          <cell r="AF4" t="str">
            <v>その他</v>
          </cell>
          <cell r="AG4" t="str">
            <v>計</v>
          </cell>
          <cell r="AH4" t="str">
            <v>人  工</v>
          </cell>
          <cell r="AI4" t="str">
            <v xml:space="preserve"> 据 付 費</v>
          </cell>
          <cell r="AJ4" t="str">
            <v>その他</v>
          </cell>
          <cell r="AK4" t="str">
            <v>計</v>
          </cell>
          <cell r="AL4" t="str">
            <v>合計</v>
          </cell>
          <cell r="AM4" t="str">
            <v>採用金額</v>
          </cell>
          <cell r="AN4">
            <v>1</v>
          </cell>
          <cell r="AO4">
            <v>1.2</v>
          </cell>
          <cell r="AP4">
            <v>5</v>
          </cell>
          <cell r="AQ4">
            <v>5</v>
          </cell>
          <cell r="AR4">
            <v>251</v>
          </cell>
          <cell r="AS4">
            <v>1</v>
          </cell>
          <cell r="AT4">
            <v>1.2</v>
          </cell>
        </row>
        <row r="5">
          <cell r="D5" t="str">
            <v>三菱電機</v>
          </cell>
          <cell r="E5" t="str">
            <v>日立空調</v>
          </cell>
          <cell r="F5" t="str">
            <v>東芝</v>
          </cell>
          <cell r="G5" t="str">
            <v>日立空調</v>
          </cell>
          <cell r="H5" t="str">
            <v xml:space="preserve"> (B)</v>
          </cell>
          <cell r="I5" t="str">
            <v xml:space="preserve"> (A)*(B)</v>
          </cell>
          <cell r="J5" t="str">
            <v>(D)</v>
          </cell>
          <cell r="K5" t="str">
            <v>(E)</v>
          </cell>
          <cell r="L5" t="str">
            <v>(F)</v>
          </cell>
          <cell r="M5" t="str">
            <v>(G)2/4</v>
          </cell>
          <cell r="N5" t="str">
            <v>(H)</v>
          </cell>
          <cell r="O5" t="str">
            <v>(I)</v>
          </cell>
          <cell r="P5" t="str">
            <v xml:space="preserve"> (C)～(I)</v>
          </cell>
          <cell r="Q5" t="str">
            <v>①Ton</v>
          </cell>
          <cell r="R5" t="str">
            <v>② m3</v>
          </cell>
          <cell r="S5" t="str">
            <v xml:space="preserve"> Kg/m3</v>
          </cell>
          <cell r="T5" t="str">
            <v>品</v>
          </cell>
          <cell r="U5" t="str">
            <v>品</v>
          </cell>
          <cell r="V5" t="str">
            <v>①Ton</v>
          </cell>
          <cell r="W5" t="str">
            <v>② m3</v>
          </cell>
          <cell r="X5" t="str">
            <v xml:space="preserve"> Kg/m3</v>
          </cell>
          <cell r="Y5" t="str">
            <v>品</v>
          </cell>
          <cell r="Z5" t="str">
            <v>品</v>
          </cell>
          <cell r="AA5" t="str">
            <v>搬入乗率</v>
          </cell>
          <cell r="AB5" t="str">
            <v>①＊③</v>
          </cell>
          <cell r="AC5" t="str">
            <v>⑤=①*③*④</v>
          </cell>
          <cell r="AD5" t="str">
            <v>⑥人／台</v>
          </cell>
          <cell r="AE5" t="str">
            <v>⑧=⑥＊⑦</v>
          </cell>
          <cell r="AF5" t="str">
            <v>⑨=⑧*0.1</v>
          </cell>
          <cell r="AG5" t="str">
            <v>⑩＝⑧+⑨</v>
          </cell>
          <cell r="AH5" t="str">
            <v>⑫人／台</v>
          </cell>
          <cell r="AI5" t="str">
            <v>⑬=⑫＊⑦</v>
          </cell>
          <cell r="AJ5" t="str">
            <v>⑭=⑬*0.1</v>
          </cell>
          <cell r="AK5" t="str">
            <v>⑮＝⑬+⑭</v>
          </cell>
          <cell r="AL5" t="str">
            <v>⑤+⑩+⑮</v>
          </cell>
          <cell r="AM5">
            <v>6</v>
          </cell>
          <cell r="AN5">
            <v>501</v>
          </cell>
          <cell r="AO5">
            <v>2</v>
          </cell>
          <cell r="AP5">
            <v>1.1000000000000001</v>
          </cell>
          <cell r="AQ5">
            <v>6</v>
          </cell>
          <cell r="AR5">
            <v>501</v>
          </cell>
          <cell r="AS5">
            <v>2</v>
          </cell>
          <cell r="AT5">
            <v>1.1000000000000001</v>
          </cell>
        </row>
        <row r="6">
          <cell r="G6">
            <v>0</v>
          </cell>
          <cell r="H6">
            <v>0</v>
          </cell>
          <cell r="I6">
            <v>0</v>
          </cell>
          <cell r="J6" t="str">
            <v/>
          </cell>
          <cell r="K6" t="str">
            <v/>
          </cell>
          <cell r="L6" t="str">
            <v/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 t="str">
            <v/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 t="e">
            <v>#VALUE!</v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e">
            <v>#VALUE!</v>
          </cell>
          <cell r="AE6" t="str">
            <v/>
          </cell>
          <cell r="AF6" t="str">
            <v/>
          </cell>
          <cell r="AG6" t="str">
            <v/>
          </cell>
          <cell r="AH6">
            <v>3</v>
          </cell>
          <cell r="AI6" t="str">
            <v/>
          </cell>
          <cell r="AJ6" t="str">
            <v/>
          </cell>
          <cell r="AK6" t="str">
            <v/>
          </cell>
          <cell r="AL6">
            <v>0</v>
          </cell>
          <cell r="AM6" t="str">
            <v/>
          </cell>
          <cell r="AN6" t="e">
            <v>#VALUE!</v>
          </cell>
          <cell r="AO6" t="e">
            <v>#VALUE!</v>
          </cell>
          <cell r="AP6" t="e">
            <v>#VALUE!</v>
          </cell>
          <cell r="AQ6">
            <v>7</v>
          </cell>
          <cell r="AR6">
            <v>801</v>
          </cell>
          <cell r="AS6">
            <v>3</v>
          </cell>
          <cell r="AT6">
            <v>1</v>
          </cell>
        </row>
        <row r="7">
          <cell r="B7" t="str">
            <v>氷蓄熱式ﾋｰﾄﾎﾟﾝﾌﾟﾏﾙﾁﾊﾟｯｹｰｼﾞ型空調機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>
            <v>0</v>
          </cell>
          <cell r="O7" t="str">
            <v>氷蓄熱式ﾋｰﾄﾎﾟﾝﾌﾟﾏﾙﾁﾊﾟｯｹｰｼﾞ型空調機</v>
          </cell>
          <cell r="P7">
            <v>0</v>
          </cell>
          <cell r="Q7" t="str">
            <v/>
          </cell>
          <cell r="R7">
            <v>0</v>
          </cell>
          <cell r="S7">
            <v>0</v>
          </cell>
          <cell r="T7" t="str">
            <v>氷蓄熱式ﾋｰﾄﾎﾟﾝﾌﾟﾏﾙﾁﾊﾟｯｹｰｼﾞ型空調機</v>
          </cell>
          <cell r="U7">
            <v>0</v>
          </cell>
          <cell r="V7" t="e">
            <v>#VALUE!</v>
          </cell>
          <cell r="W7" t="e">
            <v>#VALUE!</v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1001</v>
          </cell>
          <cell r="AE7" t="str">
            <v/>
          </cell>
          <cell r="AF7" t="str">
            <v/>
          </cell>
          <cell r="AG7" t="str">
            <v/>
          </cell>
          <cell r="AH7">
            <v>0</v>
          </cell>
          <cell r="AI7" t="str">
            <v/>
          </cell>
          <cell r="AJ7" t="str">
            <v/>
          </cell>
          <cell r="AK7" t="str">
            <v/>
          </cell>
          <cell r="AL7">
            <v>0</v>
          </cell>
          <cell r="AM7" t="str">
            <v/>
          </cell>
          <cell r="AN7" t="e">
            <v>#VALUE!</v>
          </cell>
          <cell r="AO7" t="e">
            <v>#VALUE!</v>
          </cell>
          <cell r="AP7" t="e">
            <v>#VALUE!</v>
          </cell>
          <cell r="AQ7">
            <v>8</v>
          </cell>
          <cell r="AR7">
            <v>1001</v>
          </cell>
          <cell r="AS7">
            <v>4</v>
          </cell>
          <cell r="AT7">
            <v>0.85</v>
          </cell>
        </row>
        <row r="8">
          <cell r="G8">
            <v>0</v>
          </cell>
          <cell r="H8">
            <v>0</v>
          </cell>
          <cell r="I8">
            <v>0</v>
          </cell>
          <cell r="J8" t="str">
            <v/>
          </cell>
          <cell r="K8" t="str">
            <v/>
          </cell>
          <cell r="L8" t="str">
            <v/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 t="str">
            <v/>
          </cell>
          <cell r="R8" t="str">
            <v>4.23*1.2+3.28</v>
          </cell>
          <cell r="S8">
            <v>0</v>
          </cell>
          <cell r="T8">
            <v>0</v>
          </cell>
          <cell r="U8">
            <v>0</v>
          </cell>
          <cell r="V8">
            <v>5</v>
          </cell>
          <cell r="W8">
            <v>0</v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>4.23*1.2+3.28</v>
          </cell>
          <cell r="AE8" t="e">
            <v>#VALUE!</v>
          </cell>
          <cell r="AF8" t="str">
            <v/>
          </cell>
          <cell r="AG8" t="str">
            <v/>
          </cell>
          <cell r="AH8">
            <v>5</v>
          </cell>
          <cell r="AI8" t="str">
            <v/>
          </cell>
          <cell r="AJ8" t="str">
            <v/>
          </cell>
          <cell r="AK8" t="str">
            <v/>
          </cell>
          <cell r="AL8">
            <v>0</v>
          </cell>
          <cell r="AM8" t="str">
            <v/>
          </cell>
          <cell r="AN8" t="e">
            <v>#VALUE!</v>
          </cell>
          <cell r="AO8" t="e">
            <v>#VALUE!</v>
          </cell>
          <cell r="AP8" t="e">
            <v>#VALUE!</v>
          </cell>
          <cell r="AQ8">
            <v>9</v>
          </cell>
          <cell r="AR8">
            <v>3001</v>
          </cell>
          <cell r="AS8">
            <v>5</v>
          </cell>
          <cell r="AT8">
            <v>0.75</v>
          </cell>
        </row>
        <row r="9">
          <cell r="B9" t="str">
            <v>PAI-1</v>
          </cell>
          <cell r="C9" t="str">
            <v>室外機</v>
          </cell>
          <cell r="D9">
            <v>6674000</v>
          </cell>
          <cell r="E9">
            <v>7196000</v>
          </cell>
          <cell r="F9">
            <v>6413000</v>
          </cell>
          <cell r="G9">
            <v>7196000</v>
          </cell>
          <cell r="H9">
            <v>0.55000000000000004</v>
          </cell>
          <cell r="I9">
            <v>3957800</v>
          </cell>
          <cell r="J9">
            <v>85481</v>
          </cell>
          <cell r="K9">
            <v>117651</v>
          </cell>
          <cell r="L9" t="str">
            <v/>
          </cell>
          <cell r="M9" t="str">
            <v/>
          </cell>
          <cell r="N9">
            <v>4160932</v>
          </cell>
          <cell r="O9">
            <v>4160000</v>
          </cell>
          <cell r="P9">
            <v>4160932</v>
          </cell>
          <cell r="Q9">
            <v>4160000</v>
          </cell>
          <cell r="R9" t="str">
            <v>PAI-1</v>
          </cell>
          <cell r="S9">
            <v>4160932</v>
          </cell>
          <cell r="T9" t="str">
            <v>PAI-1</v>
          </cell>
          <cell r="U9" t="str">
            <v>室外機</v>
          </cell>
          <cell r="V9">
            <v>1.0449999999999999</v>
          </cell>
          <cell r="W9">
            <v>8.76</v>
          </cell>
          <cell r="X9">
            <v>119.29223744292237</v>
          </cell>
          <cell r="Y9" t="str">
            <v/>
          </cell>
          <cell r="Z9">
            <v>1</v>
          </cell>
          <cell r="AA9">
            <v>2</v>
          </cell>
          <cell r="AB9">
            <v>2.09</v>
          </cell>
          <cell r="AC9">
            <v>85481</v>
          </cell>
          <cell r="AD9">
            <v>8.3559999999999999</v>
          </cell>
          <cell r="AE9">
            <v>106956</v>
          </cell>
          <cell r="AF9">
            <v>10695</v>
          </cell>
          <cell r="AG9">
            <v>117651</v>
          </cell>
          <cell r="AH9">
            <v>6</v>
          </cell>
          <cell r="AI9" t="str">
            <v/>
          </cell>
          <cell r="AJ9" t="str">
            <v/>
          </cell>
          <cell r="AK9" t="str">
            <v/>
          </cell>
          <cell r="AL9">
            <v>203132</v>
          </cell>
          <cell r="AM9">
            <v>203000</v>
          </cell>
          <cell r="AN9">
            <v>0.7</v>
          </cell>
          <cell r="AO9" t="e">
            <v>#VALUE!</v>
          </cell>
          <cell r="AP9">
            <v>2</v>
          </cell>
          <cell r="AQ9">
            <v>10</v>
          </cell>
          <cell r="AR9">
            <v>5001</v>
          </cell>
          <cell r="AS9">
            <v>6</v>
          </cell>
          <cell r="AT9">
            <v>0.7</v>
          </cell>
        </row>
        <row r="10">
          <cell r="G10">
            <v>0</v>
          </cell>
          <cell r="H10">
            <v>0</v>
          </cell>
          <cell r="I10">
            <v>0</v>
          </cell>
          <cell r="J10" t="str">
            <v/>
          </cell>
          <cell r="K10" t="str">
            <v/>
          </cell>
          <cell r="L10" t="str">
            <v/>
          </cell>
          <cell r="M10">
            <v>4</v>
          </cell>
          <cell r="N10">
            <v>0</v>
          </cell>
          <cell r="O10">
            <v>4</v>
          </cell>
          <cell r="P10">
            <v>0</v>
          </cell>
          <cell r="Q10" t="str">
            <v/>
          </cell>
          <cell r="R10">
            <v>0</v>
          </cell>
          <cell r="S10">
            <v>4</v>
          </cell>
          <cell r="T10">
            <v>0</v>
          </cell>
          <cell r="U10">
            <v>0</v>
          </cell>
          <cell r="V10">
            <v>7</v>
          </cell>
          <cell r="W10">
            <v>0</v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>
            <v>0.6</v>
          </cell>
          <cell r="AE10" t="e">
            <v>#VALUE!</v>
          </cell>
          <cell r="AF10" t="str">
            <v/>
          </cell>
          <cell r="AG10" t="str">
            <v/>
          </cell>
          <cell r="AH10">
            <v>7</v>
          </cell>
          <cell r="AI10" t="str">
            <v/>
          </cell>
          <cell r="AJ10" t="str">
            <v/>
          </cell>
          <cell r="AK10" t="str">
            <v/>
          </cell>
          <cell r="AL10">
            <v>0</v>
          </cell>
          <cell r="AM10" t="str">
            <v/>
          </cell>
          <cell r="AN10" t="e">
            <v>#VALUE!</v>
          </cell>
          <cell r="AO10" t="e">
            <v>#VALUE!</v>
          </cell>
          <cell r="AP10" t="e">
            <v>#VALUE!</v>
          </cell>
          <cell r="AQ10">
            <v>11</v>
          </cell>
          <cell r="AR10">
            <v>7001</v>
          </cell>
          <cell r="AS10">
            <v>7</v>
          </cell>
          <cell r="AT10">
            <v>0.6</v>
          </cell>
        </row>
        <row r="11">
          <cell r="B11" t="str">
            <v>PAI-11</v>
          </cell>
          <cell r="C11" t="str">
            <v>室内外機</v>
          </cell>
          <cell r="D11">
            <v>465000</v>
          </cell>
          <cell r="E11">
            <v>414000</v>
          </cell>
          <cell r="F11">
            <v>484000</v>
          </cell>
          <cell r="G11">
            <v>414000</v>
          </cell>
          <cell r="H11">
            <v>0.55000000000000004</v>
          </cell>
          <cell r="I11">
            <v>227700</v>
          </cell>
          <cell r="J11" t="str">
            <v/>
          </cell>
          <cell r="K11">
            <v>7462</v>
          </cell>
          <cell r="L11" t="str">
            <v/>
          </cell>
          <cell r="M11">
            <v>16300</v>
          </cell>
          <cell r="N11">
            <v>251462</v>
          </cell>
          <cell r="O11">
            <v>251000</v>
          </cell>
          <cell r="P11">
            <v>251462</v>
          </cell>
          <cell r="Q11">
            <v>251000</v>
          </cell>
          <cell r="R11" t="str">
            <v>PAI-11</v>
          </cell>
          <cell r="S11">
            <v>251462</v>
          </cell>
          <cell r="T11" t="str">
            <v>PAI-11</v>
          </cell>
          <cell r="U11" t="str">
            <v>室内外機</v>
          </cell>
          <cell r="V11">
            <v>0.53</v>
          </cell>
          <cell r="W11">
            <v>6784</v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>
            <v>0.53</v>
          </cell>
          <cell r="AE11">
            <v>6784</v>
          </cell>
          <cell r="AF11">
            <v>678</v>
          </cell>
          <cell r="AG11">
            <v>7462</v>
          </cell>
          <cell r="AH11">
            <v>8</v>
          </cell>
          <cell r="AI11" t="str">
            <v/>
          </cell>
          <cell r="AJ11" t="str">
            <v/>
          </cell>
          <cell r="AK11" t="str">
            <v/>
          </cell>
          <cell r="AL11">
            <v>7462</v>
          </cell>
          <cell r="AM11">
            <v>7460</v>
          </cell>
          <cell r="AN11" t="e">
            <v>#VALUE!</v>
          </cell>
          <cell r="AO11" t="e">
            <v>#VALUE!</v>
          </cell>
          <cell r="AP11" t="e">
            <v>#VALUE!</v>
          </cell>
          <cell r="AQ11">
            <v>12</v>
          </cell>
          <cell r="AR11">
            <v>20000</v>
          </cell>
          <cell r="AS11">
            <v>8</v>
          </cell>
          <cell r="AT11">
            <v>0.6</v>
          </cell>
        </row>
        <row r="12">
          <cell r="G12">
            <v>0</v>
          </cell>
          <cell r="H12">
            <v>0</v>
          </cell>
          <cell r="I12">
            <v>0</v>
          </cell>
          <cell r="J12" t="str">
            <v/>
          </cell>
          <cell r="K12" t="str">
            <v/>
          </cell>
          <cell r="L12" t="str">
            <v/>
          </cell>
          <cell r="M12">
            <v>4</v>
          </cell>
          <cell r="N12">
            <v>0</v>
          </cell>
          <cell r="O12">
            <v>4</v>
          </cell>
          <cell r="P12">
            <v>0</v>
          </cell>
          <cell r="Q12" t="str">
            <v/>
          </cell>
          <cell r="R12">
            <v>0</v>
          </cell>
          <cell r="S12">
            <v>4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e">
            <v>#VALUE!</v>
          </cell>
          <cell r="AE12" t="e">
            <v>#VALUE!</v>
          </cell>
          <cell r="AF12" t="str">
            <v/>
          </cell>
          <cell r="AG12" t="str">
            <v/>
          </cell>
          <cell r="AH12">
            <v>0</v>
          </cell>
          <cell r="AI12" t="str">
            <v/>
          </cell>
          <cell r="AJ12" t="str">
            <v/>
          </cell>
          <cell r="AK12" t="str">
            <v/>
          </cell>
          <cell r="AL12">
            <v>0</v>
          </cell>
          <cell r="AM12" t="str">
            <v/>
          </cell>
          <cell r="AN12" t="e">
            <v>#VALUE!</v>
          </cell>
          <cell r="AO12" t="e">
            <v>#VALUE!</v>
          </cell>
          <cell r="AP12" t="e">
            <v>#VALUE!</v>
          </cell>
          <cell r="AQ12">
            <v>13</v>
          </cell>
          <cell r="AR12">
            <v>1</v>
          </cell>
          <cell r="AS12">
            <v>1</v>
          </cell>
          <cell r="AT12">
            <v>1</v>
          </cell>
        </row>
        <row r="13">
          <cell r="B13" t="str">
            <v>PAI-12</v>
          </cell>
          <cell r="C13" t="str">
            <v>室内外機</v>
          </cell>
          <cell r="D13">
            <v>450000</v>
          </cell>
          <cell r="E13">
            <v>364000</v>
          </cell>
          <cell r="F13">
            <v>469000</v>
          </cell>
          <cell r="G13">
            <v>364000</v>
          </cell>
          <cell r="H13">
            <v>0.55000000000000004</v>
          </cell>
          <cell r="I13">
            <v>200200</v>
          </cell>
          <cell r="J13" t="str">
            <v/>
          </cell>
          <cell r="K13">
            <v>7321</v>
          </cell>
          <cell r="L13" t="str">
            <v/>
          </cell>
          <cell r="M13">
            <v>16300</v>
          </cell>
          <cell r="N13">
            <v>223821</v>
          </cell>
          <cell r="O13">
            <v>223000</v>
          </cell>
          <cell r="P13">
            <v>223821</v>
          </cell>
          <cell r="Q13">
            <v>223000</v>
          </cell>
          <cell r="R13" t="str">
            <v>PAI-12</v>
          </cell>
          <cell r="S13">
            <v>223821</v>
          </cell>
          <cell r="T13" t="str">
            <v>PAI-12</v>
          </cell>
          <cell r="U13" t="str">
            <v>室内外機</v>
          </cell>
          <cell r="V13">
            <v>0.52</v>
          </cell>
          <cell r="W13">
            <v>6656</v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>
            <v>0.52</v>
          </cell>
          <cell r="AE13">
            <v>6656</v>
          </cell>
          <cell r="AF13">
            <v>665</v>
          </cell>
          <cell r="AG13">
            <v>7321</v>
          </cell>
          <cell r="AH13">
            <v>0</v>
          </cell>
          <cell r="AI13" t="str">
            <v/>
          </cell>
          <cell r="AJ13" t="str">
            <v/>
          </cell>
          <cell r="AK13" t="str">
            <v/>
          </cell>
          <cell r="AL13">
            <v>7321</v>
          </cell>
          <cell r="AM13">
            <v>7320</v>
          </cell>
          <cell r="AN13" t="e">
            <v>#VALUE!</v>
          </cell>
          <cell r="AO13" t="e">
            <v>#VALUE!</v>
          </cell>
          <cell r="AP13" t="e">
            <v>#VALUE!</v>
          </cell>
          <cell r="AQ13">
            <v>14</v>
          </cell>
          <cell r="AR13">
            <v>0</v>
          </cell>
          <cell r="AS13">
            <v>0</v>
          </cell>
          <cell r="AT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 t="str">
            <v/>
          </cell>
          <cell r="K14" t="str">
            <v/>
          </cell>
          <cell r="L14" t="str">
            <v/>
          </cell>
          <cell r="M14">
            <v>4</v>
          </cell>
          <cell r="N14">
            <v>0</v>
          </cell>
          <cell r="O14">
            <v>4</v>
          </cell>
          <cell r="P14">
            <v>0</v>
          </cell>
          <cell r="Q14" t="str">
            <v/>
          </cell>
          <cell r="R14">
            <v>0</v>
          </cell>
          <cell r="S14">
            <v>4</v>
          </cell>
          <cell r="T14">
            <v>0</v>
          </cell>
          <cell r="U14">
            <v>0</v>
          </cell>
          <cell r="V14">
            <v>0</v>
          </cell>
          <cell r="W14" t="e">
            <v>#VALUE!</v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e">
            <v>#VALUE!</v>
          </cell>
          <cell r="AE14" t="str">
            <v/>
          </cell>
          <cell r="AF14" t="str">
            <v/>
          </cell>
          <cell r="AG14" t="str">
            <v/>
          </cell>
          <cell r="AH14">
            <v>0</v>
          </cell>
          <cell r="AI14" t="str">
            <v/>
          </cell>
          <cell r="AJ14" t="str">
            <v/>
          </cell>
          <cell r="AK14" t="str">
            <v/>
          </cell>
          <cell r="AL14">
            <v>0</v>
          </cell>
          <cell r="AM14" t="str">
            <v/>
          </cell>
          <cell r="AN14" t="e">
            <v>#VALUE!</v>
          </cell>
          <cell r="AO14" t="e">
            <v>#VALUE!</v>
          </cell>
          <cell r="AP14" t="e">
            <v>#VALUE!</v>
          </cell>
          <cell r="AQ14">
            <v>15</v>
          </cell>
          <cell r="AR14">
            <v>0</v>
          </cell>
          <cell r="AS14">
            <v>0</v>
          </cell>
          <cell r="AT14">
            <v>2.5</v>
          </cell>
        </row>
        <row r="15">
          <cell r="B15" t="str">
            <v>PAI-13</v>
          </cell>
          <cell r="C15" t="str">
            <v>室内外機</v>
          </cell>
          <cell r="D15">
            <v>455000</v>
          </cell>
          <cell r="E15">
            <v>386000</v>
          </cell>
          <cell r="F15">
            <v>474000</v>
          </cell>
          <cell r="G15">
            <v>386000</v>
          </cell>
          <cell r="H15">
            <v>0.55000000000000004</v>
          </cell>
          <cell r="I15">
            <v>212300</v>
          </cell>
          <cell r="J15" t="str">
            <v/>
          </cell>
          <cell r="K15">
            <v>7462</v>
          </cell>
          <cell r="L15" t="str">
            <v/>
          </cell>
          <cell r="M15">
            <v>16300</v>
          </cell>
          <cell r="N15">
            <v>236062</v>
          </cell>
          <cell r="O15">
            <v>236000</v>
          </cell>
          <cell r="P15">
            <v>236062</v>
          </cell>
          <cell r="Q15">
            <v>236000</v>
          </cell>
          <cell r="R15" t="str">
            <v>PAI-13</v>
          </cell>
          <cell r="S15">
            <v>236062</v>
          </cell>
          <cell r="T15" t="str">
            <v>PAI-13</v>
          </cell>
          <cell r="U15" t="str">
            <v>室内外機</v>
          </cell>
          <cell r="V15">
            <v>0.53</v>
          </cell>
          <cell r="W15">
            <v>6784</v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>
            <v>0.53</v>
          </cell>
          <cell r="AE15">
            <v>6784</v>
          </cell>
          <cell r="AF15">
            <v>678</v>
          </cell>
          <cell r="AG15">
            <v>7462</v>
          </cell>
          <cell r="AH15">
            <v>1</v>
          </cell>
          <cell r="AI15" t="str">
            <v/>
          </cell>
          <cell r="AJ15" t="str">
            <v/>
          </cell>
          <cell r="AK15" t="str">
            <v/>
          </cell>
          <cell r="AL15">
            <v>7462</v>
          </cell>
          <cell r="AM15">
            <v>7460</v>
          </cell>
          <cell r="AN15" t="e">
            <v>#VALUE!</v>
          </cell>
          <cell r="AO15" t="e">
            <v>#VALUE!</v>
          </cell>
          <cell r="AP15" t="e">
            <v>#VALUE!</v>
          </cell>
          <cell r="AQ15">
            <v>16</v>
          </cell>
          <cell r="AR15">
            <v>100</v>
          </cell>
          <cell r="AS15">
            <v>1</v>
          </cell>
          <cell r="AT15">
            <v>2</v>
          </cell>
        </row>
        <row r="16">
          <cell r="G16">
            <v>0</v>
          </cell>
          <cell r="H16">
            <v>0</v>
          </cell>
          <cell r="I16">
            <v>0</v>
          </cell>
          <cell r="J16" t="str">
            <v/>
          </cell>
          <cell r="K16" t="str">
            <v/>
          </cell>
          <cell r="L16" t="str">
            <v/>
          </cell>
          <cell r="M16">
            <v>4</v>
          </cell>
          <cell r="N16">
            <v>0</v>
          </cell>
          <cell r="O16">
            <v>4</v>
          </cell>
          <cell r="P16">
            <v>0</v>
          </cell>
          <cell r="Q16" t="str">
            <v/>
          </cell>
          <cell r="R16">
            <v>0</v>
          </cell>
          <cell r="S16">
            <v>4</v>
          </cell>
          <cell r="T16">
            <v>0</v>
          </cell>
          <cell r="U16">
            <v>0</v>
          </cell>
          <cell r="V16">
            <v>0</v>
          </cell>
          <cell r="W16" t="e">
            <v>#VALUE!</v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>
            <v>0</v>
          </cell>
          <cell r="AE16" t="str">
            <v/>
          </cell>
          <cell r="AF16" t="str">
            <v/>
          </cell>
          <cell r="AG16" t="str">
            <v/>
          </cell>
          <cell r="AH16">
            <v>200</v>
          </cell>
          <cell r="AI16" t="str">
            <v/>
          </cell>
          <cell r="AJ16" t="str">
            <v/>
          </cell>
          <cell r="AK16" t="str">
            <v/>
          </cell>
          <cell r="AL16">
            <v>0</v>
          </cell>
          <cell r="AM16" t="str">
            <v/>
          </cell>
          <cell r="AN16" t="e">
            <v>#VALUE!</v>
          </cell>
          <cell r="AO16" t="e">
            <v>#VALUE!</v>
          </cell>
          <cell r="AP16" t="e">
            <v>#VALUE!</v>
          </cell>
          <cell r="AQ16">
            <v>17</v>
          </cell>
          <cell r="AR16">
            <v>200</v>
          </cell>
          <cell r="AS16">
            <v>2</v>
          </cell>
          <cell r="AT16">
            <v>1.7</v>
          </cell>
        </row>
        <row r="17">
          <cell r="B17" t="str">
            <v>PAI-14</v>
          </cell>
          <cell r="C17" t="str">
            <v>室内外機</v>
          </cell>
          <cell r="D17">
            <v>465000</v>
          </cell>
          <cell r="E17">
            <v>414000</v>
          </cell>
          <cell r="F17">
            <v>484000</v>
          </cell>
          <cell r="G17">
            <v>414000</v>
          </cell>
          <cell r="H17">
            <v>0.55000000000000004</v>
          </cell>
          <cell r="I17">
            <v>227700</v>
          </cell>
          <cell r="J17" t="str">
            <v/>
          </cell>
          <cell r="K17">
            <v>7462</v>
          </cell>
          <cell r="L17" t="str">
            <v/>
          </cell>
          <cell r="M17">
            <v>16300</v>
          </cell>
          <cell r="N17">
            <v>251462</v>
          </cell>
          <cell r="O17">
            <v>251000</v>
          </cell>
          <cell r="P17">
            <v>251462</v>
          </cell>
          <cell r="Q17">
            <v>251000</v>
          </cell>
          <cell r="R17" t="str">
            <v>PAI-14</v>
          </cell>
          <cell r="S17">
            <v>251462</v>
          </cell>
          <cell r="T17" t="str">
            <v>PAI-14</v>
          </cell>
          <cell r="U17" t="str">
            <v>室内外機</v>
          </cell>
          <cell r="V17">
            <v>0.53</v>
          </cell>
          <cell r="W17">
            <v>6784</v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>
            <v>0.53</v>
          </cell>
          <cell r="AE17">
            <v>6784</v>
          </cell>
          <cell r="AF17">
            <v>678</v>
          </cell>
          <cell r="AG17">
            <v>7462</v>
          </cell>
          <cell r="AH17">
            <v>3</v>
          </cell>
          <cell r="AI17" t="str">
            <v/>
          </cell>
          <cell r="AJ17" t="str">
            <v/>
          </cell>
          <cell r="AK17" t="str">
            <v/>
          </cell>
          <cell r="AL17">
            <v>7462</v>
          </cell>
          <cell r="AM17">
            <v>7460</v>
          </cell>
          <cell r="AN17" t="e">
            <v>#VALUE!</v>
          </cell>
          <cell r="AO17" t="e">
            <v>#VALUE!</v>
          </cell>
          <cell r="AP17" t="e">
            <v>#VALUE!</v>
          </cell>
          <cell r="AQ17">
            <v>18</v>
          </cell>
          <cell r="AR17">
            <v>300</v>
          </cell>
          <cell r="AS17">
            <v>3</v>
          </cell>
          <cell r="AT17">
            <v>1.4</v>
          </cell>
        </row>
        <row r="18">
          <cell r="G18">
            <v>0</v>
          </cell>
          <cell r="H18">
            <v>0</v>
          </cell>
          <cell r="I18">
            <v>0</v>
          </cell>
          <cell r="J18" t="str">
            <v/>
          </cell>
          <cell r="K18" t="str">
            <v/>
          </cell>
          <cell r="L18" t="str">
            <v/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/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e">
            <v>#VALUE!</v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e">
            <v>#VALUE!</v>
          </cell>
          <cell r="AE18" t="str">
            <v/>
          </cell>
          <cell r="AF18" t="str">
            <v/>
          </cell>
          <cell r="AG18" t="str">
            <v/>
          </cell>
          <cell r="AH18">
            <v>4</v>
          </cell>
          <cell r="AI18" t="str">
            <v/>
          </cell>
          <cell r="AJ18" t="str">
            <v/>
          </cell>
          <cell r="AK18" t="str">
            <v/>
          </cell>
          <cell r="AL18">
            <v>0</v>
          </cell>
          <cell r="AM18" t="str">
            <v/>
          </cell>
          <cell r="AN18" t="e">
            <v>#VALUE!</v>
          </cell>
          <cell r="AO18" t="e">
            <v>#VALUE!</v>
          </cell>
          <cell r="AP18" t="e">
            <v>#VALUE!</v>
          </cell>
          <cell r="AQ18">
            <v>19</v>
          </cell>
          <cell r="AR18">
            <v>400</v>
          </cell>
          <cell r="AS18">
            <v>4</v>
          </cell>
          <cell r="AT18">
            <v>1.2</v>
          </cell>
        </row>
        <row r="19">
          <cell r="C19" t="str">
            <v>ﾘﾓｺﾝｽｲｯﾁ</v>
          </cell>
          <cell r="D19">
            <v>30000</v>
          </cell>
          <cell r="E19">
            <v>20000</v>
          </cell>
          <cell r="F19">
            <v>10000</v>
          </cell>
          <cell r="G19">
            <v>20000</v>
          </cell>
          <cell r="H19">
            <v>0.55000000000000004</v>
          </cell>
          <cell r="I19">
            <v>11000</v>
          </cell>
          <cell r="J19" t="str">
            <v/>
          </cell>
          <cell r="K19">
            <v>4224</v>
          </cell>
          <cell r="L19" t="str">
            <v/>
          </cell>
          <cell r="M19" t="str">
            <v/>
          </cell>
          <cell r="N19">
            <v>15200</v>
          </cell>
          <cell r="O19" t="str">
            <v>ﾘﾓｺﾝｽｲｯﾁ</v>
          </cell>
          <cell r="P19">
            <v>15224</v>
          </cell>
          <cell r="Q19">
            <v>15200</v>
          </cell>
          <cell r="R19" t="str">
            <v>ﾘﾓｺﾝｽｲｯﾁ</v>
          </cell>
          <cell r="S19">
            <v>15224</v>
          </cell>
          <cell r="T19">
            <v>0</v>
          </cell>
          <cell r="U19" t="str">
            <v>ﾘﾓｺﾝｽｲｯﾁ</v>
          </cell>
          <cell r="V19">
            <v>3840</v>
          </cell>
          <cell r="W19">
            <v>384</v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>
            <v>0.3</v>
          </cell>
          <cell r="AE19">
            <v>3840</v>
          </cell>
          <cell r="AF19">
            <v>384</v>
          </cell>
          <cell r="AG19">
            <v>4224</v>
          </cell>
          <cell r="AH19">
            <v>1</v>
          </cell>
          <cell r="AI19" t="str">
            <v/>
          </cell>
          <cell r="AJ19" t="str">
            <v/>
          </cell>
          <cell r="AK19" t="str">
            <v/>
          </cell>
          <cell r="AL19">
            <v>4224</v>
          </cell>
          <cell r="AM19">
            <v>4220</v>
          </cell>
          <cell r="AN19" t="e">
            <v>#VALUE!</v>
          </cell>
          <cell r="AO19" t="e">
            <v>#VALUE!</v>
          </cell>
          <cell r="AP19" t="e">
            <v>#VALUE!</v>
          </cell>
          <cell r="AQ19">
            <v>20</v>
          </cell>
          <cell r="AR19">
            <v>500</v>
          </cell>
          <cell r="AS19">
            <v>5</v>
          </cell>
          <cell r="AT19">
            <v>1</v>
          </cell>
        </row>
        <row r="20">
          <cell r="G20">
            <v>0</v>
          </cell>
          <cell r="H20">
            <v>0</v>
          </cell>
          <cell r="I20">
            <v>0</v>
          </cell>
          <cell r="J20" t="str">
            <v/>
          </cell>
          <cell r="K20" t="str">
            <v/>
          </cell>
          <cell r="L20" t="str">
            <v/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/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 t="e">
            <v>#VALUE!</v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e">
            <v>#VALUE!</v>
          </cell>
          <cell r="AE20" t="str">
            <v/>
          </cell>
          <cell r="AF20" t="str">
            <v/>
          </cell>
          <cell r="AG20" t="str">
            <v/>
          </cell>
          <cell r="AH20">
            <v>0</v>
          </cell>
          <cell r="AI20" t="str">
            <v/>
          </cell>
          <cell r="AJ20" t="str">
            <v/>
          </cell>
          <cell r="AK20" t="str">
            <v/>
          </cell>
          <cell r="AL20">
            <v>0</v>
          </cell>
          <cell r="AM20" t="str">
            <v/>
          </cell>
          <cell r="AN20" t="e">
            <v>#VALUE!</v>
          </cell>
          <cell r="AO20" t="e">
            <v>#VALUE!</v>
          </cell>
          <cell r="AP20" t="e">
            <v>#VALUE!</v>
          </cell>
          <cell r="AQ20">
            <v>600</v>
          </cell>
          <cell r="AR20">
            <v>600</v>
          </cell>
        </row>
        <row r="21">
          <cell r="B21" t="str">
            <v>空冷ﾋｰﾄﾎﾟﾝﾌﾟﾊﾟｯｹｰｼﾞ型空調機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>
            <v>0</v>
          </cell>
          <cell r="O21" t="str">
            <v>空冷ﾋｰﾄﾎﾟﾝﾌﾟﾊﾟｯｹｰｼﾞ型空調機</v>
          </cell>
          <cell r="P21">
            <v>0</v>
          </cell>
          <cell r="Q21" t="str">
            <v/>
          </cell>
          <cell r="R21">
            <v>0</v>
          </cell>
          <cell r="S21">
            <v>0</v>
          </cell>
          <cell r="T21" t="str">
            <v>空冷ﾋｰﾄﾎﾟﾝﾌﾟﾊﾟｯｹｰｼﾞ型空調機</v>
          </cell>
          <cell r="U21">
            <v>0</v>
          </cell>
          <cell r="V21" t="e">
            <v>#VALUE!</v>
          </cell>
          <cell r="W21" t="e">
            <v>#VALUE!</v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>
            <v>0</v>
          </cell>
          <cell r="AE21" t="str">
            <v/>
          </cell>
          <cell r="AF21" t="str">
            <v/>
          </cell>
          <cell r="AG21" t="str">
            <v/>
          </cell>
          <cell r="AH21">
            <v>0</v>
          </cell>
          <cell r="AI21" t="str">
            <v/>
          </cell>
          <cell r="AJ21" t="str">
            <v/>
          </cell>
          <cell r="AK21" t="str">
            <v/>
          </cell>
          <cell r="AL21">
            <v>0</v>
          </cell>
          <cell r="AM21" t="str">
            <v/>
          </cell>
          <cell r="AN21" t="e">
            <v>#VALUE!</v>
          </cell>
          <cell r="AO21" t="e">
            <v>#VALUE!</v>
          </cell>
          <cell r="AP21" t="e">
            <v>#VALUE!</v>
          </cell>
        </row>
        <row r="22">
          <cell r="G22">
            <v>0</v>
          </cell>
          <cell r="H22">
            <v>0</v>
          </cell>
          <cell r="I22">
            <v>0</v>
          </cell>
          <cell r="J22" t="str">
            <v/>
          </cell>
          <cell r="K22" t="str">
            <v/>
          </cell>
          <cell r="L22" t="str">
            <v/>
          </cell>
          <cell r="M22" t="str">
            <v>4*2</v>
          </cell>
          <cell r="N22">
            <v>0</v>
          </cell>
          <cell r="O22">
            <v>0</v>
          </cell>
          <cell r="P22">
            <v>0</v>
          </cell>
          <cell r="Q22" t="str">
            <v/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>1.09*1.2+0.52*2</v>
          </cell>
          <cell r="AE22" t="e">
            <v>#VALUE!</v>
          </cell>
          <cell r="AF22" t="str">
            <v/>
          </cell>
          <cell r="AG22" t="str">
            <v/>
          </cell>
          <cell r="AH22">
            <v>0</v>
          </cell>
          <cell r="AI22" t="str">
            <v/>
          </cell>
          <cell r="AJ22" t="str">
            <v/>
          </cell>
          <cell r="AK22" t="str">
            <v/>
          </cell>
          <cell r="AL22">
            <v>0</v>
          </cell>
          <cell r="AM22" t="str">
            <v/>
          </cell>
          <cell r="AN22" t="e">
            <v>#VALUE!</v>
          </cell>
          <cell r="AO22" t="e">
            <v>#VALUE!</v>
          </cell>
          <cell r="AP22" t="e">
            <v>#VALUE!</v>
          </cell>
        </row>
        <row r="23">
          <cell r="B23" t="str">
            <v>PAC-1</v>
          </cell>
          <cell r="C23" t="str">
            <v>室内外機</v>
          </cell>
          <cell r="D23">
            <v>1453500</v>
          </cell>
          <cell r="E23">
            <v>1416000</v>
          </cell>
          <cell r="F23">
            <v>1432000</v>
          </cell>
          <cell r="G23">
            <v>1416000</v>
          </cell>
          <cell r="H23">
            <v>0.55000000000000004</v>
          </cell>
          <cell r="I23">
            <v>778800</v>
          </cell>
          <cell r="J23" t="str">
            <v/>
          </cell>
          <cell r="K23">
            <v>33059</v>
          </cell>
          <cell r="L23" t="str">
            <v/>
          </cell>
          <cell r="M23">
            <v>32600</v>
          </cell>
          <cell r="N23">
            <v>844459</v>
          </cell>
          <cell r="O23">
            <v>844000</v>
          </cell>
          <cell r="P23">
            <v>844459</v>
          </cell>
          <cell r="Q23">
            <v>844000</v>
          </cell>
          <cell r="R23" t="str">
            <v>PAC-1</v>
          </cell>
          <cell r="S23">
            <v>844459</v>
          </cell>
          <cell r="T23" t="str">
            <v>PAC-1</v>
          </cell>
          <cell r="U23" t="str">
            <v>室内外機</v>
          </cell>
          <cell r="V23">
            <v>2.3479999999999999</v>
          </cell>
          <cell r="W23">
            <v>30054</v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>
            <v>2.3479999999999999</v>
          </cell>
          <cell r="AE23">
            <v>30054</v>
          </cell>
          <cell r="AF23">
            <v>3005</v>
          </cell>
          <cell r="AG23">
            <v>33059</v>
          </cell>
          <cell r="AH23" t="e">
            <v>#VALUE!</v>
          </cell>
          <cell r="AI23" t="str">
            <v/>
          </cell>
          <cell r="AJ23" t="str">
            <v/>
          </cell>
          <cell r="AK23" t="str">
            <v/>
          </cell>
          <cell r="AL23">
            <v>33059</v>
          </cell>
          <cell r="AM23">
            <v>33000</v>
          </cell>
          <cell r="AN23" t="e">
            <v>#VALUE!</v>
          </cell>
          <cell r="AO23" t="e">
            <v>#VALUE!</v>
          </cell>
          <cell r="AP23" t="e">
            <v>#VALUE!</v>
          </cell>
        </row>
        <row r="24">
          <cell r="G24">
            <v>0</v>
          </cell>
          <cell r="H24">
            <v>0</v>
          </cell>
          <cell r="I24">
            <v>0</v>
          </cell>
          <cell r="J24" t="str">
            <v/>
          </cell>
          <cell r="K24" t="str">
            <v/>
          </cell>
          <cell r="L24" t="str">
            <v/>
          </cell>
          <cell r="M24">
            <v>4</v>
          </cell>
          <cell r="N24">
            <v>0</v>
          </cell>
          <cell r="O24">
            <v>4</v>
          </cell>
          <cell r="P24">
            <v>0</v>
          </cell>
          <cell r="Q24" t="str">
            <v/>
          </cell>
          <cell r="R24">
            <v>0</v>
          </cell>
          <cell r="S24">
            <v>4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>0.83*1.2+0.53</v>
          </cell>
          <cell r="AE24" t="e">
            <v>#VALUE!</v>
          </cell>
          <cell r="AF24" t="str">
            <v/>
          </cell>
          <cell r="AG24" t="str">
            <v/>
          </cell>
          <cell r="AH24">
            <v>0</v>
          </cell>
          <cell r="AI24" t="str">
            <v/>
          </cell>
          <cell r="AJ24" t="str">
            <v/>
          </cell>
          <cell r="AK24" t="str">
            <v/>
          </cell>
          <cell r="AL24">
            <v>0</v>
          </cell>
          <cell r="AM24" t="str">
            <v/>
          </cell>
          <cell r="AN24" t="e">
            <v>#VALUE!</v>
          </cell>
          <cell r="AO24" t="e">
            <v>#VALUE!</v>
          </cell>
          <cell r="AP24" t="e">
            <v>#VALUE!</v>
          </cell>
        </row>
        <row r="25">
          <cell r="B25" t="str">
            <v>PAC-2</v>
          </cell>
          <cell r="C25" t="str">
            <v>室内外機</v>
          </cell>
          <cell r="D25">
            <v>1033500</v>
          </cell>
          <cell r="E25">
            <v>892000</v>
          </cell>
          <cell r="F25">
            <v>1074000</v>
          </cell>
          <cell r="G25">
            <v>892000</v>
          </cell>
          <cell r="H25">
            <v>0.55000000000000004</v>
          </cell>
          <cell r="I25">
            <v>490600</v>
          </cell>
          <cell r="J25" t="str">
            <v/>
          </cell>
          <cell r="K25">
            <v>21485</v>
          </cell>
          <cell r="L25" t="str">
            <v/>
          </cell>
          <cell r="M25">
            <v>16300</v>
          </cell>
          <cell r="N25">
            <v>528385</v>
          </cell>
          <cell r="O25">
            <v>528000</v>
          </cell>
          <cell r="P25">
            <v>528385</v>
          </cell>
          <cell r="Q25">
            <v>528000</v>
          </cell>
          <cell r="R25" t="str">
            <v>PAC-2</v>
          </cell>
          <cell r="S25">
            <v>528385</v>
          </cell>
          <cell r="T25" t="str">
            <v>PAC-2</v>
          </cell>
          <cell r="U25" t="str">
            <v>室内外機</v>
          </cell>
          <cell r="V25">
            <v>1.5259999999999998</v>
          </cell>
          <cell r="W25">
            <v>19532</v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>
            <v>1.5259999999999998</v>
          </cell>
          <cell r="AE25">
            <v>19532</v>
          </cell>
          <cell r="AF25">
            <v>1953</v>
          </cell>
          <cell r="AG25">
            <v>21485</v>
          </cell>
          <cell r="AH25" t="e">
            <v>#VALUE!</v>
          </cell>
          <cell r="AI25" t="str">
            <v/>
          </cell>
          <cell r="AJ25" t="str">
            <v/>
          </cell>
          <cell r="AK25" t="str">
            <v/>
          </cell>
          <cell r="AL25">
            <v>21485</v>
          </cell>
          <cell r="AM25">
            <v>21400</v>
          </cell>
          <cell r="AN25" t="e">
            <v>#VALUE!</v>
          </cell>
          <cell r="AO25" t="e">
            <v>#VALUE!</v>
          </cell>
          <cell r="AP25" t="e">
            <v>#VALUE!</v>
          </cell>
        </row>
        <row r="26">
          <cell r="G26">
            <v>0</v>
          </cell>
          <cell r="H26">
            <v>0</v>
          </cell>
          <cell r="I26">
            <v>0</v>
          </cell>
          <cell r="J26" t="str">
            <v/>
          </cell>
          <cell r="K26" t="str">
            <v/>
          </cell>
          <cell r="L26" t="str">
            <v/>
          </cell>
          <cell r="M26">
            <v>4</v>
          </cell>
          <cell r="N26">
            <v>0</v>
          </cell>
          <cell r="O26">
            <v>4</v>
          </cell>
          <cell r="P26">
            <v>0</v>
          </cell>
          <cell r="Q26" t="str">
            <v/>
          </cell>
          <cell r="R26">
            <v>0</v>
          </cell>
          <cell r="S26">
            <v>4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>0.66*1.2+0.52</v>
          </cell>
          <cell r="AE26" t="e">
            <v>#VALUE!</v>
          </cell>
          <cell r="AF26" t="str">
            <v/>
          </cell>
          <cell r="AG26" t="str">
            <v/>
          </cell>
          <cell r="AH26">
            <v>0</v>
          </cell>
          <cell r="AI26" t="str">
            <v/>
          </cell>
          <cell r="AJ26" t="str">
            <v/>
          </cell>
          <cell r="AK26" t="str">
            <v/>
          </cell>
          <cell r="AL26">
            <v>0</v>
          </cell>
          <cell r="AM26" t="str">
            <v/>
          </cell>
          <cell r="AN26" t="e">
            <v>#VALUE!</v>
          </cell>
          <cell r="AO26" t="e">
            <v>#VALUE!</v>
          </cell>
          <cell r="AP26" t="e">
            <v>#VALUE!</v>
          </cell>
        </row>
        <row r="27">
          <cell r="B27" t="str">
            <v>PAC-3</v>
          </cell>
          <cell r="C27" t="str">
            <v>室内外機</v>
          </cell>
          <cell r="D27">
            <v>875500</v>
          </cell>
          <cell r="E27">
            <v>831000</v>
          </cell>
          <cell r="F27">
            <v>856000</v>
          </cell>
          <cell r="G27">
            <v>831000</v>
          </cell>
          <cell r="H27">
            <v>0.55000000000000004</v>
          </cell>
          <cell r="I27">
            <v>457050</v>
          </cell>
          <cell r="J27" t="str">
            <v/>
          </cell>
          <cell r="K27">
            <v>18472</v>
          </cell>
          <cell r="L27" t="str">
            <v/>
          </cell>
          <cell r="M27">
            <v>16300</v>
          </cell>
          <cell r="N27">
            <v>491822</v>
          </cell>
          <cell r="O27">
            <v>491000</v>
          </cell>
          <cell r="P27">
            <v>491822</v>
          </cell>
          <cell r="Q27">
            <v>491000</v>
          </cell>
          <cell r="R27" t="str">
            <v>PAC-3</v>
          </cell>
          <cell r="S27">
            <v>491822</v>
          </cell>
          <cell r="T27" t="str">
            <v>PAC-3</v>
          </cell>
          <cell r="U27" t="str">
            <v>室内外機</v>
          </cell>
          <cell r="V27">
            <v>1.3120000000000001</v>
          </cell>
          <cell r="W27">
            <v>16793</v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>
            <v>1.3120000000000001</v>
          </cell>
          <cell r="AE27">
            <v>16793</v>
          </cell>
          <cell r="AF27">
            <v>1679</v>
          </cell>
          <cell r="AG27">
            <v>18472</v>
          </cell>
          <cell r="AH27" t="e">
            <v>#VALUE!</v>
          </cell>
          <cell r="AI27" t="str">
            <v/>
          </cell>
          <cell r="AJ27" t="str">
            <v/>
          </cell>
          <cell r="AK27" t="str">
            <v/>
          </cell>
          <cell r="AL27">
            <v>18472</v>
          </cell>
          <cell r="AM27">
            <v>18400</v>
          </cell>
          <cell r="AN27" t="e">
            <v>#VALUE!</v>
          </cell>
          <cell r="AO27" t="e">
            <v>#VALUE!</v>
          </cell>
          <cell r="AP27" t="e">
            <v>#VALUE!</v>
          </cell>
        </row>
        <row r="28">
          <cell r="G28">
            <v>0</v>
          </cell>
          <cell r="H28">
            <v>0</v>
          </cell>
          <cell r="I28">
            <v>0</v>
          </cell>
          <cell r="J28" t="str">
            <v/>
          </cell>
          <cell r="K28" t="str">
            <v/>
          </cell>
          <cell r="L28" t="str">
            <v/>
          </cell>
          <cell r="M28">
            <v>4</v>
          </cell>
          <cell r="N28">
            <v>0</v>
          </cell>
          <cell r="O28">
            <v>4</v>
          </cell>
          <cell r="P28">
            <v>0</v>
          </cell>
          <cell r="Q28" t="str">
            <v/>
          </cell>
          <cell r="R28">
            <v>0</v>
          </cell>
          <cell r="S28">
            <v>4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>0.66*1.2+0.52</v>
          </cell>
          <cell r="AE28" t="e">
            <v>#VALUE!</v>
          </cell>
          <cell r="AF28" t="str">
            <v/>
          </cell>
          <cell r="AG28" t="str">
            <v/>
          </cell>
          <cell r="AH28">
            <v>0</v>
          </cell>
          <cell r="AI28" t="str">
            <v/>
          </cell>
          <cell r="AJ28" t="str">
            <v/>
          </cell>
          <cell r="AK28" t="str">
            <v/>
          </cell>
          <cell r="AL28">
            <v>0</v>
          </cell>
          <cell r="AM28" t="str">
            <v/>
          </cell>
          <cell r="AN28" t="e">
            <v>#VALUE!</v>
          </cell>
          <cell r="AO28" t="e">
            <v>#VALUE!</v>
          </cell>
          <cell r="AP28" t="e">
            <v>#VALUE!</v>
          </cell>
        </row>
        <row r="29">
          <cell r="B29" t="str">
            <v>PAC-4</v>
          </cell>
          <cell r="C29" t="str">
            <v>室内外機</v>
          </cell>
          <cell r="D29">
            <v>875500</v>
          </cell>
          <cell r="E29">
            <v>831000</v>
          </cell>
          <cell r="F29">
            <v>856000</v>
          </cell>
          <cell r="G29">
            <v>831000</v>
          </cell>
          <cell r="H29">
            <v>0.55000000000000004</v>
          </cell>
          <cell r="I29">
            <v>457050</v>
          </cell>
          <cell r="J29" t="str">
            <v/>
          </cell>
          <cell r="K29">
            <v>18472</v>
          </cell>
          <cell r="L29" t="str">
            <v/>
          </cell>
          <cell r="M29">
            <v>16300</v>
          </cell>
          <cell r="N29">
            <v>491822</v>
          </cell>
          <cell r="O29">
            <v>491000</v>
          </cell>
          <cell r="P29">
            <v>491822</v>
          </cell>
          <cell r="Q29">
            <v>491000</v>
          </cell>
          <cell r="R29" t="str">
            <v>PAC-4</v>
          </cell>
          <cell r="S29">
            <v>491822</v>
          </cell>
          <cell r="T29" t="str">
            <v>PAC-4</v>
          </cell>
          <cell r="U29" t="str">
            <v>室内外機</v>
          </cell>
          <cell r="V29">
            <v>1.3120000000000001</v>
          </cell>
          <cell r="W29">
            <v>16793</v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>
            <v>1.3120000000000001</v>
          </cell>
          <cell r="AE29">
            <v>16793</v>
          </cell>
          <cell r="AF29">
            <v>1679</v>
          </cell>
          <cell r="AG29">
            <v>18472</v>
          </cell>
          <cell r="AH29" t="e">
            <v>#VALUE!</v>
          </cell>
          <cell r="AI29" t="str">
            <v/>
          </cell>
          <cell r="AJ29" t="str">
            <v/>
          </cell>
          <cell r="AK29" t="str">
            <v/>
          </cell>
          <cell r="AL29">
            <v>18472</v>
          </cell>
          <cell r="AM29">
            <v>18400</v>
          </cell>
          <cell r="AN29" t="e">
            <v>#VALUE!</v>
          </cell>
          <cell r="AO29" t="e">
            <v>#VALUE!</v>
          </cell>
          <cell r="AP29" t="e">
            <v>#VALUE!</v>
          </cell>
        </row>
        <row r="30">
          <cell r="G30">
            <v>0</v>
          </cell>
          <cell r="H30">
            <v>0</v>
          </cell>
          <cell r="I30">
            <v>0</v>
          </cell>
          <cell r="J30" t="str">
            <v/>
          </cell>
          <cell r="K30" t="str">
            <v/>
          </cell>
          <cell r="L30" t="str">
            <v/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 t="str">
            <v/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e">
            <v>#VALUE!</v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e">
            <v>#VALUE!</v>
          </cell>
          <cell r="AE30" t="str">
            <v/>
          </cell>
          <cell r="AF30" t="str">
            <v/>
          </cell>
          <cell r="AG30" t="str">
            <v/>
          </cell>
          <cell r="AH30">
            <v>0</v>
          </cell>
          <cell r="AI30" t="str">
            <v/>
          </cell>
          <cell r="AJ30" t="str">
            <v/>
          </cell>
          <cell r="AK30" t="str">
            <v/>
          </cell>
          <cell r="AL30">
            <v>0</v>
          </cell>
          <cell r="AM30" t="str">
            <v/>
          </cell>
          <cell r="AN30" t="e">
            <v>#VALUE!</v>
          </cell>
          <cell r="AO30" t="e">
            <v>#VALUE!</v>
          </cell>
          <cell r="AP30" t="e">
            <v>#VALUE!</v>
          </cell>
        </row>
        <row r="31">
          <cell r="C31" t="str">
            <v>ﾘﾓｺﾝｽｲｯﾁ</v>
          </cell>
          <cell r="D31">
            <v>20000</v>
          </cell>
          <cell r="E31">
            <v>20000</v>
          </cell>
          <cell r="F31">
            <v>10000</v>
          </cell>
          <cell r="G31">
            <v>20000</v>
          </cell>
          <cell r="H31">
            <v>0.55000000000000004</v>
          </cell>
          <cell r="I31">
            <v>11000</v>
          </cell>
          <cell r="J31" t="str">
            <v/>
          </cell>
          <cell r="K31">
            <v>4224</v>
          </cell>
          <cell r="L31" t="str">
            <v/>
          </cell>
          <cell r="M31" t="str">
            <v/>
          </cell>
          <cell r="N31">
            <v>15200</v>
          </cell>
          <cell r="O31" t="str">
            <v>ﾘﾓｺﾝｽｲｯﾁ</v>
          </cell>
          <cell r="P31">
            <v>15224</v>
          </cell>
          <cell r="Q31">
            <v>15200</v>
          </cell>
          <cell r="R31" t="str">
            <v>ﾘﾓｺﾝｽｲｯﾁ</v>
          </cell>
          <cell r="S31">
            <v>15224</v>
          </cell>
          <cell r="T31">
            <v>0</v>
          </cell>
          <cell r="U31" t="str">
            <v>ﾘﾓｺﾝｽｲｯﾁ</v>
          </cell>
          <cell r="V31">
            <v>3840</v>
          </cell>
          <cell r="W31">
            <v>384</v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>
            <v>0.3</v>
          </cell>
          <cell r="AE31">
            <v>3840</v>
          </cell>
          <cell r="AF31">
            <v>384</v>
          </cell>
          <cell r="AG31">
            <v>4224</v>
          </cell>
          <cell r="AH31" t="e">
            <v>#VALUE!</v>
          </cell>
          <cell r="AI31" t="str">
            <v/>
          </cell>
          <cell r="AJ31" t="str">
            <v/>
          </cell>
          <cell r="AK31" t="str">
            <v/>
          </cell>
          <cell r="AL31">
            <v>4224</v>
          </cell>
          <cell r="AM31">
            <v>4220</v>
          </cell>
          <cell r="AN31" t="e">
            <v>#VALUE!</v>
          </cell>
          <cell r="AO31" t="e">
            <v>#VALUE!</v>
          </cell>
          <cell r="AP31" t="e">
            <v>#VALUE!</v>
          </cell>
        </row>
        <row r="32">
          <cell r="E32" t="str">
            <v>◎</v>
          </cell>
          <cell r="F32" t="str">
            <v>◎</v>
          </cell>
          <cell r="G32" t="str">
            <v>◎</v>
          </cell>
          <cell r="H32">
            <v>0</v>
          </cell>
          <cell r="I32">
            <v>0</v>
          </cell>
          <cell r="J32" t="str">
            <v/>
          </cell>
          <cell r="K32" t="str">
            <v/>
          </cell>
          <cell r="L32" t="str">
            <v/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 t="str">
            <v/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 t="e">
            <v>#VALUE!</v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e">
            <v>#VALUE!</v>
          </cell>
          <cell r="AE32" t="str">
            <v/>
          </cell>
          <cell r="AF32" t="str">
            <v/>
          </cell>
          <cell r="AG32" t="str">
            <v/>
          </cell>
          <cell r="AH32">
            <v>0</v>
          </cell>
          <cell r="AI32" t="str">
            <v/>
          </cell>
          <cell r="AJ32" t="str">
            <v/>
          </cell>
          <cell r="AK32" t="str">
            <v/>
          </cell>
          <cell r="AL32">
            <v>0</v>
          </cell>
          <cell r="AM32" t="str">
            <v/>
          </cell>
          <cell r="AN32" t="e">
            <v>#VALUE!</v>
          </cell>
          <cell r="AO32" t="e">
            <v>#VALUE!</v>
          </cell>
          <cell r="AP32" t="e">
            <v>#VALUE!</v>
          </cell>
        </row>
        <row r="33">
          <cell r="D33">
            <v>15412000</v>
          </cell>
          <cell r="E33">
            <v>15046000</v>
          </cell>
          <cell r="F33">
            <v>15082000</v>
          </cell>
          <cell r="G33">
            <v>15046000</v>
          </cell>
          <cell r="H33">
            <v>0</v>
          </cell>
          <cell r="I33">
            <v>0</v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>
            <v>0</v>
          </cell>
          <cell r="O33">
            <v>0</v>
          </cell>
          <cell r="P33">
            <v>0</v>
          </cell>
          <cell r="Q33" t="str">
            <v/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e">
            <v>#VALUE!</v>
          </cell>
          <cell r="W33" t="e">
            <v>#VALUE!</v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>
            <v>0</v>
          </cell>
          <cell r="AE33" t="str">
            <v/>
          </cell>
          <cell r="AF33" t="str">
            <v/>
          </cell>
          <cell r="AG33" t="str">
            <v/>
          </cell>
          <cell r="AH33">
            <v>0</v>
          </cell>
          <cell r="AI33" t="str">
            <v/>
          </cell>
          <cell r="AJ33" t="str">
            <v/>
          </cell>
          <cell r="AK33" t="str">
            <v/>
          </cell>
          <cell r="AL33">
            <v>0</v>
          </cell>
          <cell r="AM33" t="str">
            <v/>
          </cell>
          <cell r="AN33" t="e">
            <v>#VALUE!</v>
          </cell>
          <cell r="AO33" t="e">
            <v>#VALUE!</v>
          </cell>
          <cell r="AP33" t="e">
            <v>#VALUE!</v>
          </cell>
        </row>
        <row r="34">
          <cell r="I34">
            <v>0</v>
          </cell>
          <cell r="J34" t="str">
            <v/>
          </cell>
          <cell r="K34" t="str">
            <v/>
          </cell>
          <cell r="L34" t="str">
            <v/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 t="str">
            <v/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 t="e">
            <v>#VALUE!</v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>
            <v>0</v>
          </cell>
          <cell r="AE34" t="str">
            <v/>
          </cell>
          <cell r="AF34" t="str">
            <v/>
          </cell>
          <cell r="AG34" t="str">
            <v/>
          </cell>
          <cell r="AH34">
            <v>0</v>
          </cell>
          <cell r="AI34" t="str">
            <v/>
          </cell>
          <cell r="AJ34" t="str">
            <v/>
          </cell>
          <cell r="AK34" t="str">
            <v/>
          </cell>
          <cell r="AL34">
            <v>0</v>
          </cell>
          <cell r="AM34" t="str">
            <v/>
          </cell>
          <cell r="AN34" t="e">
            <v>#VALUE!</v>
          </cell>
          <cell r="AO34" t="e">
            <v>#VALUE!</v>
          </cell>
          <cell r="AP34" t="e">
            <v>#VALUE!</v>
          </cell>
        </row>
        <row r="35">
          <cell r="D35" t="str">
            <v>三菱電機</v>
          </cell>
          <cell r="E35" t="str">
            <v>日立</v>
          </cell>
          <cell r="F35" t="str">
            <v>松下電器</v>
          </cell>
          <cell r="G35" t="str">
            <v>三菱電機</v>
          </cell>
          <cell r="H35">
            <v>0</v>
          </cell>
          <cell r="I35">
            <v>0</v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>
            <v>0</v>
          </cell>
          <cell r="O35">
            <v>0</v>
          </cell>
          <cell r="P35">
            <v>0</v>
          </cell>
          <cell r="Q35" t="str">
            <v/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 t="e">
            <v>#VALUE!</v>
          </cell>
          <cell r="W35" t="e">
            <v>#VALUE!</v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>
            <v>0</v>
          </cell>
          <cell r="AE35" t="str">
            <v/>
          </cell>
          <cell r="AF35" t="str">
            <v/>
          </cell>
          <cell r="AG35" t="str">
            <v/>
          </cell>
          <cell r="AH35">
            <v>0</v>
          </cell>
          <cell r="AI35" t="str">
            <v/>
          </cell>
          <cell r="AJ35" t="str">
            <v/>
          </cell>
          <cell r="AK35" t="str">
            <v/>
          </cell>
          <cell r="AL35">
            <v>0</v>
          </cell>
          <cell r="AM35" t="str">
            <v/>
          </cell>
          <cell r="AN35" t="e">
            <v>#VALUE!</v>
          </cell>
          <cell r="AO35" t="e">
            <v>#VALUE!</v>
          </cell>
          <cell r="AP35" t="e">
            <v>#VALUE!</v>
          </cell>
        </row>
        <row r="36">
          <cell r="G36">
            <v>0</v>
          </cell>
          <cell r="H36">
            <v>0</v>
          </cell>
          <cell r="I36">
            <v>0</v>
          </cell>
          <cell r="J36" t="str">
            <v/>
          </cell>
          <cell r="K36" t="str">
            <v/>
          </cell>
          <cell r="L36" t="str">
            <v/>
          </cell>
          <cell r="M36">
            <v>4</v>
          </cell>
          <cell r="N36">
            <v>0</v>
          </cell>
          <cell r="O36">
            <v>4</v>
          </cell>
          <cell r="P36">
            <v>0</v>
          </cell>
          <cell r="Q36" t="str">
            <v/>
          </cell>
          <cell r="R36">
            <v>0</v>
          </cell>
          <cell r="S36">
            <v>4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>1.44*2</v>
          </cell>
          <cell r="AE36" t="e">
            <v>#VALUE!</v>
          </cell>
          <cell r="AF36" t="str">
            <v/>
          </cell>
          <cell r="AG36" t="str">
            <v/>
          </cell>
          <cell r="AH36">
            <v>0</v>
          </cell>
          <cell r="AI36" t="str">
            <v/>
          </cell>
          <cell r="AJ36" t="str">
            <v/>
          </cell>
          <cell r="AK36" t="str">
            <v/>
          </cell>
          <cell r="AL36">
            <v>0</v>
          </cell>
          <cell r="AM36" t="str">
            <v/>
          </cell>
          <cell r="AN36" t="e">
            <v>#VALUE!</v>
          </cell>
          <cell r="AO36" t="e">
            <v>#VALUE!</v>
          </cell>
          <cell r="AP36" t="e">
            <v>#VALUE!</v>
          </cell>
        </row>
        <row r="37">
          <cell r="B37" t="str">
            <v>AEX-1</v>
          </cell>
          <cell r="C37" t="str">
            <v>全熱交換型換気扇</v>
          </cell>
          <cell r="D37">
            <v>388800</v>
          </cell>
          <cell r="E37">
            <v>351600</v>
          </cell>
          <cell r="F37">
            <v>385500</v>
          </cell>
          <cell r="G37">
            <v>388800</v>
          </cell>
          <cell r="H37">
            <v>0.63</v>
          </cell>
          <cell r="I37">
            <v>244944</v>
          </cell>
          <cell r="J37" t="str">
            <v/>
          </cell>
          <cell r="K37">
            <v>40550</v>
          </cell>
          <cell r="L37" t="str">
            <v/>
          </cell>
          <cell r="M37">
            <v>16300</v>
          </cell>
          <cell r="N37">
            <v>301794</v>
          </cell>
          <cell r="O37">
            <v>301000</v>
          </cell>
          <cell r="P37">
            <v>301794</v>
          </cell>
          <cell r="Q37">
            <v>301000</v>
          </cell>
          <cell r="R37" t="str">
            <v>AEX-1</v>
          </cell>
          <cell r="S37">
            <v>301794</v>
          </cell>
          <cell r="T37" t="str">
            <v>AEX-1</v>
          </cell>
          <cell r="U37" t="str">
            <v>全熱交換型換気扇</v>
          </cell>
          <cell r="V37">
            <v>2.88</v>
          </cell>
          <cell r="W37">
            <v>36864</v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>
            <v>2.88</v>
          </cell>
          <cell r="AE37">
            <v>36864</v>
          </cell>
          <cell r="AF37">
            <v>3686</v>
          </cell>
          <cell r="AG37">
            <v>40550</v>
          </cell>
          <cell r="AH37" t="e">
            <v>#VALUE!</v>
          </cell>
          <cell r="AI37" t="str">
            <v/>
          </cell>
          <cell r="AJ37" t="str">
            <v/>
          </cell>
          <cell r="AK37" t="str">
            <v/>
          </cell>
          <cell r="AL37">
            <v>40550</v>
          </cell>
          <cell r="AM37">
            <v>40500</v>
          </cell>
          <cell r="AN37" t="e">
            <v>#VALUE!</v>
          </cell>
          <cell r="AO37" t="e">
            <v>#VALUE!</v>
          </cell>
          <cell r="AP37" t="e">
            <v>#VALUE!</v>
          </cell>
        </row>
        <row r="38">
          <cell r="G38">
            <v>0</v>
          </cell>
          <cell r="H38">
            <v>0</v>
          </cell>
          <cell r="I38">
            <v>0</v>
          </cell>
          <cell r="J38" t="str">
            <v/>
          </cell>
          <cell r="K38" t="str">
            <v/>
          </cell>
          <cell r="L38" t="str">
            <v/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/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 t="e">
            <v>#VALUE!</v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e">
            <v>#VALUE!</v>
          </cell>
          <cell r="AE38" t="str">
            <v/>
          </cell>
          <cell r="AF38" t="str">
            <v/>
          </cell>
          <cell r="AG38" t="str">
            <v/>
          </cell>
          <cell r="AH38">
            <v>0</v>
          </cell>
          <cell r="AI38" t="str">
            <v/>
          </cell>
          <cell r="AJ38" t="str">
            <v/>
          </cell>
          <cell r="AK38" t="str">
            <v/>
          </cell>
          <cell r="AL38">
            <v>0</v>
          </cell>
          <cell r="AM38" t="str">
            <v/>
          </cell>
          <cell r="AN38" t="e">
            <v>#VALUE!</v>
          </cell>
          <cell r="AO38" t="e">
            <v>#VALUE!</v>
          </cell>
          <cell r="AP38" t="e">
            <v>#VALUE!</v>
          </cell>
        </row>
        <row r="39">
          <cell r="B39" t="str">
            <v>AEX-2</v>
          </cell>
          <cell r="C39" t="str">
            <v>全熱交換型換気扇</v>
          </cell>
          <cell r="D39">
            <v>70200</v>
          </cell>
          <cell r="E39" t="str">
            <v>該当品無</v>
          </cell>
          <cell r="F39">
            <v>76500</v>
          </cell>
          <cell r="G39">
            <v>70200</v>
          </cell>
          <cell r="H39">
            <v>0.63</v>
          </cell>
          <cell r="I39">
            <v>44226</v>
          </cell>
          <cell r="J39" t="str">
            <v/>
          </cell>
          <cell r="K39">
            <v>14220</v>
          </cell>
          <cell r="L39" t="str">
            <v/>
          </cell>
          <cell r="M39" t="str">
            <v/>
          </cell>
          <cell r="N39">
            <v>58400</v>
          </cell>
          <cell r="O39" t="str">
            <v>全熱交換型換気扇</v>
          </cell>
          <cell r="P39">
            <v>58446</v>
          </cell>
          <cell r="Q39">
            <v>58400</v>
          </cell>
          <cell r="R39" t="str">
            <v>全熱交換型換気扇</v>
          </cell>
          <cell r="S39">
            <v>58446</v>
          </cell>
          <cell r="T39" t="str">
            <v>AEX-2</v>
          </cell>
          <cell r="U39" t="str">
            <v>全熱交換型換気扇</v>
          </cell>
          <cell r="V39">
            <v>12928</v>
          </cell>
          <cell r="W39">
            <v>1292</v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>
            <v>1.01</v>
          </cell>
          <cell r="AE39">
            <v>12928</v>
          </cell>
          <cell r="AF39">
            <v>1292</v>
          </cell>
          <cell r="AG39">
            <v>14220</v>
          </cell>
          <cell r="AH39" t="e">
            <v>#VALUE!</v>
          </cell>
          <cell r="AI39" t="str">
            <v/>
          </cell>
          <cell r="AJ39" t="str">
            <v/>
          </cell>
          <cell r="AK39" t="str">
            <v/>
          </cell>
          <cell r="AL39">
            <v>14220</v>
          </cell>
          <cell r="AM39">
            <v>14200</v>
          </cell>
          <cell r="AN39" t="e">
            <v>#VALUE!</v>
          </cell>
          <cell r="AO39" t="e">
            <v>#VALUE!</v>
          </cell>
          <cell r="AP39" t="e">
            <v>#VALUE!</v>
          </cell>
        </row>
        <row r="40">
          <cell r="G40">
            <v>0</v>
          </cell>
          <cell r="H40">
            <v>0</v>
          </cell>
          <cell r="I40">
            <v>0</v>
          </cell>
          <cell r="J40" t="str">
            <v/>
          </cell>
          <cell r="K40" t="str">
            <v/>
          </cell>
          <cell r="L40" t="str">
            <v/>
          </cell>
          <cell r="M40">
            <v>4</v>
          </cell>
          <cell r="N40">
            <v>0</v>
          </cell>
          <cell r="O40">
            <v>4</v>
          </cell>
          <cell r="P40">
            <v>0</v>
          </cell>
          <cell r="Q40" t="str">
            <v/>
          </cell>
          <cell r="R40">
            <v>0</v>
          </cell>
          <cell r="S40">
            <v>4</v>
          </cell>
          <cell r="T40">
            <v>0</v>
          </cell>
          <cell r="U40">
            <v>0</v>
          </cell>
          <cell r="V40">
            <v>0</v>
          </cell>
          <cell r="W40" t="e">
            <v>#VALUE!</v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>1.25*2</v>
          </cell>
          <cell r="AE40" t="str">
            <v/>
          </cell>
          <cell r="AF40" t="str">
            <v/>
          </cell>
          <cell r="AG40" t="str">
            <v/>
          </cell>
          <cell r="AH40">
            <v>0</v>
          </cell>
          <cell r="AI40" t="str">
            <v/>
          </cell>
          <cell r="AJ40" t="str">
            <v/>
          </cell>
          <cell r="AK40" t="str">
            <v/>
          </cell>
          <cell r="AL40">
            <v>0</v>
          </cell>
          <cell r="AM40" t="str">
            <v/>
          </cell>
          <cell r="AN40" t="e">
            <v>#VALUE!</v>
          </cell>
          <cell r="AO40" t="e">
            <v>#VALUE!</v>
          </cell>
          <cell r="AP40" t="e">
            <v>#VALUE!</v>
          </cell>
        </row>
        <row r="41">
          <cell r="B41" t="str">
            <v>AEX-3</v>
          </cell>
          <cell r="C41" t="str">
            <v>全熱交換型換気扇</v>
          </cell>
          <cell r="D41">
            <v>218200</v>
          </cell>
          <cell r="E41">
            <v>240800</v>
          </cell>
          <cell r="F41">
            <v>217100</v>
          </cell>
          <cell r="G41">
            <v>218200</v>
          </cell>
          <cell r="H41">
            <v>0.63</v>
          </cell>
          <cell r="I41">
            <v>137466</v>
          </cell>
          <cell r="J41" t="str">
            <v/>
          </cell>
          <cell r="K41">
            <v>35200</v>
          </cell>
          <cell r="L41" t="str">
            <v/>
          </cell>
          <cell r="M41">
            <v>16300</v>
          </cell>
          <cell r="N41">
            <v>188966</v>
          </cell>
          <cell r="O41">
            <v>188000</v>
          </cell>
          <cell r="P41">
            <v>188966</v>
          </cell>
          <cell r="Q41">
            <v>188000</v>
          </cell>
          <cell r="R41" t="str">
            <v>AEX-3</v>
          </cell>
          <cell r="S41">
            <v>188966</v>
          </cell>
          <cell r="T41" t="str">
            <v>AEX-3</v>
          </cell>
          <cell r="U41" t="str">
            <v>全熱交換型換気扇</v>
          </cell>
          <cell r="V41">
            <v>2.5</v>
          </cell>
          <cell r="W41">
            <v>32000</v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>
            <v>2.5</v>
          </cell>
          <cell r="AE41">
            <v>32000</v>
          </cell>
          <cell r="AF41">
            <v>3200</v>
          </cell>
          <cell r="AG41">
            <v>35200</v>
          </cell>
          <cell r="AH41" t="e">
            <v>#VALUE!</v>
          </cell>
          <cell r="AI41" t="str">
            <v/>
          </cell>
          <cell r="AJ41" t="str">
            <v/>
          </cell>
          <cell r="AK41" t="str">
            <v/>
          </cell>
          <cell r="AL41">
            <v>35200</v>
          </cell>
          <cell r="AM41">
            <v>35200</v>
          </cell>
          <cell r="AN41" t="e">
            <v>#VALUE!</v>
          </cell>
          <cell r="AO41" t="e">
            <v>#VALUE!</v>
          </cell>
          <cell r="AP41" t="e">
            <v>#VALUE!</v>
          </cell>
        </row>
        <row r="42">
          <cell r="G42">
            <v>0</v>
          </cell>
          <cell r="H42">
            <v>0</v>
          </cell>
          <cell r="I42">
            <v>0</v>
          </cell>
          <cell r="J42" t="str">
            <v/>
          </cell>
          <cell r="K42" t="str">
            <v/>
          </cell>
          <cell r="L42" t="str">
            <v/>
          </cell>
          <cell r="M42">
            <v>4</v>
          </cell>
          <cell r="N42">
            <v>0</v>
          </cell>
          <cell r="O42">
            <v>4</v>
          </cell>
          <cell r="P42">
            <v>0</v>
          </cell>
          <cell r="Q42" t="str">
            <v/>
          </cell>
          <cell r="R42">
            <v>0</v>
          </cell>
          <cell r="S42">
            <v>4</v>
          </cell>
          <cell r="T42">
            <v>0</v>
          </cell>
          <cell r="U42">
            <v>0</v>
          </cell>
          <cell r="V42">
            <v>0</v>
          </cell>
          <cell r="W42" t="e">
            <v>#VALUE!</v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 t="str">
            <v/>
          </cell>
          <cell r="AD42" t="str">
            <v>1.25*2</v>
          </cell>
          <cell r="AE42" t="str">
            <v/>
          </cell>
          <cell r="AF42" t="str">
            <v/>
          </cell>
          <cell r="AG42" t="str">
            <v/>
          </cell>
          <cell r="AH42">
            <v>0</v>
          </cell>
          <cell r="AI42" t="str">
            <v/>
          </cell>
          <cell r="AJ42" t="str">
            <v/>
          </cell>
          <cell r="AK42" t="str">
            <v/>
          </cell>
          <cell r="AL42">
            <v>0</v>
          </cell>
          <cell r="AM42" t="str">
            <v/>
          </cell>
          <cell r="AN42" t="e">
            <v>#VALUE!</v>
          </cell>
          <cell r="AO42" t="e">
            <v>#VALUE!</v>
          </cell>
          <cell r="AP42" t="e">
            <v>#VALUE!</v>
          </cell>
        </row>
        <row r="43">
          <cell r="B43" t="str">
            <v>AEX-4</v>
          </cell>
          <cell r="C43" t="str">
            <v>全熱交換型換気扇</v>
          </cell>
          <cell r="D43">
            <v>310400</v>
          </cell>
          <cell r="E43">
            <v>258800</v>
          </cell>
          <cell r="F43">
            <v>309100</v>
          </cell>
          <cell r="G43">
            <v>310400</v>
          </cell>
          <cell r="H43">
            <v>0.63</v>
          </cell>
          <cell r="I43">
            <v>195552</v>
          </cell>
          <cell r="J43" t="str">
            <v/>
          </cell>
          <cell r="K43">
            <v>35200</v>
          </cell>
          <cell r="L43" t="str">
            <v/>
          </cell>
          <cell r="M43">
            <v>16300</v>
          </cell>
          <cell r="N43">
            <v>247052</v>
          </cell>
          <cell r="O43">
            <v>247000</v>
          </cell>
          <cell r="P43">
            <v>247052</v>
          </cell>
          <cell r="Q43">
            <v>247000</v>
          </cell>
          <cell r="R43" t="str">
            <v>AEX-4</v>
          </cell>
          <cell r="S43">
            <v>247052</v>
          </cell>
          <cell r="T43" t="str">
            <v>AEX-4</v>
          </cell>
          <cell r="U43" t="str">
            <v>全熱交換型換気扇</v>
          </cell>
          <cell r="V43">
            <v>2.5</v>
          </cell>
          <cell r="W43">
            <v>32000</v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>
            <v>2.5</v>
          </cell>
          <cell r="AE43">
            <v>32000</v>
          </cell>
          <cell r="AF43">
            <v>3200</v>
          </cell>
          <cell r="AG43">
            <v>35200</v>
          </cell>
          <cell r="AH43" t="e">
            <v>#VALUE!</v>
          </cell>
          <cell r="AI43" t="str">
            <v/>
          </cell>
          <cell r="AJ43" t="str">
            <v/>
          </cell>
          <cell r="AK43" t="str">
            <v/>
          </cell>
          <cell r="AL43">
            <v>35200</v>
          </cell>
          <cell r="AM43">
            <v>35200</v>
          </cell>
          <cell r="AN43" t="e">
            <v>#VALUE!</v>
          </cell>
          <cell r="AO43" t="e">
            <v>#VALUE!</v>
          </cell>
          <cell r="AP43" t="e">
            <v>#VALUE!</v>
          </cell>
        </row>
        <row r="44">
          <cell r="G44">
            <v>0</v>
          </cell>
          <cell r="H44">
            <v>0</v>
          </cell>
          <cell r="I44">
            <v>0</v>
          </cell>
          <cell r="J44" t="str">
            <v/>
          </cell>
          <cell r="K44" t="str">
            <v/>
          </cell>
          <cell r="L44" t="str">
            <v/>
          </cell>
          <cell r="M44">
            <v>2</v>
          </cell>
          <cell r="N44">
            <v>0</v>
          </cell>
          <cell r="O44">
            <v>2</v>
          </cell>
          <cell r="P44">
            <v>0</v>
          </cell>
          <cell r="Q44" t="str">
            <v/>
          </cell>
          <cell r="R44">
            <v>0</v>
          </cell>
          <cell r="S44">
            <v>2</v>
          </cell>
          <cell r="T44">
            <v>0</v>
          </cell>
          <cell r="U44">
            <v>0</v>
          </cell>
          <cell r="V44">
            <v>0</v>
          </cell>
          <cell r="W44" t="e">
            <v>#VALUE!</v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>
            <v>0</v>
          </cell>
          <cell r="AE44" t="str">
            <v/>
          </cell>
          <cell r="AF44" t="str">
            <v/>
          </cell>
          <cell r="AG44" t="str">
            <v/>
          </cell>
          <cell r="AH44">
            <v>0</v>
          </cell>
          <cell r="AI44" t="str">
            <v/>
          </cell>
          <cell r="AJ44" t="str">
            <v/>
          </cell>
          <cell r="AK44" t="str">
            <v/>
          </cell>
          <cell r="AL44">
            <v>0</v>
          </cell>
          <cell r="AM44" t="str">
            <v/>
          </cell>
          <cell r="AN44" t="e">
            <v>#VALUE!</v>
          </cell>
          <cell r="AO44" t="e">
            <v>#VALUE!</v>
          </cell>
          <cell r="AP44" t="e">
            <v>#VALUE!</v>
          </cell>
        </row>
        <row r="45">
          <cell r="B45" t="str">
            <v>FE-1</v>
          </cell>
          <cell r="C45" t="str">
            <v>排気ﾌｧﾝ</v>
          </cell>
          <cell r="D45">
            <v>45000</v>
          </cell>
          <cell r="E45" t="str">
            <v>該当品無</v>
          </cell>
          <cell r="F45" t="str">
            <v>該当品無</v>
          </cell>
          <cell r="G45">
            <v>45000</v>
          </cell>
          <cell r="H45">
            <v>0.8</v>
          </cell>
          <cell r="I45">
            <v>36000</v>
          </cell>
          <cell r="J45" t="str">
            <v/>
          </cell>
          <cell r="K45">
            <v>3520</v>
          </cell>
          <cell r="L45" t="str">
            <v/>
          </cell>
          <cell r="M45">
            <v>8160</v>
          </cell>
          <cell r="N45">
            <v>47680</v>
          </cell>
          <cell r="O45">
            <v>47600</v>
          </cell>
          <cell r="P45">
            <v>47680</v>
          </cell>
          <cell r="Q45">
            <v>47600</v>
          </cell>
          <cell r="R45" t="str">
            <v>FE-1</v>
          </cell>
          <cell r="S45">
            <v>47680</v>
          </cell>
          <cell r="T45" t="str">
            <v>FE-1</v>
          </cell>
          <cell r="U45" t="str">
            <v>排気ﾌｧﾝ</v>
          </cell>
          <cell r="V45">
            <v>0.25</v>
          </cell>
          <cell r="W45">
            <v>3200</v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>
            <v>0.25</v>
          </cell>
          <cell r="AE45">
            <v>3200</v>
          </cell>
          <cell r="AF45">
            <v>320</v>
          </cell>
          <cell r="AG45">
            <v>3520</v>
          </cell>
          <cell r="AH45" t="e">
            <v>#VALUE!</v>
          </cell>
          <cell r="AI45" t="str">
            <v/>
          </cell>
          <cell r="AJ45" t="str">
            <v/>
          </cell>
          <cell r="AK45" t="str">
            <v/>
          </cell>
          <cell r="AL45">
            <v>3520</v>
          </cell>
          <cell r="AM45">
            <v>3520</v>
          </cell>
          <cell r="AN45" t="e">
            <v>#VALUE!</v>
          </cell>
          <cell r="AO45" t="e">
            <v>#VALUE!</v>
          </cell>
          <cell r="AP45" t="e">
            <v>#VALUE!</v>
          </cell>
        </row>
        <row r="46">
          <cell r="G46">
            <v>0</v>
          </cell>
          <cell r="H46">
            <v>0</v>
          </cell>
          <cell r="I46">
            <v>0</v>
          </cell>
          <cell r="J46" t="str">
            <v/>
          </cell>
          <cell r="K46" t="str">
            <v/>
          </cell>
          <cell r="L46" t="str">
            <v/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/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 t="e">
            <v>#VALUE!</v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e">
            <v>#VALUE!</v>
          </cell>
          <cell r="AE46" t="str">
            <v/>
          </cell>
          <cell r="AF46" t="str">
            <v/>
          </cell>
          <cell r="AG46" t="str">
            <v/>
          </cell>
          <cell r="AH46">
            <v>0</v>
          </cell>
          <cell r="AI46" t="str">
            <v/>
          </cell>
          <cell r="AJ46" t="str">
            <v/>
          </cell>
          <cell r="AK46" t="str">
            <v/>
          </cell>
          <cell r="AL46">
            <v>0</v>
          </cell>
          <cell r="AM46" t="str">
            <v/>
          </cell>
          <cell r="AN46" t="e">
            <v>#VALUE!</v>
          </cell>
          <cell r="AO46" t="e">
            <v>#VALUE!</v>
          </cell>
          <cell r="AP46" t="e">
            <v>#VALUE!</v>
          </cell>
        </row>
        <row r="47">
          <cell r="B47" t="str">
            <v>FE-2</v>
          </cell>
          <cell r="C47" t="str">
            <v>排気ﾌｧﾝ</v>
          </cell>
          <cell r="D47">
            <v>101700</v>
          </cell>
          <cell r="E47">
            <v>106400</v>
          </cell>
          <cell r="F47">
            <v>118800</v>
          </cell>
          <cell r="G47">
            <v>101700</v>
          </cell>
          <cell r="H47">
            <v>0.8</v>
          </cell>
          <cell r="I47">
            <v>81360</v>
          </cell>
          <cell r="J47" t="str">
            <v/>
          </cell>
          <cell r="K47">
            <v>8166</v>
          </cell>
          <cell r="L47" t="str">
            <v/>
          </cell>
          <cell r="M47" t="str">
            <v/>
          </cell>
          <cell r="N47">
            <v>89500</v>
          </cell>
          <cell r="O47" t="str">
            <v>排気ﾌｧﾝ</v>
          </cell>
          <cell r="P47">
            <v>89526</v>
          </cell>
          <cell r="Q47">
            <v>89500</v>
          </cell>
          <cell r="R47" t="str">
            <v>排気ﾌｧﾝ</v>
          </cell>
          <cell r="S47">
            <v>89526</v>
          </cell>
          <cell r="T47" t="str">
            <v>FE-2</v>
          </cell>
          <cell r="U47" t="str">
            <v>排気ﾌｧﾝ</v>
          </cell>
          <cell r="V47">
            <v>7424</v>
          </cell>
          <cell r="W47">
            <v>742</v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0.57999999999999996</v>
          </cell>
          <cell r="AE47">
            <v>7424</v>
          </cell>
          <cell r="AF47">
            <v>742</v>
          </cell>
          <cell r="AG47">
            <v>8166</v>
          </cell>
          <cell r="AH47" t="e">
            <v>#VALUE!</v>
          </cell>
          <cell r="AI47" t="str">
            <v/>
          </cell>
          <cell r="AJ47" t="str">
            <v/>
          </cell>
          <cell r="AK47" t="str">
            <v/>
          </cell>
          <cell r="AL47">
            <v>8166</v>
          </cell>
          <cell r="AM47">
            <v>8160</v>
          </cell>
          <cell r="AN47" t="e">
            <v>#VALUE!</v>
          </cell>
          <cell r="AO47" t="e">
            <v>#VALUE!</v>
          </cell>
          <cell r="AP47" t="e">
            <v>#VALUE!</v>
          </cell>
        </row>
        <row r="48">
          <cell r="G48">
            <v>0</v>
          </cell>
          <cell r="H48">
            <v>0</v>
          </cell>
          <cell r="I48">
            <v>0</v>
          </cell>
          <cell r="J48" t="str">
            <v/>
          </cell>
          <cell r="K48" t="str">
            <v/>
          </cell>
          <cell r="L48" t="str">
            <v/>
          </cell>
          <cell r="M48">
            <v>2</v>
          </cell>
          <cell r="N48">
            <v>0</v>
          </cell>
          <cell r="O48">
            <v>2</v>
          </cell>
          <cell r="P48">
            <v>0</v>
          </cell>
          <cell r="Q48" t="str">
            <v/>
          </cell>
          <cell r="R48">
            <v>0</v>
          </cell>
          <cell r="S48">
            <v>2</v>
          </cell>
          <cell r="T48">
            <v>0</v>
          </cell>
          <cell r="U48">
            <v>0</v>
          </cell>
          <cell r="V48">
            <v>0</v>
          </cell>
          <cell r="W48" t="e">
            <v>#VALUE!</v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>
            <v>0</v>
          </cell>
          <cell r="AE48" t="str">
            <v/>
          </cell>
          <cell r="AF48" t="str">
            <v/>
          </cell>
          <cell r="AG48" t="str">
            <v/>
          </cell>
          <cell r="AH48">
            <v>0</v>
          </cell>
          <cell r="AI48" t="str">
            <v/>
          </cell>
          <cell r="AJ48" t="str">
            <v/>
          </cell>
          <cell r="AK48" t="str">
            <v/>
          </cell>
          <cell r="AL48">
            <v>0</v>
          </cell>
          <cell r="AM48" t="str">
            <v/>
          </cell>
          <cell r="AN48" t="e">
            <v>#VALUE!</v>
          </cell>
          <cell r="AO48" t="e">
            <v>#VALUE!</v>
          </cell>
          <cell r="AP48" t="e">
            <v>#VALUE!</v>
          </cell>
        </row>
        <row r="49">
          <cell r="B49" t="str">
            <v>FE-3</v>
          </cell>
          <cell r="C49" t="str">
            <v>排気ﾌｧﾝ</v>
          </cell>
          <cell r="D49">
            <v>41200</v>
          </cell>
          <cell r="E49">
            <v>40800</v>
          </cell>
          <cell r="F49">
            <v>36100</v>
          </cell>
          <cell r="G49">
            <v>41200</v>
          </cell>
          <cell r="H49">
            <v>0.8</v>
          </cell>
          <cell r="I49">
            <v>32960</v>
          </cell>
          <cell r="J49" t="str">
            <v/>
          </cell>
          <cell r="K49">
            <v>7040</v>
          </cell>
          <cell r="L49" t="str">
            <v/>
          </cell>
          <cell r="M49">
            <v>8160</v>
          </cell>
          <cell r="N49">
            <v>48160</v>
          </cell>
          <cell r="O49">
            <v>48100</v>
          </cell>
          <cell r="P49">
            <v>48160</v>
          </cell>
          <cell r="Q49">
            <v>48100</v>
          </cell>
          <cell r="R49" t="str">
            <v>FE-3</v>
          </cell>
          <cell r="S49">
            <v>48160</v>
          </cell>
          <cell r="T49" t="str">
            <v>FE-3</v>
          </cell>
          <cell r="U49" t="str">
            <v>排気ﾌｧﾝ</v>
          </cell>
          <cell r="V49">
            <v>0.5</v>
          </cell>
          <cell r="W49">
            <v>6400</v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>
            <v>0.5</v>
          </cell>
          <cell r="AE49">
            <v>6400</v>
          </cell>
          <cell r="AF49">
            <v>640</v>
          </cell>
          <cell r="AG49">
            <v>7040</v>
          </cell>
          <cell r="AH49" t="e">
            <v>#VALUE!</v>
          </cell>
          <cell r="AI49" t="str">
            <v/>
          </cell>
          <cell r="AJ49" t="str">
            <v/>
          </cell>
          <cell r="AK49" t="str">
            <v/>
          </cell>
          <cell r="AL49">
            <v>7040</v>
          </cell>
          <cell r="AM49">
            <v>7040</v>
          </cell>
          <cell r="AN49" t="e">
            <v>#VALUE!</v>
          </cell>
          <cell r="AO49" t="e">
            <v>#VALUE!</v>
          </cell>
          <cell r="AP49" t="e">
            <v>#VALUE!</v>
          </cell>
        </row>
        <row r="50">
          <cell r="D50" t="str">
            <v>◎</v>
          </cell>
          <cell r="E50" t="str">
            <v>◎</v>
          </cell>
          <cell r="F50">
            <v>0</v>
          </cell>
          <cell r="G50" t="str">
            <v>◎</v>
          </cell>
          <cell r="H50">
            <v>0</v>
          </cell>
          <cell r="I50">
            <v>0</v>
          </cell>
          <cell r="J50" t="str">
            <v>　　　　　　　　搬　　　入　　　乗　　　率</v>
          </cell>
          <cell r="K50" t="str">
            <v/>
          </cell>
          <cell r="L50" t="str">
            <v/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 t="str">
            <v xml:space="preserve"> 摘要範囲：トラック，クレーン等を使用して、機器を現場</v>
          </cell>
          <cell r="S50">
            <v>0</v>
          </cell>
          <cell r="T50" t="str">
            <v xml:space="preserve"> 摘要範囲：トラック，クレーン等を使用して、機器を現場</v>
          </cell>
          <cell r="U50" t="str">
            <v>　　　　　　　　搬　　　入　　　乗　　　率</v>
          </cell>
          <cell r="V50" t="str">
            <v>　　　　　　　　搬　　　入　　　乗　　　率</v>
          </cell>
          <cell r="W50" t="str">
            <v>　　　　　　　　搬　　　入　　　乗　　　率</v>
          </cell>
          <cell r="X50" t="str">
            <v>　　　　　　　　搬　　　入　　　乗　　　率</v>
          </cell>
          <cell r="Y50" t="str">
            <v>　　　　　　　　搬　　　入　　　乗　　　率</v>
          </cell>
          <cell r="Z50" t="str">
            <v>　　　　　　　　搬　　　入　　　乗　　　率</v>
          </cell>
          <cell r="AA50" t="str">
            <v>　　　　　　　　搬　　　入　　　乗　　　率</v>
          </cell>
          <cell r="AB50" t="str">
            <v>　　　　　　　　搬　　　入　　　乗　　　率</v>
          </cell>
          <cell r="AC50" t="str">
            <v>　　　　　　　　搬　　　入　　　乗　　　率</v>
          </cell>
        </row>
        <row r="51">
          <cell r="D51">
            <v>2499100</v>
          </cell>
          <cell r="E51">
            <v>2499100</v>
          </cell>
          <cell r="F51">
            <v>0</v>
          </cell>
          <cell r="G51">
            <v>2499100</v>
          </cell>
          <cell r="H51">
            <v>0</v>
          </cell>
          <cell r="I51">
            <v>0</v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 t="str">
            <v>　　　重量品　600 Kg/m3　以上</v>
          </cell>
          <cell r="S51">
            <v>0</v>
          </cell>
          <cell r="T51" t="str">
            <v>　　　　　敷地内設置場所まで運び入れ、又は基礎上に仮据付</v>
          </cell>
          <cell r="U51" t="str">
            <v>　　　　容量品　600 Kg/m3　未満</v>
          </cell>
          <cell r="V51" t="str">
            <v>　　　重量品　600 Kg/m3　以上</v>
          </cell>
          <cell r="W51" t="str">
            <v>　　　　容量品　600 Kg/m3　未満</v>
          </cell>
          <cell r="X51" t="str">
            <v>　　　重量品　600 Kg/m3　以上</v>
          </cell>
          <cell r="Y51" t="str">
            <v>　　　　容量品　600 Kg/m3　未満</v>
          </cell>
          <cell r="Z51" t="str">
            <v>　　　重量品　600 Kg/m3　以上</v>
          </cell>
          <cell r="AA51" t="str">
            <v>　　　　容量品　600 Kg/m3　未満</v>
          </cell>
          <cell r="AB51" t="str">
            <v>　　　重量品　600 Kg/m3　以上</v>
          </cell>
          <cell r="AC51" t="str">
            <v>　　　　容量品　600 Kg/m3　未満</v>
          </cell>
          <cell r="AD51" t="str">
            <v>　　　　容量品　600 Kg/m3　未満</v>
          </cell>
          <cell r="AE51" t="str">
            <v>　　　　容量品　600 Kg/m3　未満</v>
          </cell>
          <cell r="AF51" t="str">
            <v>　　　　容量品　600 Kg/m3　未満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 t="str">
            <v>　　　　　を行う費用とし、100 Kg 以上のものに適用する。</v>
          </cell>
          <cell r="M52" t="str">
            <v>Kg以下</v>
          </cell>
          <cell r="N52" t="str">
            <v>係数</v>
          </cell>
          <cell r="O52" t="str">
            <v>Kg以下</v>
          </cell>
          <cell r="P52">
            <v>0</v>
          </cell>
          <cell r="Q52">
            <v>0</v>
          </cell>
          <cell r="R52" t="str">
            <v>係数</v>
          </cell>
          <cell r="S52">
            <v>0</v>
          </cell>
          <cell r="T52" t="str">
            <v>　　　　　を行う費用とし、100 Kg 以上のものに適用する。</v>
          </cell>
          <cell r="U52" t="str">
            <v>Kg以下</v>
          </cell>
          <cell r="V52" t="str">
            <v>係数</v>
          </cell>
          <cell r="W52" t="str">
            <v>Kg以下</v>
          </cell>
          <cell r="X52" t="str">
            <v>係数</v>
          </cell>
          <cell r="Y52" t="str">
            <v xml:space="preserve"> Kg/m3未満</v>
          </cell>
          <cell r="Z52" t="str">
            <v>係数</v>
          </cell>
          <cell r="AA52" t="str">
            <v xml:space="preserve"> Kg/m3未満</v>
          </cell>
          <cell r="AB52" t="str">
            <v>Kg以下</v>
          </cell>
          <cell r="AC52" t="str">
            <v>係数</v>
          </cell>
          <cell r="AD52" t="str">
            <v>Kg以下</v>
          </cell>
          <cell r="AE52" t="str">
            <v>係数</v>
          </cell>
          <cell r="AF52" t="str">
            <v xml:space="preserve"> Kg/m3未満</v>
          </cell>
          <cell r="AG52" t="str">
            <v>係数</v>
          </cell>
          <cell r="AH52" t="str">
            <v xml:space="preserve"> Kg/m3未満</v>
          </cell>
          <cell r="AI52" t="str">
            <v>係数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 t="str">
            <v/>
          </cell>
          <cell r="N53">
            <v>1.3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 t="str">
            <v xml:space="preserve"> 搬 入 費：基準単価＊重量＊搬入乗率</v>
          </cell>
          <cell r="U53" t="str">
            <v xml:space="preserve"> 250</v>
          </cell>
          <cell r="V53">
            <v>1.3</v>
          </cell>
          <cell r="W53" t="str">
            <v>3000</v>
          </cell>
          <cell r="X53">
            <v>0.85</v>
          </cell>
          <cell r="Y53" t="str">
            <v>600</v>
          </cell>
          <cell r="Z53">
            <v>1</v>
          </cell>
          <cell r="AA53" t="str">
            <v xml:space="preserve"> 250</v>
          </cell>
          <cell r="AB53" t="str">
            <v xml:space="preserve"> 250</v>
          </cell>
          <cell r="AC53">
            <v>1.3</v>
          </cell>
          <cell r="AD53" t="str">
            <v>3000</v>
          </cell>
          <cell r="AE53">
            <v>0.85</v>
          </cell>
          <cell r="AF53" t="str">
            <v>600</v>
          </cell>
          <cell r="AG53">
            <v>1</v>
          </cell>
          <cell r="AH53" t="str">
            <v>200</v>
          </cell>
          <cell r="AI53">
            <v>2</v>
          </cell>
        </row>
        <row r="54">
          <cell r="B54" t="str">
            <v>吊り金物</v>
          </cell>
          <cell r="C54" t="str">
            <v>(２本吊り)</v>
          </cell>
          <cell r="D54" t="str">
            <v>(２本吊り)</v>
          </cell>
          <cell r="E54">
            <v>8160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1.2</v>
          </cell>
          <cell r="K54" t="str">
            <v>5000</v>
          </cell>
          <cell r="L54">
            <v>0.75</v>
          </cell>
          <cell r="M54" t="str">
            <v>500</v>
          </cell>
          <cell r="N54">
            <v>1.2</v>
          </cell>
          <cell r="O54" t="str">
            <v>100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1.2</v>
          </cell>
          <cell r="U54" t="str">
            <v>5000</v>
          </cell>
          <cell r="V54">
            <v>0.75</v>
          </cell>
          <cell r="W54" t="str">
            <v>500</v>
          </cell>
          <cell r="X54">
            <v>1.2</v>
          </cell>
          <cell r="Y54" t="str">
            <v>100</v>
          </cell>
          <cell r="Z54">
            <v>2.5</v>
          </cell>
          <cell r="AA54" t="str">
            <v xml:space="preserve"> 500</v>
          </cell>
          <cell r="AB54" t="str">
            <v xml:space="preserve"> 500</v>
          </cell>
          <cell r="AC54">
            <v>1.2</v>
          </cell>
          <cell r="AD54" t="str">
            <v>5000</v>
          </cell>
          <cell r="AE54">
            <v>0.75</v>
          </cell>
          <cell r="AF54" t="str">
            <v>500</v>
          </cell>
          <cell r="AG54">
            <v>1.2</v>
          </cell>
          <cell r="AH54" t="str">
            <v>100</v>
          </cell>
          <cell r="AI54">
            <v>2.5</v>
          </cell>
        </row>
        <row r="55">
          <cell r="D55" t="str">
            <v>(４本吊り)</v>
          </cell>
          <cell r="E55">
            <v>16300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800</v>
          </cell>
          <cell r="K55">
            <v>1.1000000000000001</v>
          </cell>
          <cell r="L55" t="str">
            <v>7000</v>
          </cell>
          <cell r="M55">
            <v>0.7</v>
          </cell>
          <cell r="N55" t="str">
            <v>400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1.1000000000000001</v>
          </cell>
          <cell r="U55" t="str">
            <v>7000</v>
          </cell>
          <cell r="V55">
            <v>0.7</v>
          </cell>
          <cell r="W55" t="str">
            <v>400</v>
          </cell>
          <cell r="X55">
            <v>1.4</v>
          </cell>
          <cell r="Y55" t="str">
            <v xml:space="preserve"> 800</v>
          </cell>
          <cell r="Z55">
            <v>1.1000000000000001</v>
          </cell>
          <cell r="AA55" t="str">
            <v>7000</v>
          </cell>
          <cell r="AB55" t="str">
            <v xml:space="preserve"> 800</v>
          </cell>
          <cell r="AC55">
            <v>1.1000000000000001</v>
          </cell>
          <cell r="AD55" t="str">
            <v>7000</v>
          </cell>
          <cell r="AE55">
            <v>0.7</v>
          </cell>
          <cell r="AF55" t="str">
            <v>400</v>
          </cell>
          <cell r="AG55">
            <v>1.4</v>
          </cell>
        </row>
        <row r="56">
          <cell r="AB56" t="str">
            <v>1000</v>
          </cell>
          <cell r="AC56">
            <v>1</v>
          </cell>
          <cell r="AD56" t="str">
            <v>10000</v>
          </cell>
          <cell r="AE56">
            <v>0.6</v>
          </cell>
          <cell r="AF56" t="str">
            <v>300</v>
          </cell>
          <cell r="AG56">
            <v>1.7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乙1"/>
      <sheetName val="２次 製品費"/>
      <sheetName val="複合単価表"/>
      <sheetName val="表紙"/>
      <sheetName val="設計変更　業者用"/>
      <sheetName val="____1"/>
    </sheetNames>
    <sheetDataSet>
      <sheetData sheetId="0" refreshError="1">
        <row r="3">
          <cell r="B3" t="str">
            <v>名　　　　　称</v>
          </cell>
          <cell r="C3" t="str">
            <v>既　　 設　　計</v>
          </cell>
        </row>
        <row r="4">
          <cell r="C4" t="str">
            <v>規　格　寸　法</v>
          </cell>
          <cell r="D4" t="str">
            <v>数量</v>
          </cell>
          <cell r="E4" t="str">
            <v>数量</v>
          </cell>
          <cell r="F4" t="str">
            <v>単位</v>
          </cell>
          <cell r="G4" t="str">
            <v>単    価</v>
          </cell>
          <cell r="H4" t="str">
            <v>金　　　額</v>
          </cell>
        </row>
        <row r="5">
          <cell r="B5" t="str">
            <v xml:space="preserve"> </v>
          </cell>
        </row>
        <row r="6">
          <cell r="B6" t="str">
            <v>[直接工事費]</v>
          </cell>
        </row>
        <row r="14">
          <cell r="B14" t="str">
            <v>Ⅰ．空気調和設備工事</v>
          </cell>
          <cell r="C14" t="str">
            <v xml:space="preserve">一     式 </v>
          </cell>
          <cell r="D14" t="str">
            <v xml:space="preserve">一     式 </v>
          </cell>
          <cell r="E14" t="str">
            <v xml:space="preserve">一     式 </v>
          </cell>
          <cell r="F14" t="str">
            <v xml:space="preserve">一     式 </v>
          </cell>
          <cell r="G14" t="str">
            <v xml:space="preserve">一     式 </v>
          </cell>
        </row>
        <row r="18">
          <cell r="B18" t="str">
            <v>Ⅱ．給排水衛生設備工事</v>
          </cell>
          <cell r="C18" t="str">
            <v xml:space="preserve">一     式 </v>
          </cell>
          <cell r="D18" t="str">
            <v xml:space="preserve">一     式 </v>
          </cell>
          <cell r="E18" t="str">
            <v xml:space="preserve">一     式 </v>
          </cell>
          <cell r="F18" t="str">
            <v xml:space="preserve">一     式 </v>
          </cell>
          <cell r="G18" t="str">
            <v xml:space="preserve">一     式 </v>
          </cell>
        </row>
        <row r="30">
          <cell r="B30" t="str">
            <v>　</v>
          </cell>
        </row>
        <row r="36">
          <cell r="B36" t="str">
            <v>合　　　計</v>
          </cell>
          <cell r="C36" t="str">
            <v xml:space="preserve">一     式 </v>
          </cell>
          <cell r="D36" t="str">
            <v xml:space="preserve">一     式 </v>
          </cell>
          <cell r="E36" t="str">
            <v xml:space="preserve">一     式 </v>
          </cell>
          <cell r="F36" t="str">
            <v xml:space="preserve">一     式 </v>
          </cell>
          <cell r="G36" t="str">
            <v xml:space="preserve">一     式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諸経費等率表"/>
      <sheetName val="設備諸経費等"/>
      <sheetName val="平成８年度住宅諸経費率算出表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4">
          <cell r="A4">
            <v>0</v>
          </cell>
          <cell r="B4">
            <v>12.03</v>
          </cell>
          <cell r="C4">
            <v>12.03</v>
          </cell>
          <cell r="D4">
            <v>4000000</v>
          </cell>
          <cell r="F4">
            <v>0</v>
          </cell>
          <cell r="G4">
            <v>12.23</v>
          </cell>
          <cell r="H4">
            <v>12.23</v>
          </cell>
          <cell r="I4">
            <v>1000000</v>
          </cell>
          <cell r="K4">
            <v>0</v>
          </cell>
          <cell r="L4">
            <v>8.31</v>
          </cell>
          <cell r="M4">
            <v>8.31</v>
          </cell>
          <cell r="N4">
            <v>1000000</v>
          </cell>
        </row>
        <row r="5">
          <cell r="A5">
            <v>4000000</v>
          </cell>
          <cell r="B5">
            <v>12.03</v>
          </cell>
          <cell r="C5">
            <v>8.41</v>
          </cell>
          <cell r="D5">
            <v>10000000</v>
          </cell>
          <cell r="F5">
            <v>1000000</v>
          </cell>
          <cell r="G5">
            <v>12.23</v>
          </cell>
          <cell r="H5">
            <v>12.23</v>
          </cell>
          <cell r="I5">
            <v>2000000</v>
          </cell>
          <cell r="K5">
            <v>1000000</v>
          </cell>
          <cell r="L5">
            <v>8.31</v>
          </cell>
          <cell r="M5">
            <v>8.31</v>
          </cell>
          <cell r="N5">
            <v>2000000</v>
          </cell>
        </row>
        <row r="6">
          <cell r="A6">
            <v>10000000</v>
          </cell>
          <cell r="B6">
            <v>8.41</v>
          </cell>
          <cell r="C6">
            <v>7.42</v>
          </cell>
          <cell r="D6">
            <v>14000000</v>
          </cell>
          <cell r="F6">
            <v>2000000</v>
          </cell>
          <cell r="G6">
            <v>12.23</v>
          </cell>
          <cell r="H6">
            <v>12.23</v>
          </cell>
          <cell r="I6">
            <v>3000000</v>
          </cell>
          <cell r="K6">
            <v>2000000</v>
          </cell>
          <cell r="L6">
            <v>8.31</v>
          </cell>
          <cell r="M6">
            <v>8.31</v>
          </cell>
          <cell r="N6">
            <v>3000000</v>
          </cell>
        </row>
        <row r="7">
          <cell r="A7">
            <v>14000000</v>
          </cell>
          <cell r="B7">
            <v>7.42</v>
          </cell>
          <cell r="C7">
            <v>6.57</v>
          </cell>
          <cell r="D7">
            <v>20000000</v>
          </cell>
          <cell r="F7">
            <v>3000000</v>
          </cell>
          <cell r="G7">
            <v>12.23</v>
          </cell>
          <cell r="H7">
            <v>11.88</v>
          </cell>
          <cell r="I7">
            <v>4000000</v>
          </cell>
          <cell r="K7">
            <v>3000000</v>
          </cell>
          <cell r="L7">
            <v>8.31</v>
          </cell>
          <cell r="M7">
            <v>8.27</v>
          </cell>
          <cell r="N7">
            <v>4000000</v>
          </cell>
        </row>
        <row r="8">
          <cell r="A8">
            <v>20000000</v>
          </cell>
          <cell r="B8">
            <v>6.57</v>
          </cell>
          <cell r="C8">
            <v>6.19</v>
          </cell>
          <cell r="D8">
            <v>24000000</v>
          </cell>
          <cell r="F8">
            <v>4000000</v>
          </cell>
          <cell r="G8">
            <v>11.88</v>
          </cell>
          <cell r="H8">
            <v>11.4</v>
          </cell>
          <cell r="I8">
            <v>6000000</v>
          </cell>
          <cell r="K8">
            <v>4000000</v>
          </cell>
          <cell r="L8">
            <v>8.27</v>
          </cell>
          <cell r="M8">
            <v>8.2100000000000009</v>
          </cell>
          <cell r="N8">
            <v>6000000</v>
          </cell>
        </row>
        <row r="9">
          <cell r="A9">
            <v>24000000</v>
          </cell>
          <cell r="B9">
            <v>6.19</v>
          </cell>
          <cell r="C9">
            <v>5.76</v>
          </cell>
          <cell r="D9">
            <v>30000000</v>
          </cell>
          <cell r="F9">
            <v>6000000</v>
          </cell>
          <cell r="G9">
            <v>11.4</v>
          </cell>
          <cell r="H9">
            <v>11.07</v>
          </cell>
          <cell r="I9">
            <v>8000000</v>
          </cell>
          <cell r="K9">
            <v>6000000</v>
          </cell>
          <cell r="L9">
            <v>8.2100000000000009</v>
          </cell>
          <cell r="M9">
            <v>8.16</v>
          </cell>
          <cell r="N9">
            <v>8000000</v>
          </cell>
        </row>
        <row r="10">
          <cell r="A10">
            <v>30000000</v>
          </cell>
          <cell r="B10">
            <v>5.76</v>
          </cell>
          <cell r="C10">
            <v>5.26</v>
          </cell>
          <cell r="D10">
            <v>40000000</v>
          </cell>
          <cell r="F10">
            <v>8000000</v>
          </cell>
          <cell r="G10">
            <v>11.07</v>
          </cell>
          <cell r="H10">
            <v>10.82</v>
          </cell>
          <cell r="I10">
            <v>10000000</v>
          </cell>
          <cell r="K10">
            <v>8000000</v>
          </cell>
          <cell r="L10">
            <v>8.16</v>
          </cell>
          <cell r="M10">
            <v>8.1300000000000008</v>
          </cell>
          <cell r="N10">
            <v>10000000</v>
          </cell>
        </row>
        <row r="11">
          <cell r="A11">
            <v>40000000</v>
          </cell>
          <cell r="B11">
            <v>5.26</v>
          </cell>
          <cell r="C11">
            <v>4.9400000000000004</v>
          </cell>
          <cell r="D11">
            <v>50000000</v>
          </cell>
          <cell r="F11">
            <v>10000000</v>
          </cell>
          <cell r="G11">
            <v>10.82</v>
          </cell>
          <cell r="H11">
            <v>10.63</v>
          </cell>
          <cell r="I11">
            <v>12000000</v>
          </cell>
          <cell r="K11">
            <v>10000000</v>
          </cell>
          <cell r="L11">
            <v>8.1300000000000008</v>
          </cell>
          <cell r="M11">
            <v>8.1</v>
          </cell>
          <cell r="N11">
            <v>12000000</v>
          </cell>
        </row>
        <row r="12">
          <cell r="A12">
            <v>50000000</v>
          </cell>
          <cell r="B12">
            <v>4.9400000000000004</v>
          </cell>
          <cell r="C12">
            <v>4.5</v>
          </cell>
          <cell r="D12">
            <v>70000000</v>
          </cell>
          <cell r="F12">
            <v>12000000</v>
          </cell>
          <cell r="G12">
            <v>10.63</v>
          </cell>
          <cell r="H12">
            <v>10.46</v>
          </cell>
          <cell r="I12">
            <v>14000000</v>
          </cell>
          <cell r="K12">
            <v>12000000</v>
          </cell>
          <cell r="L12">
            <v>8.1</v>
          </cell>
          <cell r="M12">
            <v>8.07</v>
          </cell>
          <cell r="N12">
            <v>14000000</v>
          </cell>
        </row>
        <row r="13">
          <cell r="A13">
            <v>70000000</v>
          </cell>
          <cell r="B13">
            <v>4.5</v>
          </cell>
          <cell r="C13">
            <v>4.09</v>
          </cell>
          <cell r="D13">
            <v>100000000</v>
          </cell>
          <cell r="F13">
            <v>14000000</v>
          </cell>
          <cell r="G13">
            <v>10.46</v>
          </cell>
          <cell r="H13">
            <v>10.32</v>
          </cell>
          <cell r="I13">
            <v>16000000</v>
          </cell>
          <cell r="K13">
            <v>14000000</v>
          </cell>
          <cell r="L13">
            <v>8.07</v>
          </cell>
          <cell r="M13">
            <v>8.0500000000000007</v>
          </cell>
          <cell r="N13">
            <v>16000000</v>
          </cell>
        </row>
        <row r="14">
          <cell r="A14">
            <v>100000000</v>
          </cell>
          <cell r="B14">
            <v>4.09</v>
          </cell>
          <cell r="C14">
            <v>3.76</v>
          </cell>
          <cell r="D14">
            <v>140000000</v>
          </cell>
          <cell r="F14">
            <v>16000000</v>
          </cell>
          <cell r="G14">
            <v>10.32</v>
          </cell>
          <cell r="H14">
            <v>10.199999999999999</v>
          </cell>
          <cell r="I14">
            <v>18000000</v>
          </cell>
          <cell r="K14">
            <v>16000000</v>
          </cell>
          <cell r="L14">
            <v>8.0500000000000007</v>
          </cell>
          <cell r="M14">
            <v>8.0299999999999994</v>
          </cell>
          <cell r="N14">
            <v>18000000</v>
          </cell>
        </row>
        <row r="15">
          <cell r="A15">
            <v>140000000</v>
          </cell>
          <cell r="B15">
            <v>3.76</v>
          </cell>
          <cell r="C15">
            <v>3.54</v>
          </cell>
          <cell r="D15">
            <v>200000000</v>
          </cell>
          <cell r="F15">
            <v>18000000</v>
          </cell>
          <cell r="G15">
            <v>10.199999999999999</v>
          </cell>
          <cell r="H15">
            <v>10.09</v>
          </cell>
          <cell r="I15">
            <v>20000000</v>
          </cell>
          <cell r="K15">
            <v>18000000</v>
          </cell>
          <cell r="L15">
            <v>8.0299999999999994</v>
          </cell>
          <cell r="M15">
            <v>8.01</v>
          </cell>
          <cell r="N15">
            <v>20000000</v>
          </cell>
        </row>
        <row r="16">
          <cell r="A16">
            <v>200000000</v>
          </cell>
          <cell r="B16">
            <v>3.54</v>
          </cell>
          <cell r="C16">
            <v>3.54</v>
          </cell>
          <cell r="D16">
            <v>300000000</v>
          </cell>
          <cell r="F16">
            <v>20000000</v>
          </cell>
          <cell r="G16">
            <v>10.09</v>
          </cell>
          <cell r="H16">
            <v>9.99</v>
          </cell>
          <cell r="I16">
            <v>22000000</v>
          </cell>
          <cell r="K16">
            <v>20000000</v>
          </cell>
          <cell r="L16">
            <v>8.01</v>
          </cell>
          <cell r="M16">
            <v>7.99</v>
          </cell>
          <cell r="N16">
            <v>22000000</v>
          </cell>
        </row>
        <row r="17">
          <cell r="A17">
            <v>300000000</v>
          </cell>
          <cell r="B17">
            <v>3.54</v>
          </cell>
          <cell r="C17">
            <v>3.54</v>
          </cell>
          <cell r="D17">
            <v>400000000</v>
          </cell>
          <cell r="F17">
            <v>22000000</v>
          </cell>
          <cell r="G17">
            <v>9.99</v>
          </cell>
          <cell r="H17">
            <v>9.9</v>
          </cell>
          <cell r="I17">
            <v>24000000</v>
          </cell>
          <cell r="K17">
            <v>22000000</v>
          </cell>
          <cell r="L17">
            <v>7.99</v>
          </cell>
          <cell r="M17">
            <v>7.98</v>
          </cell>
          <cell r="N17">
            <v>24000000</v>
          </cell>
        </row>
        <row r="18">
          <cell r="A18">
            <v>400000000</v>
          </cell>
          <cell r="B18">
            <v>3.54</v>
          </cell>
          <cell r="C18">
            <v>3.54</v>
          </cell>
          <cell r="D18">
            <v>500000000</v>
          </cell>
          <cell r="F18">
            <v>24000000</v>
          </cell>
          <cell r="G18">
            <v>9.9</v>
          </cell>
          <cell r="H18">
            <v>9.82</v>
          </cell>
          <cell r="I18">
            <v>26000000</v>
          </cell>
          <cell r="K18">
            <v>24000000</v>
          </cell>
          <cell r="L18">
            <v>7.98</v>
          </cell>
          <cell r="M18">
            <v>7.96</v>
          </cell>
          <cell r="N18">
            <v>26000000</v>
          </cell>
        </row>
        <row r="19">
          <cell r="A19">
            <v>500000000</v>
          </cell>
          <cell r="B19">
            <v>3.54</v>
          </cell>
          <cell r="C19">
            <v>3.54</v>
          </cell>
          <cell r="D19">
            <v>700000000</v>
          </cell>
          <cell r="F19">
            <v>26000000</v>
          </cell>
          <cell r="G19">
            <v>9.82</v>
          </cell>
          <cell r="H19">
            <v>9.75</v>
          </cell>
          <cell r="I19">
            <v>28000000</v>
          </cell>
          <cell r="K19">
            <v>26000000</v>
          </cell>
          <cell r="L19">
            <v>7.96</v>
          </cell>
          <cell r="M19">
            <v>7.95</v>
          </cell>
          <cell r="N19">
            <v>28000000</v>
          </cell>
        </row>
        <row r="20">
          <cell r="A20">
            <v>700000000</v>
          </cell>
          <cell r="B20">
            <v>3.54</v>
          </cell>
          <cell r="C20">
            <v>3.54</v>
          </cell>
          <cell r="D20">
            <v>1000000000</v>
          </cell>
          <cell r="F20">
            <v>28000000</v>
          </cell>
          <cell r="G20">
            <v>9.75</v>
          </cell>
          <cell r="H20">
            <v>9.68</v>
          </cell>
          <cell r="I20">
            <v>30000000</v>
          </cell>
          <cell r="K20">
            <v>28000000</v>
          </cell>
          <cell r="L20">
            <v>7.95</v>
          </cell>
          <cell r="M20">
            <v>7.94</v>
          </cell>
          <cell r="N20">
            <v>30000000</v>
          </cell>
        </row>
        <row r="21">
          <cell r="A21">
            <v>1000000000</v>
          </cell>
          <cell r="B21">
            <v>3.54</v>
          </cell>
          <cell r="C21">
            <v>3.54</v>
          </cell>
          <cell r="D21">
            <v>2000000000</v>
          </cell>
          <cell r="F21">
            <v>30000000</v>
          </cell>
          <cell r="G21">
            <v>9.68</v>
          </cell>
          <cell r="H21">
            <v>9.6199999999999992</v>
          </cell>
          <cell r="I21">
            <v>32000000</v>
          </cell>
          <cell r="K21">
            <v>30000000</v>
          </cell>
          <cell r="L21">
            <v>7.94</v>
          </cell>
          <cell r="M21">
            <v>7.93</v>
          </cell>
          <cell r="N21">
            <v>32000000</v>
          </cell>
        </row>
        <row r="22">
          <cell r="A22">
            <v>2000000000</v>
          </cell>
          <cell r="B22">
            <v>3.54</v>
          </cell>
          <cell r="C22">
            <v>3.54</v>
          </cell>
          <cell r="D22">
            <v>3000000000</v>
          </cell>
          <cell r="F22">
            <v>32000000</v>
          </cell>
          <cell r="G22">
            <v>9.6199999999999992</v>
          </cell>
          <cell r="H22">
            <v>9.56</v>
          </cell>
          <cell r="I22">
            <v>34000000</v>
          </cell>
          <cell r="K22">
            <v>32000000</v>
          </cell>
          <cell r="L22">
            <v>7.93</v>
          </cell>
          <cell r="M22">
            <v>7.92</v>
          </cell>
          <cell r="N22">
            <v>34000000</v>
          </cell>
        </row>
        <row r="23">
          <cell r="A23">
            <v>3000000000</v>
          </cell>
          <cell r="B23">
            <v>3.54</v>
          </cell>
          <cell r="C23">
            <v>3.54</v>
          </cell>
          <cell r="D23">
            <v>5000000000</v>
          </cell>
          <cell r="F23">
            <v>34000000</v>
          </cell>
          <cell r="G23">
            <v>9.56</v>
          </cell>
          <cell r="H23">
            <v>9.51</v>
          </cell>
          <cell r="I23">
            <v>36000000</v>
          </cell>
          <cell r="K23">
            <v>34000000</v>
          </cell>
          <cell r="L23">
            <v>7.92</v>
          </cell>
          <cell r="M23">
            <v>7.91</v>
          </cell>
          <cell r="N23">
            <v>36000000</v>
          </cell>
        </row>
        <row r="24">
          <cell r="A24">
            <v>5000000000</v>
          </cell>
          <cell r="B24">
            <v>3.54</v>
          </cell>
          <cell r="C24">
            <v>3.54</v>
          </cell>
          <cell r="D24">
            <v>9000000000</v>
          </cell>
          <cell r="F24">
            <v>36000000</v>
          </cell>
          <cell r="G24">
            <v>9.51</v>
          </cell>
          <cell r="H24">
            <v>9.4499999999999993</v>
          </cell>
          <cell r="I24">
            <v>38000000</v>
          </cell>
          <cell r="K24">
            <v>36000000</v>
          </cell>
          <cell r="L24">
            <v>7.91</v>
          </cell>
          <cell r="M24">
            <v>7.9</v>
          </cell>
          <cell r="N24">
            <v>38000000</v>
          </cell>
        </row>
        <row r="25">
          <cell r="F25">
            <v>38000000</v>
          </cell>
          <cell r="G25">
            <v>9.4499999999999993</v>
          </cell>
          <cell r="H25">
            <v>9.4</v>
          </cell>
          <cell r="I25">
            <v>40000000</v>
          </cell>
          <cell r="K25">
            <v>38000000</v>
          </cell>
          <cell r="L25">
            <v>7.9</v>
          </cell>
          <cell r="M25">
            <v>7.89</v>
          </cell>
          <cell r="N25">
            <v>40000000</v>
          </cell>
        </row>
        <row r="26">
          <cell r="F26">
            <v>40000000</v>
          </cell>
          <cell r="G26">
            <v>9.4</v>
          </cell>
          <cell r="H26">
            <v>9.2899999999999991</v>
          </cell>
          <cell r="I26">
            <v>45000000</v>
          </cell>
          <cell r="K26">
            <v>40000000</v>
          </cell>
          <cell r="L26">
            <v>7.89</v>
          </cell>
          <cell r="M26">
            <v>7.87</v>
          </cell>
          <cell r="N26">
            <v>45000000</v>
          </cell>
        </row>
        <row r="27">
          <cell r="F27">
            <v>45000000</v>
          </cell>
          <cell r="G27">
            <v>9.2899999999999991</v>
          </cell>
          <cell r="H27">
            <v>9.19</v>
          </cell>
          <cell r="I27">
            <v>50000000</v>
          </cell>
          <cell r="K27">
            <v>45000000</v>
          </cell>
          <cell r="L27">
            <v>7.87</v>
          </cell>
          <cell r="M27">
            <v>7.85</v>
          </cell>
          <cell r="N27">
            <v>50000000</v>
          </cell>
        </row>
        <row r="28">
          <cell r="F28">
            <v>50000000</v>
          </cell>
          <cell r="G28">
            <v>9.19</v>
          </cell>
          <cell r="H28">
            <v>9.11</v>
          </cell>
          <cell r="I28">
            <v>55000000</v>
          </cell>
          <cell r="K28">
            <v>50000000</v>
          </cell>
          <cell r="L28">
            <v>7.85</v>
          </cell>
          <cell r="M28">
            <v>7.83</v>
          </cell>
          <cell r="N28">
            <v>55000000</v>
          </cell>
        </row>
        <row r="29">
          <cell r="F29">
            <v>55000000</v>
          </cell>
          <cell r="G29">
            <v>9.11</v>
          </cell>
          <cell r="H29">
            <v>9.0299999999999994</v>
          </cell>
          <cell r="I29">
            <v>60000000</v>
          </cell>
          <cell r="K29">
            <v>55000000</v>
          </cell>
          <cell r="L29">
            <v>7.83</v>
          </cell>
          <cell r="M29">
            <v>7.81</v>
          </cell>
          <cell r="N29">
            <v>60000000</v>
          </cell>
        </row>
        <row r="30">
          <cell r="F30">
            <v>60000000</v>
          </cell>
          <cell r="G30">
            <v>9.0299999999999994</v>
          </cell>
          <cell r="H30">
            <v>8.89</v>
          </cell>
          <cell r="I30">
            <v>70000000</v>
          </cell>
          <cell r="K30">
            <v>60000000</v>
          </cell>
          <cell r="L30">
            <v>7.81</v>
          </cell>
          <cell r="M30">
            <v>7.78</v>
          </cell>
          <cell r="N30">
            <v>70000000</v>
          </cell>
        </row>
        <row r="31">
          <cell r="F31">
            <v>70000000</v>
          </cell>
          <cell r="G31">
            <v>8.89</v>
          </cell>
          <cell r="H31">
            <v>8.77</v>
          </cell>
          <cell r="I31">
            <v>80000000</v>
          </cell>
          <cell r="K31">
            <v>70000000</v>
          </cell>
          <cell r="L31">
            <v>7.78</v>
          </cell>
          <cell r="M31">
            <v>7.76</v>
          </cell>
          <cell r="N31">
            <v>80000000</v>
          </cell>
        </row>
        <row r="32">
          <cell r="F32">
            <v>80000000</v>
          </cell>
          <cell r="G32">
            <v>8.77</v>
          </cell>
          <cell r="H32">
            <v>8.66</v>
          </cell>
          <cell r="I32">
            <v>90000000</v>
          </cell>
          <cell r="K32">
            <v>80000000</v>
          </cell>
          <cell r="L32">
            <v>7.76</v>
          </cell>
          <cell r="M32">
            <v>7.74</v>
          </cell>
          <cell r="N32">
            <v>90000000</v>
          </cell>
        </row>
        <row r="33">
          <cell r="F33">
            <v>90000000</v>
          </cell>
          <cell r="G33">
            <v>8.66</v>
          </cell>
          <cell r="H33">
            <v>8.57</v>
          </cell>
          <cell r="I33">
            <v>100000000</v>
          </cell>
          <cell r="K33">
            <v>90000000</v>
          </cell>
          <cell r="L33">
            <v>7.74</v>
          </cell>
          <cell r="M33">
            <v>7.72</v>
          </cell>
          <cell r="N33">
            <v>100000000</v>
          </cell>
        </row>
        <row r="34">
          <cell r="F34">
            <v>100000000</v>
          </cell>
          <cell r="G34">
            <v>8.57</v>
          </cell>
          <cell r="H34">
            <v>8.41</v>
          </cell>
          <cell r="I34">
            <v>120000000</v>
          </cell>
          <cell r="K34">
            <v>100000000</v>
          </cell>
          <cell r="L34">
            <v>7.72</v>
          </cell>
          <cell r="M34">
            <v>7.68</v>
          </cell>
          <cell r="N34">
            <v>120000000</v>
          </cell>
        </row>
        <row r="35">
          <cell r="F35">
            <v>120000000</v>
          </cell>
          <cell r="G35">
            <v>8.41</v>
          </cell>
          <cell r="H35">
            <v>8.2799999999999994</v>
          </cell>
          <cell r="I35">
            <v>140000000</v>
          </cell>
          <cell r="K35">
            <v>120000000</v>
          </cell>
          <cell r="L35">
            <v>7.68</v>
          </cell>
          <cell r="M35">
            <v>7.65</v>
          </cell>
          <cell r="N35">
            <v>140000000</v>
          </cell>
        </row>
        <row r="36">
          <cell r="F36">
            <v>140000000</v>
          </cell>
          <cell r="G36">
            <v>8.2799999999999994</v>
          </cell>
          <cell r="H36">
            <v>8.17</v>
          </cell>
          <cell r="I36">
            <v>160000000</v>
          </cell>
          <cell r="K36">
            <v>140000000</v>
          </cell>
          <cell r="L36">
            <v>7.65</v>
          </cell>
          <cell r="M36">
            <v>7.62</v>
          </cell>
          <cell r="N36">
            <v>160000000</v>
          </cell>
        </row>
        <row r="37">
          <cell r="F37">
            <v>160000000</v>
          </cell>
          <cell r="G37">
            <v>8.17</v>
          </cell>
          <cell r="H37">
            <v>8.07</v>
          </cell>
          <cell r="I37">
            <v>180000000</v>
          </cell>
          <cell r="K37">
            <v>160000000</v>
          </cell>
          <cell r="L37">
            <v>7.62</v>
          </cell>
          <cell r="M37">
            <v>7.6</v>
          </cell>
          <cell r="N37">
            <v>180000000</v>
          </cell>
        </row>
        <row r="38">
          <cell r="F38">
            <v>180000000</v>
          </cell>
          <cell r="G38">
            <v>8.07</v>
          </cell>
          <cell r="H38">
            <v>7.99</v>
          </cell>
          <cell r="I38">
            <v>200000000</v>
          </cell>
          <cell r="K38">
            <v>180000000</v>
          </cell>
          <cell r="L38">
            <v>7.6</v>
          </cell>
          <cell r="M38">
            <v>7.58</v>
          </cell>
          <cell r="N38">
            <v>200000000</v>
          </cell>
        </row>
        <row r="39">
          <cell r="F39">
            <v>200000000</v>
          </cell>
          <cell r="G39">
            <v>7.99</v>
          </cell>
          <cell r="H39">
            <v>7.81</v>
          </cell>
          <cell r="I39">
            <v>250000000</v>
          </cell>
          <cell r="K39">
            <v>200000000</v>
          </cell>
          <cell r="L39">
            <v>7.58</v>
          </cell>
          <cell r="M39">
            <v>7.54</v>
          </cell>
          <cell r="N39">
            <v>250000000</v>
          </cell>
        </row>
        <row r="40">
          <cell r="F40">
            <v>250000000</v>
          </cell>
          <cell r="G40">
            <v>7.81</v>
          </cell>
          <cell r="H40">
            <v>7.76</v>
          </cell>
          <cell r="I40">
            <v>300000000</v>
          </cell>
          <cell r="K40">
            <v>250000000</v>
          </cell>
          <cell r="L40">
            <v>7.54</v>
          </cell>
          <cell r="M40">
            <v>7.5</v>
          </cell>
          <cell r="N40">
            <v>300000000</v>
          </cell>
        </row>
        <row r="41">
          <cell r="F41">
            <v>300000000</v>
          </cell>
          <cell r="G41">
            <v>7.76</v>
          </cell>
          <cell r="H41">
            <v>7.55</v>
          </cell>
          <cell r="I41">
            <v>350000000</v>
          </cell>
          <cell r="K41">
            <v>300000000</v>
          </cell>
          <cell r="L41">
            <v>7.5</v>
          </cell>
          <cell r="M41">
            <v>7.47</v>
          </cell>
          <cell r="N41">
            <v>350000000</v>
          </cell>
        </row>
        <row r="42">
          <cell r="F42">
            <v>350000000</v>
          </cell>
          <cell r="G42">
            <v>7.55</v>
          </cell>
          <cell r="H42">
            <v>7.45</v>
          </cell>
          <cell r="I42">
            <v>400000000</v>
          </cell>
          <cell r="K42">
            <v>350000000</v>
          </cell>
          <cell r="L42">
            <v>7.47</v>
          </cell>
          <cell r="M42">
            <v>7.44</v>
          </cell>
          <cell r="N42">
            <v>400000000</v>
          </cell>
        </row>
        <row r="43">
          <cell r="F43">
            <v>400000000</v>
          </cell>
          <cell r="G43">
            <v>7.45</v>
          </cell>
          <cell r="H43">
            <v>7.36</v>
          </cell>
          <cell r="I43">
            <v>450000000</v>
          </cell>
          <cell r="K43">
            <v>400000000</v>
          </cell>
          <cell r="L43">
            <v>7.44</v>
          </cell>
          <cell r="M43">
            <v>7.42</v>
          </cell>
          <cell r="N43">
            <v>450000000</v>
          </cell>
        </row>
        <row r="44">
          <cell r="F44">
            <v>450000000</v>
          </cell>
          <cell r="G44">
            <v>7.36</v>
          </cell>
          <cell r="H44">
            <v>7.28</v>
          </cell>
          <cell r="I44">
            <v>500000000</v>
          </cell>
          <cell r="K44">
            <v>450000000</v>
          </cell>
          <cell r="L44">
            <v>7.42</v>
          </cell>
          <cell r="M44">
            <v>7.4</v>
          </cell>
          <cell r="N44">
            <v>500000000</v>
          </cell>
        </row>
        <row r="45">
          <cell r="F45">
            <v>500000000</v>
          </cell>
          <cell r="G45">
            <v>7.28</v>
          </cell>
          <cell r="H45">
            <v>7.15</v>
          </cell>
          <cell r="I45">
            <v>600000000</v>
          </cell>
          <cell r="K45">
            <v>500000000</v>
          </cell>
          <cell r="L45">
            <v>7.4</v>
          </cell>
          <cell r="M45">
            <v>7.36</v>
          </cell>
          <cell r="N45">
            <v>600000000</v>
          </cell>
        </row>
        <row r="46">
          <cell r="F46">
            <v>600000000</v>
          </cell>
          <cell r="G46">
            <v>7.15</v>
          </cell>
          <cell r="H46">
            <v>7.04</v>
          </cell>
          <cell r="I46">
            <v>700000000</v>
          </cell>
          <cell r="K46">
            <v>600000000</v>
          </cell>
          <cell r="L46">
            <v>7.36</v>
          </cell>
          <cell r="M46">
            <v>7.33</v>
          </cell>
          <cell r="N46">
            <v>700000000</v>
          </cell>
        </row>
        <row r="47">
          <cell r="F47">
            <v>700000000</v>
          </cell>
          <cell r="G47">
            <v>7.04</v>
          </cell>
          <cell r="H47">
            <v>6.94</v>
          </cell>
          <cell r="I47">
            <v>800000000</v>
          </cell>
          <cell r="K47">
            <v>700000000</v>
          </cell>
          <cell r="L47">
            <v>7.33</v>
          </cell>
          <cell r="M47">
            <v>7.3</v>
          </cell>
          <cell r="N47">
            <v>800000000</v>
          </cell>
        </row>
        <row r="48">
          <cell r="F48">
            <v>800000000</v>
          </cell>
          <cell r="G48">
            <v>6.94</v>
          </cell>
          <cell r="H48">
            <v>6.86</v>
          </cell>
          <cell r="I48">
            <v>900000000</v>
          </cell>
          <cell r="K48">
            <v>800000000</v>
          </cell>
          <cell r="L48">
            <v>7.3</v>
          </cell>
          <cell r="M48">
            <v>7.28</v>
          </cell>
          <cell r="N48">
            <v>900000000</v>
          </cell>
        </row>
        <row r="49">
          <cell r="F49">
            <v>900000000</v>
          </cell>
          <cell r="G49">
            <v>6.86</v>
          </cell>
          <cell r="H49">
            <v>6.79</v>
          </cell>
          <cell r="I49">
            <v>1000000000</v>
          </cell>
          <cell r="K49">
            <v>900000000</v>
          </cell>
          <cell r="L49">
            <v>7.28</v>
          </cell>
          <cell r="M49">
            <v>7.26</v>
          </cell>
          <cell r="N49">
            <v>1000000000</v>
          </cell>
        </row>
        <row r="50">
          <cell r="F50">
            <v>1000000000</v>
          </cell>
          <cell r="G50">
            <v>6.79</v>
          </cell>
          <cell r="H50">
            <v>6.51</v>
          </cell>
          <cell r="I50">
            <v>1500000000</v>
          </cell>
          <cell r="K50">
            <v>1000000000</v>
          </cell>
          <cell r="L50">
            <v>7.26</v>
          </cell>
          <cell r="M50">
            <v>7.17</v>
          </cell>
          <cell r="N50">
            <v>1500000000</v>
          </cell>
        </row>
        <row r="51">
          <cell r="F51">
            <v>1500000000</v>
          </cell>
          <cell r="G51">
            <v>6.51</v>
          </cell>
          <cell r="H51">
            <v>6.32</v>
          </cell>
          <cell r="I51">
            <v>2000000000</v>
          </cell>
          <cell r="K51">
            <v>1500000000</v>
          </cell>
          <cell r="L51">
            <v>7.17</v>
          </cell>
          <cell r="M51">
            <v>7.12</v>
          </cell>
          <cell r="N51">
            <v>2000000000</v>
          </cell>
        </row>
        <row r="52">
          <cell r="F52">
            <v>2000000000</v>
          </cell>
          <cell r="G52">
            <v>6.32</v>
          </cell>
          <cell r="H52">
            <v>6.32</v>
          </cell>
          <cell r="I52">
            <v>2500000000</v>
          </cell>
          <cell r="K52">
            <v>2000000000</v>
          </cell>
          <cell r="L52">
            <v>7.12</v>
          </cell>
          <cell r="M52">
            <v>7.07</v>
          </cell>
          <cell r="N52">
            <v>2500000000</v>
          </cell>
        </row>
        <row r="53">
          <cell r="F53">
            <v>2500000000</v>
          </cell>
          <cell r="G53">
            <v>6.32</v>
          </cell>
          <cell r="H53">
            <v>6.32</v>
          </cell>
          <cell r="I53">
            <v>3000000000</v>
          </cell>
          <cell r="K53">
            <v>2500000000</v>
          </cell>
          <cell r="L53">
            <v>7.07</v>
          </cell>
          <cell r="M53">
            <v>7.03</v>
          </cell>
          <cell r="N53">
            <v>3000000000</v>
          </cell>
        </row>
        <row r="54">
          <cell r="F54">
            <v>3000000000</v>
          </cell>
          <cell r="G54">
            <v>6.32</v>
          </cell>
          <cell r="H54">
            <v>6.32</v>
          </cell>
          <cell r="I54">
            <v>4000000000</v>
          </cell>
          <cell r="K54">
            <v>3000000000</v>
          </cell>
          <cell r="L54">
            <v>7.03</v>
          </cell>
          <cell r="M54">
            <v>7.03</v>
          </cell>
          <cell r="N54">
            <v>4000000000</v>
          </cell>
        </row>
        <row r="55">
          <cell r="F55">
            <v>4000000000</v>
          </cell>
          <cell r="G55">
            <v>6.32</v>
          </cell>
          <cell r="H55">
            <v>6.32</v>
          </cell>
          <cell r="I55">
            <v>5000000000</v>
          </cell>
          <cell r="K55">
            <v>4000000000</v>
          </cell>
          <cell r="L55">
            <v>7.03</v>
          </cell>
          <cell r="M55">
            <v>7.03</v>
          </cell>
          <cell r="N55">
            <v>5000000000</v>
          </cell>
        </row>
        <row r="56">
          <cell r="F56">
            <v>5000000000</v>
          </cell>
          <cell r="G56">
            <v>6.32</v>
          </cell>
          <cell r="H56">
            <v>6.32</v>
          </cell>
          <cell r="I56">
            <v>9000000000</v>
          </cell>
          <cell r="K56">
            <v>5000000000</v>
          </cell>
          <cell r="L56">
            <v>7.03</v>
          </cell>
          <cell r="M56">
            <v>7.03</v>
          </cell>
          <cell r="N56">
            <v>9000000000</v>
          </cell>
        </row>
      </sheetData>
      <sheetData sheetId="1" refreshError="1">
        <row r="4">
          <cell r="A4">
            <v>0</v>
          </cell>
          <cell r="B4">
            <v>4.42</v>
          </cell>
          <cell r="C4">
            <v>4.42</v>
          </cell>
          <cell r="D4">
            <v>1000000</v>
          </cell>
          <cell r="F4">
            <v>0</v>
          </cell>
          <cell r="G4">
            <v>17.059999999999999</v>
          </cell>
          <cell r="H4">
            <v>17.059999999999999</v>
          </cell>
          <cell r="I4">
            <v>1000000</v>
          </cell>
          <cell r="K4">
            <v>0</v>
          </cell>
          <cell r="L4">
            <v>9</v>
          </cell>
          <cell r="M4">
            <v>9</v>
          </cell>
          <cell r="N4">
            <v>1000000</v>
          </cell>
        </row>
        <row r="5">
          <cell r="A5">
            <v>1000000</v>
          </cell>
          <cell r="B5">
            <v>4.42</v>
          </cell>
          <cell r="C5">
            <v>4.42</v>
          </cell>
          <cell r="D5">
            <v>2000000</v>
          </cell>
          <cell r="F5">
            <v>1000000</v>
          </cell>
          <cell r="G5">
            <v>17.059999999999999</v>
          </cell>
          <cell r="H5">
            <v>16.600000000000001</v>
          </cell>
          <cell r="I5">
            <v>2000000</v>
          </cell>
          <cell r="K5">
            <v>1000000</v>
          </cell>
          <cell r="L5">
            <v>9</v>
          </cell>
          <cell r="M5">
            <v>9</v>
          </cell>
          <cell r="N5">
            <v>2000000</v>
          </cell>
        </row>
        <row r="6">
          <cell r="A6">
            <v>2000000</v>
          </cell>
          <cell r="B6">
            <v>4.42</v>
          </cell>
          <cell r="C6">
            <v>4.42</v>
          </cell>
          <cell r="D6">
            <v>3000000</v>
          </cell>
          <cell r="F6">
            <v>2000000</v>
          </cell>
          <cell r="G6">
            <v>16.600000000000001</v>
          </cell>
          <cell r="H6">
            <v>16.34</v>
          </cell>
          <cell r="I6">
            <v>3000000</v>
          </cell>
          <cell r="K6">
            <v>2000000</v>
          </cell>
          <cell r="L6">
            <v>9</v>
          </cell>
          <cell r="M6">
            <v>9</v>
          </cell>
          <cell r="N6">
            <v>3000000</v>
          </cell>
        </row>
        <row r="7">
          <cell r="A7">
            <v>3000000</v>
          </cell>
          <cell r="B7">
            <v>4.42</v>
          </cell>
          <cell r="C7">
            <v>4.42</v>
          </cell>
          <cell r="D7">
            <v>4000000</v>
          </cell>
          <cell r="F7">
            <v>3000000</v>
          </cell>
          <cell r="G7">
            <v>16.34</v>
          </cell>
          <cell r="H7">
            <v>16.149999999999999</v>
          </cell>
          <cell r="I7">
            <v>4000000</v>
          </cell>
          <cell r="K7">
            <v>3000000</v>
          </cell>
          <cell r="L7">
            <v>9</v>
          </cell>
          <cell r="M7">
            <v>9</v>
          </cell>
          <cell r="N7">
            <v>4000000</v>
          </cell>
        </row>
        <row r="8">
          <cell r="A8">
            <v>4000000</v>
          </cell>
          <cell r="B8">
            <v>4.42</v>
          </cell>
          <cell r="C8">
            <v>4.42</v>
          </cell>
          <cell r="D8">
            <v>5000000</v>
          </cell>
          <cell r="F8">
            <v>4000000</v>
          </cell>
          <cell r="G8">
            <v>16.149999999999999</v>
          </cell>
          <cell r="H8">
            <v>16.100000000000001</v>
          </cell>
          <cell r="I8">
            <v>5000000</v>
          </cell>
          <cell r="K8">
            <v>4000000</v>
          </cell>
          <cell r="L8">
            <v>9</v>
          </cell>
          <cell r="M8">
            <v>9</v>
          </cell>
          <cell r="N8">
            <v>5000000</v>
          </cell>
        </row>
        <row r="9">
          <cell r="A9">
            <v>5000000</v>
          </cell>
          <cell r="B9">
            <v>4.42</v>
          </cell>
          <cell r="C9">
            <v>4.42</v>
          </cell>
          <cell r="D9">
            <v>6000000</v>
          </cell>
          <cell r="F9">
            <v>5000000</v>
          </cell>
          <cell r="G9">
            <v>16.100000000000001</v>
          </cell>
          <cell r="H9">
            <v>15.9</v>
          </cell>
          <cell r="I9">
            <v>6000000</v>
          </cell>
          <cell r="K9">
            <v>5000000</v>
          </cell>
          <cell r="L9">
            <v>9</v>
          </cell>
          <cell r="M9">
            <v>9</v>
          </cell>
          <cell r="N9">
            <v>6000000</v>
          </cell>
        </row>
        <row r="10">
          <cell r="A10">
            <v>6000000</v>
          </cell>
          <cell r="B10">
            <v>4.42</v>
          </cell>
          <cell r="C10">
            <v>4.3499999999999996</v>
          </cell>
          <cell r="D10">
            <v>7000000</v>
          </cell>
          <cell r="F10">
            <v>6000000</v>
          </cell>
          <cell r="G10">
            <v>15.9</v>
          </cell>
          <cell r="H10">
            <v>15.8</v>
          </cell>
          <cell r="I10">
            <v>7000000</v>
          </cell>
          <cell r="K10">
            <v>6000000</v>
          </cell>
          <cell r="L10">
            <v>9</v>
          </cell>
          <cell r="M10">
            <v>9</v>
          </cell>
          <cell r="N10">
            <v>7000000</v>
          </cell>
        </row>
        <row r="11">
          <cell r="A11">
            <v>7000000</v>
          </cell>
          <cell r="B11">
            <v>4.3499999999999996</v>
          </cell>
          <cell r="C11">
            <v>4.2699999999999996</v>
          </cell>
          <cell r="D11">
            <v>8000000</v>
          </cell>
          <cell r="F11">
            <v>7000000</v>
          </cell>
          <cell r="G11">
            <v>15.8</v>
          </cell>
          <cell r="H11">
            <v>15.72</v>
          </cell>
          <cell r="I11">
            <v>8000000</v>
          </cell>
          <cell r="K11">
            <v>7000000</v>
          </cell>
          <cell r="L11">
            <v>9</v>
          </cell>
          <cell r="M11">
            <v>9</v>
          </cell>
          <cell r="N11">
            <v>8000000</v>
          </cell>
        </row>
        <row r="12">
          <cell r="A12">
            <v>8000000</v>
          </cell>
          <cell r="B12">
            <v>4.2699999999999996</v>
          </cell>
          <cell r="C12">
            <v>4.2</v>
          </cell>
          <cell r="D12">
            <v>9000000</v>
          </cell>
          <cell r="F12">
            <v>8000000</v>
          </cell>
          <cell r="G12">
            <v>15.72</v>
          </cell>
          <cell r="H12">
            <v>15.65</v>
          </cell>
          <cell r="I12">
            <v>9000000</v>
          </cell>
          <cell r="K12">
            <v>8000000</v>
          </cell>
          <cell r="L12">
            <v>9</v>
          </cell>
          <cell r="M12">
            <v>9</v>
          </cell>
          <cell r="N12">
            <v>9000000</v>
          </cell>
        </row>
        <row r="13">
          <cell r="A13">
            <v>9000000</v>
          </cell>
          <cell r="B13">
            <v>4.2</v>
          </cell>
          <cell r="C13">
            <v>4.13</v>
          </cell>
          <cell r="D13">
            <v>10000000</v>
          </cell>
          <cell r="F13">
            <v>9000000</v>
          </cell>
          <cell r="G13">
            <v>15.65</v>
          </cell>
          <cell r="H13">
            <v>15.58</v>
          </cell>
          <cell r="I13">
            <v>10000000</v>
          </cell>
          <cell r="K13">
            <v>9000000</v>
          </cell>
          <cell r="L13">
            <v>9</v>
          </cell>
          <cell r="M13">
            <v>9</v>
          </cell>
          <cell r="N13">
            <v>10000000</v>
          </cell>
        </row>
        <row r="14">
          <cell r="A14">
            <v>10000000</v>
          </cell>
          <cell r="B14">
            <v>4.13</v>
          </cell>
          <cell r="C14">
            <v>4.08</v>
          </cell>
          <cell r="D14">
            <v>11000000</v>
          </cell>
          <cell r="F14">
            <v>10000000</v>
          </cell>
          <cell r="G14">
            <v>15.58</v>
          </cell>
          <cell r="H14">
            <v>15.52</v>
          </cell>
          <cell r="I14">
            <v>11000000</v>
          </cell>
          <cell r="K14">
            <v>10000000</v>
          </cell>
          <cell r="L14">
            <v>9</v>
          </cell>
          <cell r="M14">
            <v>9</v>
          </cell>
          <cell r="N14">
            <v>11000000</v>
          </cell>
        </row>
        <row r="15">
          <cell r="A15">
            <v>11000000</v>
          </cell>
          <cell r="B15">
            <v>4.08</v>
          </cell>
          <cell r="C15">
            <v>4.03</v>
          </cell>
          <cell r="D15">
            <v>12000000</v>
          </cell>
          <cell r="F15">
            <v>11000000</v>
          </cell>
          <cell r="G15">
            <v>15.52</v>
          </cell>
          <cell r="H15">
            <v>15.47</v>
          </cell>
          <cell r="I15">
            <v>12000000</v>
          </cell>
          <cell r="K15">
            <v>11000000</v>
          </cell>
          <cell r="L15">
            <v>9</v>
          </cell>
          <cell r="M15">
            <v>9</v>
          </cell>
          <cell r="N15">
            <v>12000000</v>
          </cell>
        </row>
        <row r="16">
          <cell r="A16">
            <v>12000000</v>
          </cell>
          <cell r="B16">
            <v>4.03</v>
          </cell>
          <cell r="C16">
            <v>3.98</v>
          </cell>
          <cell r="D16">
            <v>13000000</v>
          </cell>
          <cell r="F16">
            <v>12000000</v>
          </cell>
          <cell r="G16">
            <v>15.47</v>
          </cell>
          <cell r="H16">
            <v>15.42</v>
          </cell>
          <cell r="I16">
            <v>13000000</v>
          </cell>
          <cell r="K16">
            <v>12000000</v>
          </cell>
          <cell r="L16">
            <v>9</v>
          </cell>
          <cell r="M16">
            <v>9</v>
          </cell>
          <cell r="N16">
            <v>13000000</v>
          </cell>
        </row>
        <row r="17">
          <cell r="A17">
            <v>13000000</v>
          </cell>
          <cell r="B17">
            <v>3.98</v>
          </cell>
          <cell r="C17">
            <v>3.94</v>
          </cell>
          <cell r="D17">
            <v>14000000</v>
          </cell>
          <cell r="F17">
            <v>13000000</v>
          </cell>
          <cell r="G17">
            <v>15.42</v>
          </cell>
          <cell r="H17">
            <v>15.38</v>
          </cell>
          <cell r="I17">
            <v>14000000</v>
          </cell>
          <cell r="K17">
            <v>13000000</v>
          </cell>
          <cell r="L17">
            <v>9</v>
          </cell>
          <cell r="M17">
            <v>9</v>
          </cell>
          <cell r="N17">
            <v>14000000</v>
          </cell>
        </row>
        <row r="18">
          <cell r="A18">
            <v>14000000</v>
          </cell>
          <cell r="B18">
            <v>3.94</v>
          </cell>
          <cell r="C18">
            <v>3.9</v>
          </cell>
          <cell r="D18">
            <v>15000000</v>
          </cell>
          <cell r="F18">
            <v>14000000</v>
          </cell>
          <cell r="G18">
            <v>15.38</v>
          </cell>
          <cell r="H18">
            <v>15.33</v>
          </cell>
          <cell r="I18">
            <v>15000000</v>
          </cell>
          <cell r="K18">
            <v>14000000</v>
          </cell>
          <cell r="L18">
            <v>9</v>
          </cell>
          <cell r="M18">
            <v>9</v>
          </cell>
          <cell r="N18">
            <v>15000000</v>
          </cell>
        </row>
        <row r="19">
          <cell r="A19">
            <v>15000000</v>
          </cell>
          <cell r="B19">
            <v>3.9</v>
          </cell>
          <cell r="C19">
            <v>3.87</v>
          </cell>
          <cell r="D19">
            <v>16000000</v>
          </cell>
          <cell r="F19">
            <v>15000000</v>
          </cell>
          <cell r="G19">
            <v>15.33</v>
          </cell>
          <cell r="H19">
            <v>15.3</v>
          </cell>
          <cell r="I19">
            <v>16000000</v>
          </cell>
          <cell r="K19">
            <v>15000000</v>
          </cell>
          <cell r="L19">
            <v>9</v>
          </cell>
          <cell r="M19">
            <v>9</v>
          </cell>
          <cell r="N19">
            <v>16000000</v>
          </cell>
        </row>
        <row r="20">
          <cell r="A20">
            <v>16000000</v>
          </cell>
          <cell r="B20">
            <v>3.87</v>
          </cell>
          <cell r="C20">
            <v>3.84</v>
          </cell>
          <cell r="D20">
            <v>17000000</v>
          </cell>
          <cell r="F20">
            <v>16000000</v>
          </cell>
          <cell r="G20">
            <v>15.3</v>
          </cell>
          <cell r="H20">
            <v>15.26</v>
          </cell>
          <cell r="I20">
            <v>17000000</v>
          </cell>
          <cell r="K20">
            <v>16000000</v>
          </cell>
          <cell r="L20">
            <v>9</v>
          </cell>
          <cell r="M20">
            <v>9</v>
          </cell>
          <cell r="N20">
            <v>17000000</v>
          </cell>
        </row>
        <row r="21">
          <cell r="A21">
            <v>17000000</v>
          </cell>
          <cell r="B21">
            <v>3.84</v>
          </cell>
          <cell r="C21">
            <v>3.81</v>
          </cell>
          <cell r="D21">
            <v>18000000</v>
          </cell>
          <cell r="F21">
            <v>17000000</v>
          </cell>
          <cell r="G21">
            <v>15.26</v>
          </cell>
          <cell r="H21">
            <v>15.22</v>
          </cell>
          <cell r="I21">
            <v>18000000</v>
          </cell>
          <cell r="K21">
            <v>17000000</v>
          </cell>
          <cell r="L21">
            <v>9</v>
          </cell>
          <cell r="M21">
            <v>9</v>
          </cell>
          <cell r="N21">
            <v>18000000</v>
          </cell>
        </row>
        <row r="22">
          <cell r="A22">
            <v>18000000</v>
          </cell>
          <cell r="B22">
            <v>3.81</v>
          </cell>
          <cell r="C22">
            <v>3.78</v>
          </cell>
          <cell r="D22">
            <v>19000000</v>
          </cell>
          <cell r="F22">
            <v>18000000</v>
          </cell>
          <cell r="G22">
            <v>15.22</v>
          </cell>
          <cell r="H22">
            <v>15.19</v>
          </cell>
          <cell r="I22">
            <v>19000000</v>
          </cell>
          <cell r="K22">
            <v>18000000</v>
          </cell>
          <cell r="L22">
            <v>9</v>
          </cell>
          <cell r="M22">
            <v>9</v>
          </cell>
          <cell r="N22">
            <v>19000000</v>
          </cell>
        </row>
        <row r="23">
          <cell r="A23">
            <v>19000000</v>
          </cell>
          <cell r="B23">
            <v>3.78</v>
          </cell>
          <cell r="C23">
            <v>3.75</v>
          </cell>
          <cell r="D23">
            <v>20000000</v>
          </cell>
          <cell r="F23">
            <v>19000000</v>
          </cell>
          <cell r="G23">
            <v>15.19</v>
          </cell>
          <cell r="H23">
            <v>15.16</v>
          </cell>
          <cell r="I23">
            <v>20000000</v>
          </cell>
          <cell r="K23">
            <v>19000000</v>
          </cell>
          <cell r="L23">
            <v>9</v>
          </cell>
          <cell r="M23">
            <v>9</v>
          </cell>
          <cell r="N23">
            <v>20000000</v>
          </cell>
        </row>
        <row r="24">
          <cell r="A24">
            <v>20000000</v>
          </cell>
          <cell r="B24">
            <v>3.75</v>
          </cell>
          <cell r="C24">
            <v>3.73</v>
          </cell>
          <cell r="D24">
            <v>21000000</v>
          </cell>
          <cell r="F24">
            <v>20000000</v>
          </cell>
          <cell r="G24">
            <v>15.16</v>
          </cell>
          <cell r="H24">
            <v>15.13</v>
          </cell>
          <cell r="I24">
            <v>21000000</v>
          </cell>
          <cell r="K24">
            <v>20000000</v>
          </cell>
          <cell r="L24">
            <v>9</v>
          </cell>
          <cell r="M24">
            <v>9</v>
          </cell>
          <cell r="N24">
            <v>21000000</v>
          </cell>
        </row>
        <row r="25">
          <cell r="A25">
            <v>21000000</v>
          </cell>
          <cell r="B25">
            <v>3.73</v>
          </cell>
          <cell r="C25">
            <v>3.71</v>
          </cell>
          <cell r="D25">
            <v>22000000</v>
          </cell>
          <cell r="F25">
            <v>21000000</v>
          </cell>
          <cell r="G25">
            <v>15.13</v>
          </cell>
          <cell r="H25">
            <v>15.1</v>
          </cell>
          <cell r="I25">
            <v>22000000</v>
          </cell>
          <cell r="K25">
            <v>21000000</v>
          </cell>
          <cell r="L25">
            <v>9</v>
          </cell>
          <cell r="M25">
            <v>9</v>
          </cell>
          <cell r="N25">
            <v>22000000</v>
          </cell>
        </row>
        <row r="26">
          <cell r="A26">
            <v>22000000</v>
          </cell>
          <cell r="B26">
            <v>3.71</v>
          </cell>
          <cell r="C26">
            <v>3.68</v>
          </cell>
          <cell r="D26">
            <v>23000000</v>
          </cell>
          <cell r="F26">
            <v>22000000</v>
          </cell>
          <cell r="G26">
            <v>15.1</v>
          </cell>
          <cell r="H26">
            <v>15.08</v>
          </cell>
          <cell r="I26">
            <v>23000000</v>
          </cell>
          <cell r="K26">
            <v>22000000</v>
          </cell>
          <cell r="L26">
            <v>9</v>
          </cell>
          <cell r="M26">
            <v>9</v>
          </cell>
          <cell r="N26">
            <v>23000000</v>
          </cell>
        </row>
        <row r="27">
          <cell r="A27">
            <v>23000000</v>
          </cell>
          <cell r="B27">
            <v>3.68</v>
          </cell>
          <cell r="C27">
            <v>3.66</v>
          </cell>
          <cell r="D27">
            <v>24000000</v>
          </cell>
          <cell r="F27">
            <v>23000000</v>
          </cell>
          <cell r="G27">
            <v>15.08</v>
          </cell>
          <cell r="H27">
            <v>15.05</v>
          </cell>
          <cell r="I27">
            <v>24000000</v>
          </cell>
          <cell r="K27">
            <v>23000000</v>
          </cell>
          <cell r="L27">
            <v>9</v>
          </cell>
          <cell r="M27">
            <v>9</v>
          </cell>
          <cell r="N27">
            <v>24000000</v>
          </cell>
        </row>
        <row r="28">
          <cell r="A28">
            <v>24000000</v>
          </cell>
          <cell r="B28">
            <v>3.66</v>
          </cell>
          <cell r="C28">
            <v>3.64</v>
          </cell>
          <cell r="D28">
            <v>25000000</v>
          </cell>
          <cell r="F28">
            <v>24000000</v>
          </cell>
          <cell r="G28">
            <v>15.05</v>
          </cell>
          <cell r="H28">
            <v>15.03</v>
          </cell>
          <cell r="I28">
            <v>25000000</v>
          </cell>
          <cell r="K28">
            <v>24000000</v>
          </cell>
          <cell r="L28">
            <v>9</v>
          </cell>
          <cell r="M28">
            <v>9</v>
          </cell>
          <cell r="N28">
            <v>25000000</v>
          </cell>
        </row>
        <row r="29">
          <cell r="A29">
            <v>25000000</v>
          </cell>
          <cell r="B29">
            <v>3.64</v>
          </cell>
          <cell r="C29">
            <v>3.62</v>
          </cell>
          <cell r="D29">
            <v>26000000</v>
          </cell>
          <cell r="F29">
            <v>25000000</v>
          </cell>
          <cell r="G29">
            <v>15.03</v>
          </cell>
          <cell r="H29">
            <v>15.01</v>
          </cell>
          <cell r="I29">
            <v>26000000</v>
          </cell>
          <cell r="K29">
            <v>25000000</v>
          </cell>
          <cell r="L29">
            <v>9</v>
          </cell>
          <cell r="M29">
            <v>9</v>
          </cell>
          <cell r="N29">
            <v>26000000</v>
          </cell>
        </row>
        <row r="30">
          <cell r="A30">
            <v>26000000</v>
          </cell>
          <cell r="B30">
            <v>3.62</v>
          </cell>
          <cell r="C30">
            <v>3.61</v>
          </cell>
          <cell r="D30">
            <v>27000000</v>
          </cell>
          <cell r="F30">
            <v>26000000</v>
          </cell>
          <cell r="G30">
            <v>15.01</v>
          </cell>
          <cell r="H30">
            <v>14.98</v>
          </cell>
          <cell r="I30">
            <v>27000000</v>
          </cell>
          <cell r="K30">
            <v>26000000</v>
          </cell>
          <cell r="L30">
            <v>9</v>
          </cell>
          <cell r="M30">
            <v>9</v>
          </cell>
          <cell r="N30">
            <v>27000000</v>
          </cell>
        </row>
        <row r="31">
          <cell r="A31">
            <v>27000000</v>
          </cell>
          <cell r="B31">
            <v>3.61</v>
          </cell>
          <cell r="C31">
            <v>3.59</v>
          </cell>
          <cell r="D31">
            <v>28000000</v>
          </cell>
          <cell r="F31">
            <v>27000000</v>
          </cell>
          <cell r="G31">
            <v>14.98</v>
          </cell>
          <cell r="H31">
            <v>14.96</v>
          </cell>
          <cell r="I31">
            <v>28000000</v>
          </cell>
          <cell r="K31">
            <v>27000000</v>
          </cell>
          <cell r="L31">
            <v>9</v>
          </cell>
          <cell r="M31">
            <v>9</v>
          </cell>
          <cell r="N31">
            <v>28000000</v>
          </cell>
        </row>
        <row r="32">
          <cell r="A32">
            <v>28000000</v>
          </cell>
          <cell r="B32">
            <v>3.59</v>
          </cell>
          <cell r="C32">
            <v>3.57</v>
          </cell>
          <cell r="D32">
            <v>29000000</v>
          </cell>
          <cell r="F32">
            <v>28000000</v>
          </cell>
          <cell r="G32">
            <v>14.96</v>
          </cell>
          <cell r="H32">
            <v>14.94</v>
          </cell>
          <cell r="I32">
            <v>29000000</v>
          </cell>
          <cell r="K32">
            <v>28000000</v>
          </cell>
          <cell r="L32">
            <v>9</v>
          </cell>
          <cell r="M32">
            <v>9</v>
          </cell>
          <cell r="N32">
            <v>29000000</v>
          </cell>
        </row>
        <row r="33">
          <cell r="A33">
            <v>29000000</v>
          </cell>
          <cell r="B33">
            <v>3.57</v>
          </cell>
          <cell r="C33">
            <v>3.56</v>
          </cell>
          <cell r="D33">
            <v>30000000</v>
          </cell>
          <cell r="F33">
            <v>29000000</v>
          </cell>
          <cell r="G33">
            <v>14.94</v>
          </cell>
          <cell r="H33">
            <v>14.92</v>
          </cell>
          <cell r="I33">
            <v>30000000</v>
          </cell>
          <cell r="K33">
            <v>29000000</v>
          </cell>
          <cell r="L33">
            <v>9</v>
          </cell>
          <cell r="M33">
            <v>9</v>
          </cell>
          <cell r="N33">
            <v>30000000</v>
          </cell>
        </row>
        <row r="34">
          <cell r="A34">
            <v>30000000</v>
          </cell>
          <cell r="B34">
            <v>3.56</v>
          </cell>
          <cell r="C34">
            <v>3.54</v>
          </cell>
          <cell r="D34">
            <v>31000000</v>
          </cell>
          <cell r="F34">
            <v>30000000</v>
          </cell>
          <cell r="G34">
            <v>14.92</v>
          </cell>
          <cell r="H34">
            <v>14.9</v>
          </cell>
          <cell r="I34">
            <v>31000000</v>
          </cell>
          <cell r="K34">
            <v>30000000</v>
          </cell>
          <cell r="L34">
            <v>9</v>
          </cell>
          <cell r="M34">
            <v>9</v>
          </cell>
          <cell r="N34">
            <v>31000000</v>
          </cell>
        </row>
        <row r="35">
          <cell r="A35">
            <v>31000000</v>
          </cell>
          <cell r="B35">
            <v>3.54</v>
          </cell>
          <cell r="C35">
            <v>3.53</v>
          </cell>
          <cell r="D35">
            <v>32000000</v>
          </cell>
          <cell r="F35">
            <v>31000000</v>
          </cell>
          <cell r="G35">
            <v>14.9</v>
          </cell>
          <cell r="H35">
            <v>14.88</v>
          </cell>
          <cell r="I35">
            <v>32000000</v>
          </cell>
          <cell r="K35">
            <v>31000000</v>
          </cell>
          <cell r="L35">
            <v>9</v>
          </cell>
          <cell r="M35">
            <v>9</v>
          </cell>
          <cell r="N35">
            <v>32000000</v>
          </cell>
        </row>
        <row r="36">
          <cell r="A36">
            <v>32000000</v>
          </cell>
          <cell r="B36">
            <v>3.53</v>
          </cell>
          <cell r="C36">
            <v>3.51</v>
          </cell>
          <cell r="D36">
            <v>33000000</v>
          </cell>
          <cell r="F36">
            <v>32000000</v>
          </cell>
          <cell r="G36">
            <v>14.88</v>
          </cell>
          <cell r="H36">
            <v>14.87</v>
          </cell>
          <cell r="I36">
            <v>33000000</v>
          </cell>
          <cell r="K36">
            <v>32000000</v>
          </cell>
          <cell r="L36">
            <v>9</v>
          </cell>
          <cell r="M36">
            <v>9</v>
          </cell>
          <cell r="N36">
            <v>33000000</v>
          </cell>
        </row>
        <row r="37">
          <cell r="A37">
            <v>33000000</v>
          </cell>
          <cell r="B37">
            <v>3.51</v>
          </cell>
          <cell r="C37">
            <v>3.5</v>
          </cell>
          <cell r="D37">
            <v>34000000</v>
          </cell>
          <cell r="F37">
            <v>33000000</v>
          </cell>
          <cell r="G37">
            <v>14.87</v>
          </cell>
          <cell r="H37">
            <v>14.85</v>
          </cell>
          <cell r="I37">
            <v>34000000</v>
          </cell>
          <cell r="K37">
            <v>33000000</v>
          </cell>
          <cell r="L37">
            <v>9</v>
          </cell>
          <cell r="M37">
            <v>9</v>
          </cell>
          <cell r="N37">
            <v>34000000</v>
          </cell>
        </row>
        <row r="38">
          <cell r="A38">
            <v>34000000</v>
          </cell>
          <cell r="B38">
            <v>3.5</v>
          </cell>
          <cell r="C38">
            <v>3.49</v>
          </cell>
          <cell r="D38">
            <v>35000000</v>
          </cell>
          <cell r="F38">
            <v>34000000</v>
          </cell>
          <cell r="G38">
            <v>14.85</v>
          </cell>
          <cell r="H38">
            <v>14.83</v>
          </cell>
          <cell r="I38">
            <v>35000000</v>
          </cell>
          <cell r="K38">
            <v>34000000</v>
          </cell>
          <cell r="L38">
            <v>9</v>
          </cell>
          <cell r="M38">
            <v>9</v>
          </cell>
          <cell r="N38">
            <v>35000000</v>
          </cell>
        </row>
        <row r="39">
          <cell r="A39">
            <v>35000000</v>
          </cell>
          <cell r="B39">
            <v>3.49</v>
          </cell>
          <cell r="C39">
            <v>3.47</v>
          </cell>
          <cell r="D39">
            <v>36000000</v>
          </cell>
          <cell r="F39">
            <v>35000000</v>
          </cell>
          <cell r="G39">
            <v>14.83</v>
          </cell>
          <cell r="H39">
            <v>14.81</v>
          </cell>
          <cell r="I39">
            <v>36000000</v>
          </cell>
          <cell r="K39">
            <v>35000000</v>
          </cell>
          <cell r="L39">
            <v>9</v>
          </cell>
          <cell r="M39">
            <v>9</v>
          </cell>
          <cell r="N39">
            <v>36000000</v>
          </cell>
        </row>
        <row r="40">
          <cell r="A40">
            <v>36000000</v>
          </cell>
          <cell r="B40">
            <v>3.47</v>
          </cell>
          <cell r="C40">
            <v>3.46</v>
          </cell>
          <cell r="D40">
            <v>37000000</v>
          </cell>
          <cell r="F40">
            <v>36000000</v>
          </cell>
          <cell r="G40">
            <v>14.81</v>
          </cell>
          <cell r="H40">
            <v>14.8</v>
          </cell>
          <cell r="I40">
            <v>37000000</v>
          </cell>
          <cell r="K40">
            <v>36000000</v>
          </cell>
          <cell r="L40">
            <v>9</v>
          </cell>
          <cell r="M40">
            <v>9</v>
          </cell>
          <cell r="N40">
            <v>37000000</v>
          </cell>
        </row>
        <row r="41">
          <cell r="A41">
            <v>37000000</v>
          </cell>
          <cell r="B41">
            <v>3.46</v>
          </cell>
          <cell r="C41">
            <v>3.45</v>
          </cell>
          <cell r="D41">
            <v>38000000</v>
          </cell>
          <cell r="F41">
            <v>37000000</v>
          </cell>
          <cell r="G41">
            <v>14.8</v>
          </cell>
          <cell r="H41">
            <v>14.78</v>
          </cell>
          <cell r="I41">
            <v>38000000</v>
          </cell>
          <cell r="K41">
            <v>37000000</v>
          </cell>
          <cell r="L41">
            <v>9</v>
          </cell>
          <cell r="M41">
            <v>9</v>
          </cell>
          <cell r="N41">
            <v>38000000</v>
          </cell>
        </row>
        <row r="42">
          <cell r="A42">
            <v>38000000</v>
          </cell>
          <cell r="B42">
            <v>3.45</v>
          </cell>
          <cell r="C42">
            <v>3.44</v>
          </cell>
          <cell r="D42">
            <v>39000000</v>
          </cell>
          <cell r="F42">
            <v>38000000</v>
          </cell>
          <cell r="G42">
            <v>14.78</v>
          </cell>
          <cell r="H42">
            <v>14.77</v>
          </cell>
          <cell r="I42">
            <v>39000000</v>
          </cell>
          <cell r="K42">
            <v>38000000</v>
          </cell>
          <cell r="L42">
            <v>9</v>
          </cell>
          <cell r="M42">
            <v>9</v>
          </cell>
          <cell r="N42">
            <v>39000000</v>
          </cell>
        </row>
        <row r="43">
          <cell r="A43">
            <v>39000000</v>
          </cell>
          <cell r="B43">
            <v>3.44</v>
          </cell>
          <cell r="C43">
            <v>3.43</v>
          </cell>
          <cell r="D43">
            <v>40000000</v>
          </cell>
          <cell r="F43">
            <v>39000000</v>
          </cell>
          <cell r="G43">
            <v>14.77</v>
          </cell>
          <cell r="H43">
            <v>14.75</v>
          </cell>
          <cell r="I43">
            <v>40000000</v>
          </cell>
          <cell r="K43">
            <v>39000000</v>
          </cell>
          <cell r="L43">
            <v>9</v>
          </cell>
          <cell r="M43">
            <v>9</v>
          </cell>
          <cell r="N43">
            <v>40000000</v>
          </cell>
        </row>
        <row r="44">
          <cell r="A44">
            <v>40000000</v>
          </cell>
          <cell r="B44">
            <v>3.43</v>
          </cell>
          <cell r="C44">
            <v>3.42</v>
          </cell>
          <cell r="D44">
            <v>41000000</v>
          </cell>
          <cell r="F44">
            <v>40000000</v>
          </cell>
          <cell r="G44">
            <v>14.75</v>
          </cell>
          <cell r="H44">
            <v>14.74</v>
          </cell>
          <cell r="I44">
            <v>41000000</v>
          </cell>
          <cell r="K44">
            <v>40000000</v>
          </cell>
          <cell r="L44">
            <v>9</v>
          </cell>
          <cell r="M44">
            <v>9</v>
          </cell>
          <cell r="N44">
            <v>41000000</v>
          </cell>
        </row>
        <row r="45">
          <cell r="A45">
            <v>41000000</v>
          </cell>
          <cell r="B45">
            <v>3.42</v>
          </cell>
          <cell r="C45">
            <v>3.41</v>
          </cell>
          <cell r="D45">
            <v>42000000</v>
          </cell>
          <cell r="F45">
            <v>41000000</v>
          </cell>
          <cell r="G45">
            <v>14.74</v>
          </cell>
          <cell r="H45">
            <v>14.72</v>
          </cell>
          <cell r="I45">
            <v>42000000</v>
          </cell>
          <cell r="K45">
            <v>41000000</v>
          </cell>
          <cell r="L45">
            <v>9</v>
          </cell>
          <cell r="M45">
            <v>9</v>
          </cell>
          <cell r="N45">
            <v>42000000</v>
          </cell>
        </row>
        <row r="46">
          <cell r="A46">
            <v>42000000</v>
          </cell>
          <cell r="B46">
            <v>3.41</v>
          </cell>
          <cell r="C46">
            <v>3.4</v>
          </cell>
          <cell r="D46">
            <v>43000000</v>
          </cell>
          <cell r="F46">
            <v>42000000</v>
          </cell>
          <cell r="G46">
            <v>14.72</v>
          </cell>
          <cell r="H46">
            <v>14.71</v>
          </cell>
          <cell r="I46">
            <v>43000000</v>
          </cell>
          <cell r="K46">
            <v>42000000</v>
          </cell>
          <cell r="L46">
            <v>9</v>
          </cell>
          <cell r="M46">
            <v>9</v>
          </cell>
          <cell r="N46">
            <v>43000000</v>
          </cell>
        </row>
        <row r="47">
          <cell r="A47">
            <v>43000000</v>
          </cell>
          <cell r="B47">
            <v>3.4</v>
          </cell>
          <cell r="C47">
            <v>3.39</v>
          </cell>
          <cell r="D47">
            <v>44000000</v>
          </cell>
          <cell r="F47">
            <v>43000000</v>
          </cell>
          <cell r="G47">
            <v>14.71</v>
          </cell>
          <cell r="H47">
            <v>14.7</v>
          </cell>
          <cell r="I47">
            <v>44000000</v>
          </cell>
          <cell r="K47">
            <v>43000000</v>
          </cell>
          <cell r="L47">
            <v>9</v>
          </cell>
          <cell r="M47">
            <v>9</v>
          </cell>
          <cell r="N47">
            <v>44000000</v>
          </cell>
        </row>
        <row r="48">
          <cell r="A48">
            <v>44000000</v>
          </cell>
          <cell r="B48">
            <v>3.39</v>
          </cell>
          <cell r="C48">
            <v>3.38</v>
          </cell>
          <cell r="D48">
            <v>45000000</v>
          </cell>
          <cell r="F48">
            <v>44000000</v>
          </cell>
          <cell r="G48">
            <v>14.7</v>
          </cell>
          <cell r="H48">
            <v>14.68</v>
          </cell>
          <cell r="I48">
            <v>45000000</v>
          </cell>
          <cell r="K48">
            <v>44000000</v>
          </cell>
          <cell r="L48">
            <v>9</v>
          </cell>
          <cell r="M48">
            <v>9</v>
          </cell>
          <cell r="N48">
            <v>45000000</v>
          </cell>
        </row>
        <row r="49">
          <cell r="A49">
            <v>45000000</v>
          </cell>
          <cell r="B49">
            <v>3.38</v>
          </cell>
          <cell r="C49">
            <v>3.37</v>
          </cell>
          <cell r="D49">
            <v>46000000</v>
          </cell>
          <cell r="F49">
            <v>45000000</v>
          </cell>
          <cell r="G49">
            <v>14.68</v>
          </cell>
          <cell r="H49">
            <v>14.67</v>
          </cell>
          <cell r="I49">
            <v>46000000</v>
          </cell>
          <cell r="K49">
            <v>45000000</v>
          </cell>
          <cell r="L49">
            <v>9</v>
          </cell>
          <cell r="M49">
            <v>9</v>
          </cell>
          <cell r="N49">
            <v>46000000</v>
          </cell>
        </row>
        <row r="50">
          <cell r="A50">
            <v>46000000</v>
          </cell>
          <cell r="B50">
            <v>3.37</v>
          </cell>
          <cell r="C50">
            <v>3.36</v>
          </cell>
          <cell r="D50">
            <v>47000000</v>
          </cell>
          <cell r="F50">
            <v>46000000</v>
          </cell>
          <cell r="G50">
            <v>14.67</v>
          </cell>
          <cell r="H50">
            <v>14.66</v>
          </cell>
          <cell r="I50">
            <v>47000000</v>
          </cell>
          <cell r="K50">
            <v>46000000</v>
          </cell>
          <cell r="L50">
            <v>9</v>
          </cell>
          <cell r="M50">
            <v>9</v>
          </cell>
          <cell r="N50">
            <v>47000000</v>
          </cell>
        </row>
        <row r="51">
          <cell r="A51">
            <v>47000000</v>
          </cell>
          <cell r="B51">
            <v>3.36</v>
          </cell>
          <cell r="C51">
            <v>3.35</v>
          </cell>
          <cell r="D51">
            <v>48000000</v>
          </cell>
          <cell r="F51">
            <v>47000000</v>
          </cell>
          <cell r="G51">
            <v>14.66</v>
          </cell>
          <cell r="H51">
            <v>14.65</v>
          </cell>
          <cell r="I51">
            <v>48000000</v>
          </cell>
          <cell r="K51">
            <v>47000000</v>
          </cell>
          <cell r="L51">
            <v>9</v>
          </cell>
          <cell r="M51">
            <v>9</v>
          </cell>
          <cell r="N51">
            <v>48000000</v>
          </cell>
        </row>
        <row r="52">
          <cell r="A52">
            <v>48000000</v>
          </cell>
          <cell r="B52">
            <v>3.35</v>
          </cell>
          <cell r="C52">
            <v>3.34</v>
          </cell>
          <cell r="D52">
            <v>49000000</v>
          </cell>
          <cell r="F52">
            <v>48000000</v>
          </cell>
          <cell r="G52">
            <v>14.65</v>
          </cell>
          <cell r="H52">
            <v>14.64</v>
          </cell>
          <cell r="I52">
            <v>49000000</v>
          </cell>
          <cell r="K52">
            <v>48000000</v>
          </cell>
          <cell r="L52">
            <v>9</v>
          </cell>
          <cell r="M52">
            <v>9</v>
          </cell>
          <cell r="N52">
            <v>49000000</v>
          </cell>
        </row>
        <row r="53">
          <cell r="A53">
            <v>49000000</v>
          </cell>
          <cell r="B53">
            <v>3.34</v>
          </cell>
          <cell r="C53">
            <v>3.33</v>
          </cell>
          <cell r="D53">
            <v>50000000</v>
          </cell>
          <cell r="F53">
            <v>49000000</v>
          </cell>
          <cell r="G53">
            <v>14.64</v>
          </cell>
          <cell r="H53">
            <v>14.62</v>
          </cell>
          <cell r="I53">
            <v>50000000</v>
          </cell>
          <cell r="K53">
            <v>49000000</v>
          </cell>
          <cell r="L53">
            <v>9</v>
          </cell>
          <cell r="M53">
            <v>9</v>
          </cell>
          <cell r="N53">
            <v>50000000</v>
          </cell>
        </row>
        <row r="54">
          <cell r="A54">
            <v>50000000</v>
          </cell>
          <cell r="B54">
            <v>3.33</v>
          </cell>
          <cell r="C54">
            <v>3.29</v>
          </cell>
          <cell r="D54">
            <v>55000000</v>
          </cell>
          <cell r="F54">
            <v>50000000</v>
          </cell>
          <cell r="G54">
            <v>14.62</v>
          </cell>
          <cell r="H54">
            <v>14.57</v>
          </cell>
          <cell r="I54">
            <v>55000000</v>
          </cell>
          <cell r="K54">
            <v>50000000</v>
          </cell>
          <cell r="L54">
            <v>9</v>
          </cell>
          <cell r="M54">
            <v>9</v>
          </cell>
          <cell r="N54">
            <v>55000000</v>
          </cell>
        </row>
        <row r="55">
          <cell r="A55">
            <v>55000000</v>
          </cell>
          <cell r="B55">
            <v>3.29</v>
          </cell>
          <cell r="C55">
            <v>3.26</v>
          </cell>
          <cell r="D55">
            <v>60000000</v>
          </cell>
          <cell r="F55">
            <v>55000000</v>
          </cell>
          <cell r="G55">
            <v>14.57</v>
          </cell>
          <cell r="H55">
            <v>14.52</v>
          </cell>
          <cell r="I55">
            <v>60000000</v>
          </cell>
          <cell r="K55">
            <v>55000000</v>
          </cell>
          <cell r="L55">
            <v>9</v>
          </cell>
          <cell r="M55">
            <v>9</v>
          </cell>
          <cell r="N55">
            <v>60000000</v>
          </cell>
        </row>
        <row r="56">
          <cell r="A56">
            <v>60000000</v>
          </cell>
          <cell r="B56">
            <v>3.26</v>
          </cell>
          <cell r="C56">
            <v>3.23</v>
          </cell>
          <cell r="D56">
            <v>65000000</v>
          </cell>
          <cell r="F56">
            <v>60000000</v>
          </cell>
          <cell r="G56">
            <v>14.52</v>
          </cell>
          <cell r="H56">
            <v>14.47</v>
          </cell>
          <cell r="I56">
            <v>65000000</v>
          </cell>
          <cell r="K56">
            <v>60000000</v>
          </cell>
          <cell r="L56">
            <v>9</v>
          </cell>
          <cell r="M56">
            <v>9</v>
          </cell>
          <cell r="N56">
            <v>65000000</v>
          </cell>
        </row>
        <row r="57">
          <cell r="A57">
            <v>65000000</v>
          </cell>
          <cell r="B57">
            <v>3.23</v>
          </cell>
          <cell r="C57">
            <v>3.2</v>
          </cell>
          <cell r="D57">
            <v>70000000</v>
          </cell>
          <cell r="F57">
            <v>65000000</v>
          </cell>
          <cell r="G57">
            <v>14.47</v>
          </cell>
          <cell r="H57">
            <v>14.43</v>
          </cell>
          <cell r="I57">
            <v>70000000</v>
          </cell>
          <cell r="K57">
            <v>65000000</v>
          </cell>
          <cell r="L57">
            <v>9</v>
          </cell>
          <cell r="M57">
            <v>9</v>
          </cell>
          <cell r="N57">
            <v>70000000</v>
          </cell>
        </row>
        <row r="58">
          <cell r="A58">
            <v>70000000</v>
          </cell>
          <cell r="B58">
            <v>3.2</v>
          </cell>
          <cell r="C58">
            <v>3.17</v>
          </cell>
          <cell r="D58">
            <v>75000000</v>
          </cell>
          <cell r="F58">
            <v>70000000</v>
          </cell>
          <cell r="G58">
            <v>14.43</v>
          </cell>
          <cell r="H58">
            <v>14.39</v>
          </cell>
          <cell r="I58">
            <v>75000000</v>
          </cell>
          <cell r="K58">
            <v>70000000</v>
          </cell>
          <cell r="L58">
            <v>9</v>
          </cell>
          <cell r="M58">
            <v>9</v>
          </cell>
          <cell r="N58">
            <v>75000000</v>
          </cell>
        </row>
        <row r="59">
          <cell r="A59">
            <v>75000000</v>
          </cell>
          <cell r="B59">
            <v>3.17</v>
          </cell>
          <cell r="C59">
            <v>3.15</v>
          </cell>
          <cell r="D59">
            <v>80000000</v>
          </cell>
          <cell r="F59">
            <v>75000000</v>
          </cell>
          <cell r="G59">
            <v>14.39</v>
          </cell>
          <cell r="H59">
            <v>14.36</v>
          </cell>
          <cell r="I59">
            <v>80000000</v>
          </cell>
          <cell r="K59">
            <v>75000000</v>
          </cell>
          <cell r="L59">
            <v>9</v>
          </cell>
          <cell r="M59">
            <v>9</v>
          </cell>
          <cell r="N59">
            <v>80000000</v>
          </cell>
        </row>
        <row r="60">
          <cell r="A60">
            <v>80000000</v>
          </cell>
          <cell r="B60">
            <v>3.15</v>
          </cell>
          <cell r="C60">
            <v>3.13</v>
          </cell>
          <cell r="D60">
            <v>85000000</v>
          </cell>
          <cell r="F60">
            <v>80000000</v>
          </cell>
          <cell r="G60">
            <v>14.36</v>
          </cell>
          <cell r="H60">
            <v>14.32</v>
          </cell>
          <cell r="I60">
            <v>85000000</v>
          </cell>
          <cell r="K60">
            <v>80000000</v>
          </cell>
          <cell r="L60">
            <v>9</v>
          </cell>
          <cell r="M60">
            <v>9</v>
          </cell>
          <cell r="N60">
            <v>85000000</v>
          </cell>
        </row>
        <row r="61">
          <cell r="A61">
            <v>85000000</v>
          </cell>
          <cell r="B61">
            <v>3.13</v>
          </cell>
          <cell r="C61">
            <v>3.11</v>
          </cell>
          <cell r="D61">
            <v>90000000</v>
          </cell>
          <cell r="F61">
            <v>85000000</v>
          </cell>
          <cell r="G61">
            <v>14.32</v>
          </cell>
          <cell r="H61">
            <v>14.29</v>
          </cell>
          <cell r="I61">
            <v>90000000</v>
          </cell>
          <cell r="K61">
            <v>85000000</v>
          </cell>
          <cell r="L61">
            <v>9</v>
          </cell>
          <cell r="M61">
            <v>9</v>
          </cell>
          <cell r="N61">
            <v>90000000</v>
          </cell>
        </row>
        <row r="62">
          <cell r="A62">
            <v>90000000</v>
          </cell>
          <cell r="B62">
            <v>3.11</v>
          </cell>
          <cell r="C62">
            <v>3.09</v>
          </cell>
          <cell r="D62">
            <v>95000000</v>
          </cell>
          <cell r="F62">
            <v>90000000</v>
          </cell>
          <cell r="G62">
            <v>14.29</v>
          </cell>
          <cell r="H62">
            <v>14.26</v>
          </cell>
          <cell r="I62">
            <v>95000000</v>
          </cell>
          <cell r="K62">
            <v>90000000</v>
          </cell>
          <cell r="L62">
            <v>9</v>
          </cell>
          <cell r="M62">
            <v>9</v>
          </cell>
          <cell r="N62">
            <v>95000000</v>
          </cell>
        </row>
        <row r="63">
          <cell r="A63">
            <v>95000000</v>
          </cell>
          <cell r="B63">
            <v>3.09</v>
          </cell>
          <cell r="C63">
            <v>3.07</v>
          </cell>
          <cell r="D63">
            <v>100000000</v>
          </cell>
          <cell r="F63">
            <v>95000000</v>
          </cell>
          <cell r="G63">
            <v>14.26</v>
          </cell>
          <cell r="H63">
            <v>14.23</v>
          </cell>
          <cell r="I63">
            <v>100000000</v>
          </cell>
          <cell r="K63">
            <v>95000000</v>
          </cell>
          <cell r="L63">
            <v>9</v>
          </cell>
          <cell r="M63">
            <v>9</v>
          </cell>
          <cell r="N63">
            <v>100000000</v>
          </cell>
        </row>
        <row r="64">
          <cell r="A64">
            <v>100000000</v>
          </cell>
          <cell r="B64">
            <v>3.07</v>
          </cell>
          <cell r="C64">
            <v>2.93</v>
          </cell>
          <cell r="D64">
            <v>150000000</v>
          </cell>
          <cell r="F64">
            <v>100000000</v>
          </cell>
          <cell r="G64">
            <v>14.23</v>
          </cell>
          <cell r="H64">
            <v>14</v>
          </cell>
          <cell r="I64">
            <v>150000000</v>
          </cell>
          <cell r="K64">
            <v>100000000</v>
          </cell>
          <cell r="L64">
            <v>9</v>
          </cell>
          <cell r="M64">
            <v>9</v>
          </cell>
          <cell r="N64">
            <v>150000000</v>
          </cell>
        </row>
        <row r="65">
          <cell r="A65">
            <v>150000000</v>
          </cell>
          <cell r="B65">
            <v>2.93</v>
          </cell>
          <cell r="C65">
            <v>2.84</v>
          </cell>
          <cell r="D65">
            <v>200000000</v>
          </cell>
          <cell r="F65">
            <v>150000000</v>
          </cell>
          <cell r="G65">
            <v>14</v>
          </cell>
          <cell r="H65">
            <v>13.85</v>
          </cell>
          <cell r="I65">
            <v>200000000</v>
          </cell>
          <cell r="K65">
            <v>150000000</v>
          </cell>
          <cell r="L65">
            <v>9</v>
          </cell>
          <cell r="M65">
            <v>9</v>
          </cell>
          <cell r="N65">
            <v>200000000</v>
          </cell>
        </row>
        <row r="66">
          <cell r="A66">
            <v>200000000</v>
          </cell>
          <cell r="B66">
            <v>2.84</v>
          </cell>
          <cell r="C66">
            <v>2.78</v>
          </cell>
          <cell r="D66">
            <v>250000000</v>
          </cell>
          <cell r="F66">
            <v>200000000</v>
          </cell>
          <cell r="G66">
            <v>13.85</v>
          </cell>
          <cell r="H66">
            <v>13.73</v>
          </cell>
          <cell r="I66">
            <v>250000000</v>
          </cell>
          <cell r="K66">
            <v>200000000</v>
          </cell>
          <cell r="L66">
            <v>9</v>
          </cell>
          <cell r="M66">
            <v>9</v>
          </cell>
          <cell r="N66">
            <v>250000000</v>
          </cell>
        </row>
        <row r="67">
          <cell r="A67">
            <v>250000000</v>
          </cell>
          <cell r="B67">
            <v>2.78</v>
          </cell>
          <cell r="C67">
            <v>2.72</v>
          </cell>
          <cell r="D67">
            <v>300000000</v>
          </cell>
          <cell r="F67">
            <v>250000000</v>
          </cell>
          <cell r="G67">
            <v>13.73</v>
          </cell>
          <cell r="H67">
            <v>13.63</v>
          </cell>
          <cell r="I67">
            <v>300000000</v>
          </cell>
          <cell r="K67">
            <v>250000000</v>
          </cell>
          <cell r="L67">
            <v>9</v>
          </cell>
          <cell r="M67">
            <v>9</v>
          </cell>
          <cell r="N67">
            <v>300000000</v>
          </cell>
        </row>
        <row r="68">
          <cell r="A68">
            <v>300000000</v>
          </cell>
          <cell r="B68">
            <v>2.72</v>
          </cell>
          <cell r="C68">
            <v>2.68</v>
          </cell>
          <cell r="D68">
            <v>350000000</v>
          </cell>
          <cell r="F68">
            <v>300000000</v>
          </cell>
          <cell r="G68">
            <v>13.63</v>
          </cell>
          <cell r="H68">
            <v>13.54</v>
          </cell>
          <cell r="I68">
            <v>350000000</v>
          </cell>
          <cell r="K68">
            <v>300000000</v>
          </cell>
          <cell r="L68">
            <v>9</v>
          </cell>
          <cell r="M68">
            <v>9</v>
          </cell>
          <cell r="N68">
            <v>350000000</v>
          </cell>
        </row>
        <row r="69">
          <cell r="A69">
            <v>350000000</v>
          </cell>
          <cell r="B69">
            <v>2.68</v>
          </cell>
          <cell r="C69">
            <v>2.65</v>
          </cell>
          <cell r="D69">
            <v>400000000</v>
          </cell>
          <cell r="F69">
            <v>350000000</v>
          </cell>
          <cell r="G69">
            <v>13.54</v>
          </cell>
          <cell r="H69">
            <v>13.47</v>
          </cell>
          <cell r="I69">
            <v>400000000</v>
          </cell>
          <cell r="K69">
            <v>350000000</v>
          </cell>
          <cell r="L69">
            <v>9</v>
          </cell>
          <cell r="M69">
            <v>9</v>
          </cell>
          <cell r="N69">
            <v>400000000</v>
          </cell>
        </row>
        <row r="70">
          <cell r="A70">
            <v>400000000</v>
          </cell>
          <cell r="B70">
            <v>2.65</v>
          </cell>
          <cell r="C70">
            <v>2.62</v>
          </cell>
          <cell r="D70">
            <v>450000000</v>
          </cell>
          <cell r="F70">
            <v>400000000</v>
          </cell>
          <cell r="G70">
            <v>13.47</v>
          </cell>
          <cell r="H70">
            <v>13.41</v>
          </cell>
          <cell r="I70">
            <v>450000000</v>
          </cell>
          <cell r="K70">
            <v>400000000</v>
          </cell>
          <cell r="L70">
            <v>9</v>
          </cell>
          <cell r="M70">
            <v>9</v>
          </cell>
          <cell r="N70">
            <v>450000000</v>
          </cell>
        </row>
        <row r="71">
          <cell r="A71">
            <v>450000000</v>
          </cell>
          <cell r="B71">
            <v>2.62</v>
          </cell>
          <cell r="C71">
            <v>2.59</v>
          </cell>
          <cell r="D71">
            <v>500000000</v>
          </cell>
          <cell r="F71">
            <v>450000000</v>
          </cell>
          <cell r="G71">
            <v>13.41</v>
          </cell>
          <cell r="H71">
            <v>13.36</v>
          </cell>
          <cell r="I71">
            <v>500000000</v>
          </cell>
          <cell r="K71">
            <v>450000000</v>
          </cell>
          <cell r="L71">
            <v>9</v>
          </cell>
          <cell r="M71">
            <v>9</v>
          </cell>
          <cell r="N71">
            <v>500000000</v>
          </cell>
        </row>
        <row r="72">
          <cell r="A72">
            <v>500000000</v>
          </cell>
          <cell r="B72">
            <v>2.59</v>
          </cell>
          <cell r="C72">
            <v>2.59</v>
          </cell>
          <cell r="D72">
            <v>550000000</v>
          </cell>
          <cell r="F72">
            <v>500000000</v>
          </cell>
          <cell r="G72">
            <v>13.36</v>
          </cell>
          <cell r="H72">
            <v>13.31</v>
          </cell>
          <cell r="I72">
            <v>550000000</v>
          </cell>
          <cell r="K72">
            <v>500000000</v>
          </cell>
          <cell r="L72">
            <v>9</v>
          </cell>
          <cell r="M72">
            <v>9</v>
          </cell>
          <cell r="N72">
            <v>550000000</v>
          </cell>
        </row>
        <row r="73">
          <cell r="A73">
            <v>550000000</v>
          </cell>
          <cell r="B73">
            <v>2.59</v>
          </cell>
          <cell r="C73">
            <v>2.59</v>
          </cell>
          <cell r="D73">
            <v>600000000</v>
          </cell>
          <cell r="F73">
            <v>550000000</v>
          </cell>
          <cell r="G73">
            <v>13.31</v>
          </cell>
          <cell r="H73">
            <v>13.26</v>
          </cell>
          <cell r="I73">
            <v>600000000</v>
          </cell>
          <cell r="K73">
            <v>550000000</v>
          </cell>
          <cell r="L73">
            <v>9</v>
          </cell>
          <cell r="M73">
            <v>9</v>
          </cell>
          <cell r="N73">
            <v>600000000</v>
          </cell>
        </row>
        <row r="74">
          <cell r="A74">
            <v>600000000</v>
          </cell>
          <cell r="B74">
            <v>2.59</v>
          </cell>
          <cell r="C74">
            <v>2.59</v>
          </cell>
          <cell r="D74">
            <v>900000000</v>
          </cell>
          <cell r="F74">
            <v>600000000</v>
          </cell>
          <cell r="G74">
            <v>13.26</v>
          </cell>
          <cell r="H74">
            <v>13.26</v>
          </cell>
          <cell r="I74">
            <v>900000000</v>
          </cell>
          <cell r="K74">
            <v>600000000</v>
          </cell>
          <cell r="L74">
            <v>9</v>
          </cell>
          <cell r="M74">
            <v>9</v>
          </cell>
          <cell r="N74">
            <v>900000000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#REF"/>
      <sheetName val="単価データ"/>
      <sheetName val="校舎"/>
      <sheetName val="屋体"/>
      <sheetName val="別紙２"/>
      <sheetName val="東高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#REF"/>
      <sheetName val="単価データ"/>
      <sheetName val="校舎"/>
      <sheetName val="屋体"/>
      <sheetName val="別紙２"/>
      <sheetName val="東高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>
        <row r="255">
          <cell r="P255">
            <v>2865074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"/>
      <sheetName val="棟科"/>
      <sheetName val="中科"/>
      <sheetName val="(元)"/>
      <sheetName val="土工"/>
      <sheetName val="直仮"/>
      <sheetName val="地業"/>
      <sheetName val="鉄筋"/>
      <sheetName val="con"/>
      <sheetName val="鉄骨"/>
      <sheetName val="型枠"/>
      <sheetName val="防水"/>
      <sheetName val="既製c"/>
      <sheetName val="石工"/>
      <sheetName val="ﾀｲﾙ"/>
      <sheetName val="木工"/>
      <sheetName val="屋根"/>
      <sheetName val="金属"/>
      <sheetName val="左官"/>
      <sheetName val="建具"/>
      <sheetName val="ｶｰﾃﾝw"/>
      <sheetName val="塗装"/>
      <sheetName val="内装"/>
      <sheetName val="UN他"/>
      <sheetName val="プール"/>
      <sheetName val="撤去工"/>
      <sheetName val="発材"/>
      <sheetName val="Ⅱ囲障"/>
      <sheetName val="Ⅲ構舗"/>
      <sheetName val="Ⅳ屋外排"/>
      <sheetName val="Ⅴ植栽"/>
      <sheetName val="Ⅵ電気設備"/>
      <sheetName val="Ⅶ機械設備"/>
      <sheetName val="別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55">
          <cell r="P255">
            <v>2865074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内訳明細 甲（当初）"/>
      <sheetName val="内訳明細 乙（当初）"/>
      <sheetName val="代価表Ａ"/>
      <sheetName val="内訳明細 甲（変更）"/>
      <sheetName val="内訳明細 乙（変更）"/>
      <sheetName val="設計変更"/>
    </sheetNames>
    <sheetDataSet>
      <sheetData sheetId="0" refreshError="1"/>
      <sheetData sheetId="1" refreshError="1"/>
      <sheetData sheetId="2" refreshError="1">
        <row r="2">
          <cell r="J2" t="str">
            <v>工種及び品目</v>
          </cell>
          <cell r="K2" t="str">
            <v>規格・寸法</v>
          </cell>
          <cell r="L2" t="str">
            <v>材工</v>
          </cell>
          <cell r="M2" t="str">
            <v>単位</v>
          </cell>
          <cell r="N2" t="str">
            <v>採用単価</v>
          </cell>
          <cell r="O2" t="str">
            <v>市単価</v>
          </cell>
          <cell r="P2" t="str">
            <v>歩掛り</v>
          </cell>
          <cell r="Q2" t="str">
            <v>建設物価</v>
          </cell>
          <cell r="R2" t="str">
            <v>積算資料</v>
          </cell>
          <cell r="S2" t="str">
            <v>ｺｽﾄ情報</v>
          </cell>
          <cell r="T2" t="str">
            <v>施工単価</v>
          </cell>
          <cell r="U2" t="str">
            <v>見積採用単価</v>
          </cell>
          <cell r="V2" t="str">
            <v>見積A</v>
          </cell>
          <cell r="W2" t="str">
            <v>見積B</v>
          </cell>
          <cell r="X2" t="str">
            <v>見積C</v>
          </cell>
          <cell r="Y2" t="str">
            <v>見積D</v>
          </cell>
          <cell r="Z2" t="str">
            <v xml:space="preserve"> 掛率</v>
          </cell>
          <cell r="AA2" t="str">
            <v>備考</v>
          </cell>
        </row>
        <row r="44">
          <cell r="J44" t="str">
            <v>１．講　堂　工　事　費</v>
          </cell>
        </row>
        <row r="46">
          <cell r="J46" t="str">
            <v>　　　仮　設　工　事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J47">
            <v>0</v>
          </cell>
          <cell r="K47" t="str">
            <v>長さ7.3m×6.8m＝49.6㎡  枠組本足場</v>
          </cell>
          <cell r="L47">
            <v>0</v>
          </cell>
          <cell r="M47">
            <v>0</v>
          </cell>
          <cell r="N47">
            <v>0</v>
          </cell>
        </row>
        <row r="48">
          <cell r="J48" t="str">
            <v>　　　　　軒　足　代</v>
          </cell>
          <cell r="K48">
            <v>0</v>
          </cell>
          <cell r="L48" t="str">
            <v>式</v>
          </cell>
          <cell r="M48" t="str">
            <v>式</v>
          </cell>
          <cell r="N48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A内訳"/>
      <sheetName val="EM内訳"/>
      <sheetName val="R6県単価"/>
      <sheetName val="拾"/>
      <sheetName val="共通費算定表(R5～)"/>
      <sheetName val="共通仮設費・現場管理費"/>
      <sheetName val="一般管理費"/>
      <sheetName val="金抜表紙"/>
    </sheetNames>
    <sheetDataSet>
      <sheetData sheetId="0" refreshError="1"/>
      <sheetData sheetId="1" refreshError="1"/>
      <sheetData sheetId="2" refreshError="1"/>
      <sheetData sheetId="3" refreshError="1">
        <row r="5">
          <cell r="B5" t="str">
            <v>特殊作業員</v>
          </cell>
        </row>
        <row r="41">
          <cell r="C41">
            <v>27500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2.5</v>
          </cell>
          <cell r="G5">
            <v>2.2000000000000002</v>
          </cell>
          <cell r="H5">
            <v>2.21</v>
          </cell>
          <cell r="I5">
            <v>54</v>
          </cell>
          <cell r="J5">
            <v>119.34</v>
          </cell>
          <cell r="K5">
            <v>1.39</v>
          </cell>
          <cell r="M5">
            <v>2.2000000000000002</v>
          </cell>
          <cell r="O5">
            <v>1.93</v>
          </cell>
          <cell r="Q5">
            <v>2.2200000000000002</v>
          </cell>
          <cell r="S5">
            <v>0.7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3.06</v>
          </cell>
          <cell r="G6">
            <v>3.13</v>
          </cell>
          <cell r="H6">
            <v>3.07</v>
          </cell>
          <cell r="I6">
            <v>0.7</v>
          </cell>
          <cell r="J6">
            <v>0</v>
          </cell>
          <cell r="M6">
            <v>3.27</v>
          </cell>
          <cell r="O6">
            <v>3.13</v>
          </cell>
          <cell r="Q6">
            <v>3.3</v>
          </cell>
          <cell r="S6">
            <v>0.7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3.36</v>
          </cell>
          <cell r="G7">
            <v>0</v>
          </cell>
          <cell r="H7">
            <v>3.66</v>
          </cell>
          <cell r="I7">
            <v>3.66</v>
          </cell>
          <cell r="J7">
            <v>0</v>
          </cell>
          <cell r="K7">
            <v>1</v>
          </cell>
          <cell r="L7">
            <v>2</v>
          </cell>
          <cell r="M7">
            <v>3.66</v>
          </cell>
          <cell r="O7">
            <v>3.66</v>
          </cell>
          <cell r="Q7">
            <v>3.66</v>
          </cell>
          <cell r="S7">
            <v>1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3.7</v>
          </cell>
          <cell r="G8">
            <v>10.199999999999999</v>
          </cell>
          <cell r="H8">
            <v>4.29</v>
          </cell>
          <cell r="I8">
            <v>10.199999999999999</v>
          </cell>
          <cell r="J8">
            <v>43.758000000000003</v>
          </cell>
          <cell r="K8">
            <v>4.08</v>
          </cell>
          <cell r="L8">
            <v>1.36</v>
          </cell>
          <cell r="M8">
            <v>4.12</v>
          </cell>
          <cell r="O8">
            <v>4.2300000000000004</v>
          </cell>
          <cell r="Q8">
            <v>4.08</v>
          </cell>
          <cell r="S8">
            <v>1.36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6.09</v>
          </cell>
          <cell r="G9">
            <v>39.21</v>
          </cell>
          <cell r="H9">
            <v>4.97</v>
          </cell>
          <cell r="I9">
            <v>39.21</v>
          </cell>
          <cell r="J9">
            <v>194.874</v>
          </cell>
          <cell r="K9">
            <v>6.7</v>
          </cell>
          <cell r="L9">
            <v>1.36</v>
          </cell>
          <cell r="M9">
            <v>6.79</v>
          </cell>
          <cell r="N9">
            <v>1.64</v>
          </cell>
          <cell r="O9">
            <v>4.82</v>
          </cell>
          <cell r="Q9">
            <v>6.7</v>
          </cell>
          <cell r="S9">
            <v>1.36</v>
          </cell>
          <cell r="U9">
            <v>2.72</v>
          </cell>
          <cell r="W9">
            <v>1.64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0</v>
          </cell>
          <cell r="E10">
            <v>5.68</v>
          </cell>
          <cell r="F10">
            <v>6.52</v>
          </cell>
          <cell r="G10">
            <v>1579.04</v>
          </cell>
          <cell r="H10">
            <v>5.68</v>
          </cell>
          <cell r="I10">
            <v>278</v>
          </cell>
          <cell r="J10">
            <v>1579.04</v>
          </cell>
          <cell r="K10">
            <v>1.78</v>
          </cell>
          <cell r="L10">
            <v>3.56</v>
          </cell>
          <cell r="M10">
            <v>7.39</v>
          </cell>
          <cell r="O10">
            <v>5.45</v>
          </cell>
          <cell r="Q10">
            <v>7.23</v>
          </cell>
          <cell r="S10">
            <v>1.78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7</v>
          </cell>
          <cell r="G11">
            <v>74.372</v>
          </cell>
          <cell r="H11">
            <v>6.43</v>
          </cell>
          <cell r="I11">
            <v>74.372</v>
          </cell>
          <cell r="J11">
            <v>478.21199999999999</v>
          </cell>
          <cell r="K11">
            <v>7.81</v>
          </cell>
          <cell r="L11">
            <v>2.25</v>
          </cell>
          <cell r="M11">
            <v>8.0399999999999991</v>
          </cell>
          <cell r="N11">
            <v>2.36</v>
          </cell>
          <cell r="O11">
            <v>6.11</v>
          </cell>
          <cell r="P11">
            <v>3.23</v>
          </cell>
          <cell r="Q11">
            <v>7.81</v>
          </cell>
          <cell r="S11">
            <v>2.25</v>
          </cell>
          <cell r="U11">
            <v>4.5</v>
          </cell>
          <cell r="W11">
            <v>2.36</v>
          </cell>
          <cell r="Y11">
            <v>2.52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8.06</v>
          </cell>
          <cell r="G12">
            <v>35.6</v>
          </cell>
          <cell r="H12">
            <v>7.22</v>
          </cell>
          <cell r="I12">
            <v>35.6</v>
          </cell>
          <cell r="J12">
            <v>257.03199999999998</v>
          </cell>
          <cell r="K12">
            <v>8.69</v>
          </cell>
          <cell r="L12">
            <v>2.78</v>
          </cell>
          <cell r="M12">
            <v>8.75</v>
          </cell>
          <cell r="N12">
            <v>2.77</v>
          </cell>
          <cell r="O12">
            <v>7.14</v>
          </cell>
          <cell r="Q12">
            <v>8.69</v>
          </cell>
          <cell r="S12">
            <v>2.78</v>
          </cell>
          <cell r="U12">
            <v>5.56</v>
          </cell>
          <cell r="W12">
            <v>2.77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8.65</v>
          </cell>
          <cell r="G13">
            <v>1.2</v>
          </cell>
          <cell r="H13">
            <v>8.0500000000000007</v>
          </cell>
          <cell r="I13">
            <v>1.2</v>
          </cell>
          <cell r="J13">
            <v>9.66</v>
          </cell>
          <cell r="K13">
            <v>9.3800000000000008</v>
          </cell>
          <cell r="L13">
            <v>2.78</v>
          </cell>
          <cell r="M13">
            <v>9.51</v>
          </cell>
          <cell r="N13">
            <v>3.22</v>
          </cell>
          <cell r="O13">
            <v>7.88</v>
          </cell>
          <cell r="Q13">
            <v>9.3800000000000008</v>
          </cell>
          <cell r="S13">
            <v>2.78</v>
          </cell>
          <cell r="U13">
            <v>5.56</v>
          </cell>
          <cell r="W13">
            <v>3.22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0</v>
          </cell>
          <cell r="E14">
            <v>8.92</v>
          </cell>
          <cell r="F14">
            <v>9.3000000000000007</v>
          </cell>
          <cell r="G14">
            <v>10.34</v>
          </cell>
          <cell r="H14">
            <v>8.92</v>
          </cell>
          <cell r="I14">
            <v>10.11</v>
          </cell>
          <cell r="J14">
            <v>0</v>
          </cell>
          <cell r="K14">
            <v>6.72</v>
          </cell>
          <cell r="M14">
            <v>10.34</v>
          </cell>
          <cell r="O14">
            <v>8.65</v>
          </cell>
          <cell r="Q14">
            <v>10.11</v>
          </cell>
          <cell r="S14">
            <v>3.36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9.99</v>
          </cell>
          <cell r="G15">
            <v>0</v>
          </cell>
          <cell r="H15">
            <v>9.84</v>
          </cell>
          <cell r="I15">
            <v>9.4499999999999993</v>
          </cell>
          <cell r="J15">
            <v>0</v>
          </cell>
          <cell r="K15">
            <v>4</v>
          </cell>
          <cell r="L15">
            <v>8</v>
          </cell>
          <cell r="M15">
            <v>11.22</v>
          </cell>
          <cell r="N15">
            <v>4.7300000000000004</v>
          </cell>
          <cell r="O15">
            <v>9.4499999999999993</v>
          </cell>
          <cell r="P15">
            <v>3.54</v>
          </cell>
          <cell r="Q15">
            <v>10.9</v>
          </cell>
          <cell r="S15">
            <v>4</v>
          </cell>
          <cell r="U15">
            <v>8</v>
          </cell>
          <cell r="W15">
            <v>4.2</v>
          </cell>
          <cell r="Y15">
            <v>4.7300000000000004</v>
          </cell>
          <cell r="AA15">
            <v>4.2300000000000004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0</v>
          </cell>
          <cell r="E16">
            <v>10.79</v>
          </cell>
          <cell r="F16">
            <v>10.72</v>
          </cell>
          <cell r="G16">
            <v>12.16</v>
          </cell>
          <cell r="H16">
            <v>10.79</v>
          </cell>
          <cell r="I16">
            <v>11.73</v>
          </cell>
          <cell r="J16">
            <v>0</v>
          </cell>
          <cell r="K16">
            <v>3.98</v>
          </cell>
          <cell r="M16">
            <v>12.16</v>
          </cell>
          <cell r="O16">
            <v>10.29</v>
          </cell>
          <cell r="Q16">
            <v>11.73</v>
          </cell>
          <cell r="S16">
            <v>1.99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0</v>
          </cell>
          <cell r="E17">
            <v>11.78</v>
          </cell>
          <cell r="F17">
            <v>11.5</v>
          </cell>
          <cell r="G17">
            <v>13.15</v>
          </cell>
          <cell r="H17">
            <v>11.78</v>
          </cell>
          <cell r="I17">
            <v>12.6</v>
          </cell>
          <cell r="J17">
            <v>0</v>
          </cell>
          <cell r="K17">
            <v>4.8099999999999996</v>
          </cell>
          <cell r="L17">
            <v>5.32</v>
          </cell>
          <cell r="M17">
            <v>13.15</v>
          </cell>
          <cell r="O17">
            <v>11.15</v>
          </cell>
          <cell r="Q17">
            <v>12.6</v>
          </cell>
          <cell r="S17">
            <v>2.41</v>
          </cell>
          <cell r="U17">
            <v>4.8099999999999996</v>
          </cell>
          <cell r="W17">
            <v>5.32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12.33</v>
          </cell>
          <cell r="G18">
            <v>158.94399999999999</v>
          </cell>
          <cell r="H18">
            <v>12.81</v>
          </cell>
          <cell r="I18">
            <v>158.94399999999999</v>
          </cell>
          <cell r="J18">
            <v>2036.0730000000001</v>
          </cell>
          <cell r="K18">
            <v>13.52</v>
          </cell>
          <cell r="L18">
            <v>2.41</v>
          </cell>
          <cell r="M18">
            <v>14.21</v>
          </cell>
          <cell r="N18">
            <v>5.93</v>
          </cell>
          <cell r="O18">
            <v>12.05</v>
          </cell>
          <cell r="P18">
            <v>5.24</v>
          </cell>
          <cell r="Q18">
            <v>13.52</v>
          </cell>
          <cell r="S18">
            <v>2.41</v>
          </cell>
          <cell r="U18">
            <v>4.8099999999999996</v>
          </cell>
          <cell r="W18">
            <v>5.93</v>
          </cell>
          <cell r="Y18">
            <v>6.17</v>
          </cell>
          <cell r="AA18">
            <v>5.24</v>
          </cell>
          <cell r="AC18">
            <v>5.17</v>
          </cell>
        </row>
        <row r="27">
          <cell r="A27">
            <v>28</v>
          </cell>
          <cell r="B27">
            <v>22.18</v>
          </cell>
          <cell r="C27">
            <v>66.3</v>
          </cell>
          <cell r="D27">
            <v>1470.5340000000001</v>
          </cell>
          <cell r="E27">
            <v>22.71</v>
          </cell>
          <cell r="F27">
            <v>22.71</v>
          </cell>
          <cell r="G27">
            <v>233</v>
          </cell>
          <cell r="H27">
            <v>23.92</v>
          </cell>
          <cell r="I27">
            <v>233</v>
          </cell>
          <cell r="J27">
            <v>5573.36</v>
          </cell>
          <cell r="K27">
            <v>22.58</v>
          </cell>
          <cell r="L27">
            <v>5.75</v>
          </cell>
          <cell r="M27">
            <v>23.77</v>
          </cell>
          <cell r="N27">
            <v>8.11</v>
          </cell>
          <cell r="O27">
            <v>22.18</v>
          </cell>
          <cell r="Q27">
            <v>22.58</v>
          </cell>
          <cell r="S27">
            <v>5.75</v>
          </cell>
          <cell r="U27">
            <v>11.49</v>
          </cell>
          <cell r="AA27">
            <v>8.11</v>
          </cell>
          <cell r="AC27">
            <v>11.94</v>
          </cell>
        </row>
        <row r="28">
          <cell r="A28">
            <v>29</v>
          </cell>
          <cell r="B28">
            <v>23.42</v>
          </cell>
          <cell r="C28">
            <v>0</v>
          </cell>
          <cell r="D28">
            <v>0</v>
          </cell>
          <cell r="E28">
            <v>25.35</v>
          </cell>
          <cell r="F28">
            <v>23.79</v>
          </cell>
          <cell r="G28">
            <v>25.03</v>
          </cell>
          <cell r="H28">
            <v>25.35</v>
          </cell>
          <cell r="I28">
            <v>23.69</v>
          </cell>
          <cell r="J28">
            <v>0</v>
          </cell>
          <cell r="K28">
            <v>11.49</v>
          </cell>
          <cell r="M28">
            <v>25.03</v>
          </cell>
          <cell r="O28">
            <v>23.42</v>
          </cell>
          <cell r="Q28">
            <v>23.69</v>
          </cell>
          <cell r="S28">
            <v>5.75</v>
          </cell>
          <cell r="U28">
            <v>11.49</v>
          </cell>
        </row>
        <row r="29">
          <cell r="A29">
            <v>30</v>
          </cell>
          <cell r="B29">
            <v>24.69</v>
          </cell>
          <cell r="C29">
            <v>0</v>
          </cell>
          <cell r="D29">
            <v>0</v>
          </cell>
          <cell r="E29">
            <v>26.83</v>
          </cell>
          <cell r="F29">
            <v>24.91</v>
          </cell>
          <cell r="G29">
            <v>26.32</v>
          </cell>
          <cell r="H29">
            <v>26.83</v>
          </cell>
          <cell r="I29">
            <v>24.82</v>
          </cell>
          <cell r="J29">
            <v>0</v>
          </cell>
          <cell r="K29">
            <v>12.88</v>
          </cell>
          <cell r="M29">
            <v>26.32</v>
          </cell>
          <cell r="O29">
            <v>24.69</v>
          </cell>
          <cell r="Q29">
            <v>24.82</v>
          </cell>
          <cell r="S29">
            <v>6.44</v>
          </cell>
          <cell r="U29">
            <v>12.88</v>
          </cell>
        </row>
        <row r="30">
          <cell r="A30">
            <v>31</v>
          </cell>
          <cell r="B30">
            <v>25.99</v>
          </cell>
          <cell r="C30">
            <v>0</v>
          </cell>
          <cell r="D30">
            <v>0</v>
          </cell>
          <cell r="E30">
            <v>28.34</v>
          </cell>
          <cell r="F30">
            <v>26.05</v>
          </cell>
          <cell r="G30">
            <v>27.66</v>
          </cell>
          <cell r="H30">
            <v>28.34</v>
          </cell>
          <cell r="I30">
            <v>25.99</v>
          </cell>
          <cell r="J30">
            <v>0</v>
          </cell>
          <cell r="K30">
            <v>12.88</v>
          </cell>
          <cell r="M30">
            <v>27.66</v>
          </cell>
          <cell r="O30">
            <v>25.99</v>
          </cell>
          <cell r="Q30">
            <v>25.99</v>
          </cell>
          <cell r="S30">
            <v>6.44</v>
          </cell>
          <cell r="U30">
            <v>12.88</v>
          </cell>
        </row>
        <row r="31">
          <cell r="A31">
            <v>32</v>
          </cell>
          <cell r="B31">
            <v>27.32</v>
          </cell>
          <cell r="C31">
            <v>1.9</v>
          </cell>
          <cell r="D31">
            <v>51.908000000000001</v>
          </cell>
          <cell r="E31">
            <v>27.23</v>
          </cell>
          <cell r="F31">
            <v>27.23</v>
          </cell>
          <cell r="G31">
            <v>0</v>
          </cell>
          <cell r="H31">
            <v>29.9</v>
          </cell>
          <cell r="I31">
            <v>27.32</v>
          </cell>
          <cell r="J31">
            <v>0</v>
          </cell>
          <cell r="K31">
            <v>7.18</v>
          </cell>
          <cell r="L31">
            <v>14.35</v>
          </cell>
          <cell r="M31">
            <v>29.03</v>
          </cell>
          <cell r="N31">
            <v>15.84</v>
          </cell>
          <cell r="O31">
            <v>27.32</v>
          </cell>
          <cell r="Q31">
            <v>27.19</v>
          </cell>
          <cell r="S31">
            <v>7.18</v>
          </cell>
          <cell r="U31">
            <v>14.35</v>
          </cell>
          <cell r="AA31">
            <v>9.6999999999999993</v>
          </cell>
          <cell r="AC31">
            <v>15.84</v>
          </cell>
        </row>
        <row r="33">
          <cell r="D33">
            <v>4789.1769999999997</v>
          </cell>
          <cell r="E33">
            <v>22296.353999999999</v>
          </cell>
          <cell r="J33">
            <v>22296.353999999999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体"/>
      <sheetName val="併設棟"/>
      <sheetName val="ｵｲﾙﾀﾝｸ"/>
      <sheetName val="ｽﾘｯﾄ"/>
      <sheetName val="ｽﾘｰﾌﾞ"/>
      <sheetName val="打設集計"/>
      <sheetName val="打設集計(併設）"/>
      <sheetName val="代価"/>
      <sheetName val="代価 (併設)"/>
      <sheetName val="代価 (ｵｲﾙ)"/>
      <sheetName val="代価 (2)"/>
      <sheetName val="鉄骨 単価"/>
      <sheetName val="鉄骨間接費"/>
      <sheetName val="ﾎﾞﾙﾄ単価"/>
      <sheetName val="溶接"/>
      <sheetName val="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A5">
            <v>6</v>
          </cell>
          <cell r="B5">
            <v>1.93</v>
          </cell>
          <cell r="C5">
            <v>2.5</v>
          </cell>
          <cell r="D5">
            <v>2.21</v>
          </cell>
          <cell r="E5">
            <v>54</v>
          </cell>
          <cell r="F5">
            <v>2.5</v>
          </cell>
          <cell r="G5">
            <v>2.2000000000000002</v>
          </cell>
          <cell r="H5">
            <v>2.21</v>
          </cell>
          <cell r="I5">
            <v>54</v>
          </cell>
          <cell r="J5">
            <v>119.34</v>
          </cell>
          <cell r="K5">
            <v>1.39</v>
          </cell>
          <cell r="L5">
            <v>2.2000000000000002</v>
          </cell>
          <cell r="M5">
            <v>2.2000000000000002</v>
          </cell>
          <cell r="N5">
            <v>2.2200000000000002</v>
          </cell>
          <cell r="O5">
            <v>1.93</v>
          </cell>
          <cell r="P5">
            <v>1.39</v>
          </cell>
          <cell r="Q5">
            <v>2.2200000000000002</v>
          </cell>
          <cell r="R5">
            <v>0.7</v>
          </cell>
          <cell r="S5">
            <v>0.7</v>
          </cell>
          <cell r="T5">
            <v>1.39</v>
          </cell>
          <cell r="U5">
            <v>1.39</v>
          </cell>
        </row>
        <row r="6">
          <cell r="A6">
            <v>7</v>
          </cell>
          <cell r="B6">
            <v>3.13</v>
          </cell>
          <cell r="C6">
            <v>3.06</v>
          </cell>
          <cell r="D6">
            <v>3.07</v>
          </cell>
          <cell r="E6">
            <v>0</v>
          </cell>
          <cell r="F6">
            <v>3.06</v>
          </cell>
          <cell r="G6">
            <v>3.13</v>
          </cell>
          <cell r="H6">
            <v>3.07</v>
          </cell>
          <cell r="I6">
            <v>0.7</v>
          </cell>
          <cell r="J6">
            <v>0</v>
          </cell>
          <cell r="K6">
            <v>3.27</v>
          </cell>
          <cell r="L6">
            <v>3.13</v>
          </cell>
          <cell r="M6">
            <v>3.27</v>
          </cell>
          <cell r="N6">
            <v>0.7</v>
          </cell>
          <cell r="O6">
            <v>3.13</v>
          </cell>
          <cell r="P6">
            <v>3.3</v>
          </cell>
          <cell r="Q6">
            <v>3.3</v>
          </cell>
          <cell r="R6">
            <v>1.39</v>
          </cell>
          <cell r="S6">
            <v>0.7</v>
          </cell>
          <cell r="T6">
            <v>1.39</v>
          </cell>
          <cell r="U6">
            <v>1.39</v>
          </cell>
        </row>
        <row r="7">
          <cell r="A7">
            <v>8</v>
          </cell>
          <cell r="B7">
            <v>3.66</v>
          </cell>
          <cell r="C7">
            <v>1.6</v>
          </cell>
          <cell r="D7">
            <v>5.8559999999999999</v>
          </cell>
          <cell r="E7">
            <v>3.36</v>
          </cell>
          <cell r="F7">
            <v>3.36</v>
          </cell>
          <cell r="G7">
            <v>0</v>
          </cell>
          <cell r="H7">
            <v>3.66</v>
          </cell>
          <cell r="I7">
            <v>3.66</v>
          </cell>
          <cell r="J7">
            <v>0</v>
          </cell>
          <cell r="K7">
            <v>1</v>
          </cell>
          <cell r="L7">
            <v>2</v>
          </cell>
          <cell r="M7">
            <v>3.66</v>
          </cell>
          <cell r="N7">
            <v>3.66</v>
          </cell>
          <cell r="O7">
            <v>3.66</v>
          </cell>
          <cell r="P7">
            <v>1</v>
          </cell>
          <cell r="Q7">
            <v>3.66</v>
          </cell>
          <cell r="R7">
            <v>1</v>
          </cell>
          <cell r="S7">
            <v>1</v>
          </cell>
          <cell r="T7">
            <v>2</v>
          </cell>
          <cell r="U7">
            <v>2</v>
          </cell>
        </row>
        <row r="8">
          <cell r="A8">
            <v>9</v>
          </cell>
          <cell r="B8">
            <v>4.2300000000000004</v>
          </cell>
          <cell r="C8">
            <v>3.0139999999999998</v>
          </cell>
          <cell r="D8">
            <v>12.749000000000001</v>
          </cell>
          <cell r="E8">
            <v>3.7</v>
          </cell>
          <cell r="F8">
            <v>3.7</v>
          </cell>
          <cell r="G8">
            <v>10.199999999999999</v>
          </cell>
          <cell r="H8">
            <v>4.29</v>
          </cell>
          <cell r="I8">
            <v>10.199999999999999</v>
          </cell>
          <cell r="J8">
            <v>43.758000000000003</v>
          </cell>
          <cell r="K8">
            <v>4.08</v>
          </cell>
          <cell r="L8">
            <v>1.36</v>
          </cell>
          <cell r="M8">
            <v>4.12</v>
          </cell>
          <cell r="N8">
            <v>4.2300000000000004</v>
          </cell>
          <cell r="O8">
            <v>4.2300000000000004</v>
          </cell>
          <cell r="P8">
            <v>1.36</v>
          </cell>
          <cell r="Q8">
            <v>4.08</v>
          </cell>
          <cell r="R8">
            <v>1.36</v>
          </cell>
          <cell r="S8">
            <v>1.36</v>
          </cell>
          <cell r="T8">
            <v>2.72</v>
          </cell>
          <cell r="U8">
            <v>2.72</v>
          </cell>
        </row>
        <row r="9">
          <cell r="A9">
            <v>10</v>
          </cell>
          <cell r="B9">
            <v>4.82</v>
          </cell>
          <cell r="C9">
            <v>1.272</v>
          </cell>
          <cell r="D9">
            <v>6.1310000000000002</v>
          </cell>
          <cell r="E9">
            <v>6.09</v>
          </cell>
          <cell r="F9">
            <v>6.09</v>
          </cell>
          <cell r="G9">
            <v>39.21</v>
          </cell>
          <cell r="H9">
            <v>4.97</v>
          </cell>
          <cell r="I9">
            <v>39.21</v>
          </cell>
          <cell r="J9">
            <v>194.874</v>
          </cell>
          <cell r="K9">
            <v>6.7</v>
          </cell>
          <cell r="L9">
            <v>1.36</v>
          </cell>
          <cell r="M9">
            <v>6.79</v>
          </cell>
          <cell r="N9">
            <v>1.64</v>
          </cell>
          <cell r="O9">
            <v>4.82</v>
          </cell>
          <cell r="P9">
            <v>6.7</v>
          </cell>
          <cell r="Q9">
            <v>6.7</v>
          </cell>
          <cell r="R9">
            <v>2.72</v>
          </cell>
          <cell r="S9">
            <v>1.36</v>
          </cell>
          <cell r="T9">
            <v>1.9</v>
          </cell>
          <cell r="U9">
            <v>2.72</v>
          </cell>
          <cell r="V9">
            <v>1.64</v>
          </cell>
          <cell r="W9">
            <v>1.64</v>
          </cell>
          <cell r="X9">
            <v>1.9</v>
          </cell>
          <cell r="Y9">
            <v>1.9</v>
          </cell>
        </row>
        <row r="10">
          <cell r="A10">
            <v>11</v>
          </cell>
          <cell r="B10">
            <v>5.45</v>
          </cell>
          <cell r="C10">
            <v>0</v>
          </cell>
          <cell r="D10">
            <v>0</v>
          </cell>
          <cell r="E10">
            <v>5.68</v>
          </cell>
          <cell r="F10">
            <v>6.52</v>
          </cell>
          <cell r="G10">
            <v>1579.04</v>
          </cell>
          <cell r="H10">
            <v>5.68</v>
          </cell>
          <cell r="I10">
            <v>278</v>
          </cell>
          <cell r="J10">
            <v>1579.04</v>
          </cell>
          <cell r="K10">
            <v>1.78</v>
          </cell>
          <cell r="L10">
            <v>3.56</v>
          </cell>
          <cell r="M10">
            <v>7.39</v>
          </cell>
          <cell r="N10">
            <v>5.45</v>
          </cell>
          <cell r="O10">
            <v>5.45</v>
          </cell>
          <cell r="P10">
            <v>1.78</v>
          </cell>
          <cell r="Q10">
            <v>7.23</v>
          </cell>
          <cell r="R10">
            <v>1.78</v>
          </cell>
          <cell r="S10">
            <v>1.78</v>
          </cell>
          <cell r="T10">
            <v>3.56</v>
          </cell>
          <cell r="U10">
            <v>3.56</v>
          </cell>
        </row>
        <row r="11">
          <cell r="A11">
            <v>12</v>
          </cell>
          <cell r="B11">
            <v>6.11</v>
          </cell>
          <cell r="C11">
            <v>95.638000000000005</v>
          </cell>
          <cell r="D11">
            <v>584.34799999999996</v>
          </cell>
          <cell r="E11">
            <v>7</v>
          </cell>
          <cell r="F11">
            <v>7</v>
          </cell>
          <cell r="G11">
            <v>74.372</v>
          </cell>
          <cell r="H11">
            <v>6.43</v>
          </cell>
          <cell r="I11">
            <v>74.372</v>
          </cell>
          <cell r="J11">
            <v>478.21199999999999</v>
          </cell>
          <cell r="K11">
            <v>7.81</v>
          </cell>
          <cell r="L11">
            <v>2.25</v>
          </cell>
          <cell r="M11">
            <v>8.0399999999999991</v>
          </cell>
          <cell r="N11">
            <v>2.36</v>
          </cell>
          <cell r="O11">
            <v>6.11</v>
          </cell>
          <cell r="P11">
            <v>3.23</v>
          </cell>
          <cell r="Q11">
            <v>7.81</v>
          </cell>
          <cell r="R11">
            <v>2.25</v>
          </cell>
          <cell r="S11">
            <v>2.25</v>
          </cell>
          <cell r="T11">
            <v>2.36</v>
          </cell>
          <cell r="U11">
            <v>4.5</v>
          </cell>
          <cell r="V11">
            <v>3.23</v>
          </cell>
          <cell r="W11">
            <v>2.36</v>
          </cell>
          <cell r="X11">
            <v>2.52</v>
          </cell>
          <cell r="Y11">
            <v>2.52</v>
          </cell>
          <cell r="Z11">
            <v>3.23</v>
          </cell>
          <cell r="AA11">
            <v>3.23</v>
          </cell>
        </row>
        <row r="12">
          <cell r="A12">
            <v>13</v>
          </cell>
          <cell r="B12">
            <v>7.14</v>
          </cell>
          <cell r="C12">
            <v>27.18</v>
          </cell>
          <cell r="D12">
            <v>194.065</v>
          </cell>
          <cell r="E12">
            <v>8.06</v>
          </cell>
          <cell r="F12">
            <v>8.06</v>
          </cell>
          <cell r="G12">
            <v>35.6</v>
          </cell>
          <cell r="H12">
            <v>7.22</v>
          </cell>
          <cell r="I12">
            <v>35.6</v>
          </cell>
          <cell r="J12">
            <v>257.03199999999998</v>
          </cell>
          <cell r="K12">
            <v>8.69</v>
          </cell>
          <cell r="L12">
            <v>2.78</v>
          </cell>
          <cell r="M12">
            <v>8.75</v>
          </cell>
          <cell r="N12">
            <v>2.77</v>
          </cell>
          <cell r="O12">
            <v>7.14</v>
          </cell>
          <cell r="P12">
            <v>8.69</v>
          </cell>
          <cell r="Q12">
            <v>8.69</v>
          </cell>
          <cell r="R12">
            <v>5.56</v>
          </cell>
          <cell r="S12">
            <v>2.78</v>
          </cell>
          <cell r="T12">
            <v>3.46</v>
          </cell>
          <cell r="U12">
            <v>5.56</v>
          </cell>
          <cell r="V12">
            <v>2.77</v>
          </cell>
          <cell r="W12">
            <v>2.77</v>
          </cell>
          <cell r="X12">
            <v>3.46</v>
          </cell>
          <cell r="Y12">
            <v>3.46</v>
          </cell>
        </row>
        <row r="13">
          <cell r="A13">
            <v>14</v>
          </cell>
          <cell r="B13">
            <v>7.88</v>
          </cell>
          <cell r="C13">
            <v>13.2</v>
          </cell>
          <cell r="D13">
            <v>104.01600000000001</v>
          </cell>
          <cell r="E13">
            <v>8.65</v>
          </cell>
          <cell r="F13">
            <v>8.65</v>
          </cell>
          <cell r="G13">
            <v>1.2</v>
          </cell>
          <cell r="H13">
            <v>8.0500000000000007</v>
          </cell>
          <cell r="I13">
            <v>1.2</v>
          </cell>
          <cell r="J13">
            <v>9.66</v>
          </cell>
          <cell r="K13">
            <v>9.3800000000000008</v>
          </cell>
          <cell r="L13">
            <v>2.78</v>
          </cell>
          <cell r="M13">
            <v>9.51</v>
          </cell>
          <cell r="N13">
            <v>3.22</v>
          </cell>
          <cell r="O13">
            <v>7.88</v>
          </cell>
          <cell r="P13">
            <v>9.3800000000000008</v>
          </cell>
          <cell r="Q13">
            <v>9.3800000000000008</v>
          </cell>
          <cell r="R13">
            <v>5.56</v>
          </cell>
          <cell r="S13">
            <v>2.78</v>
          </cell>
          <cell r="T13">
            <v>3.86</v>
          </cell>
          <cell r="U13">
            <v>5.56</v>
          </cell>
          <cell r="V13">
            <v>3.22</v>
          </cell>
          <cell r="W13">
            <v>3.22</v>
          </cell>
          <cell r="X13">
            <v>3.86</v>
          </cell>
          <cell r="Y13">
            <v>3.86</v>
          </cell>
        </row>
        <row r="14">
          <cell r="A14">
            <v>15</v>
          </cell>
          <cell r="B14">
            <v>8.65</v>
          </cell>
          <cell r="C14">
            <v>0</v>
          </cell>
          <cell r="D14">
            <v>0</v>
          </cell>
          <cell r="E14">
            <v>8.92</v>
          </cell>
          <cell r="F14">
            <v>9.3000000000000007</v>
          </cell>
          <cell r="G14">
            <v>10.34</v>
          </cell>
          <cell r="H14">
            <v>8.92</v>
          </cell>
          <cell r="I14">
            <v>10.11</v>
          </cell>
          <cell r="J14">
            <v>0</v>
          </cell>
          <cell r="K14">
            <v>6.72</v>
          </cell>
          <cell r="L14">
            <v>10.34</v>
          </cell>
          <cell r="M14">
            <v>10.34</v>
          </cell>
          <cell r="N14">
            <v>10.11</v>
          </cell>
          <cell r="O14">
            <v>8.65</v>
          </cell>
          <cell r="P14">
            <v>6.72</v>
          </cell>
          <cell r="Q14">
            <v>10.11</v>
          </cell>
          <cell r="R14">
            <v>3.36</v>
          </cell>
          <cell r="S14">
            <v>3.36</v>
          </cell>
          <cell r="T14">
            <v>6.72</v>
          </cell>
          <cell r="U14">
            <v>6.72</v>
          </cell>
        </row>
        <row r="15">
          <cell r="A15">
            <v>16</v>
          </cell>
          <cell r="B15">
            <v>9.4499999999999993</v>
          </cell>
          <cell r="C15">
            <v>29.8</v>
          </cell>
          <cell r="D15">
            <v>281.61</v>
          </cell>
          <cell r="E15">
            <v>9.99</v>
          </cell>
          <cell r="F15">
            <v>9.99</v>
          </cell>
          <cell r="G15">
            <v>0</v>
          </cell>
          <cell r="H15">
            <v>9.84</v>
          </cell>
          <cell r="I15">
            <v>9.4499999999999993</v>
          </cell>
          <cell r="J15">
            <v>0</v>
          </cell>
          <cell r="K15">
            <v>4</v>
          </cell>
          <cell r="L15">
            <v>8</v>
          </cell>
          <cell r="M15">
            <v>11.22</v>
          </cell>
          <cell r="N15">
            <v>4.7300000000000004</v>
          </cell>
          <cell r="O15">
            <v>9.4499999999999993</v>
          </cell>
          <cell r="P15">
            <v>3.54</v>
          </cell>
          <cell r="Q15">
            <v>10.9</v>
          </cell>
          <cell r="R15">
            <v>4</v>
          </cell>
          <cell r="S15">
            <v>4</v>
          </cell>
          <cell r="T15">
            <v>4.2</v>
          </cell>
          <cell r="U15">
            <v>8</v>
          </cell>
          <cell r="V15">
            <v>4.2300000000000004</v>
          </cell>
          <cell r="W15">
            <v>4.2</v>
          </cell>
          <cell r="X15">
            <v>4.7300000000000004</v>
          </cell>
          <cell r="Y15">
            <v>4.7300000000000004</v>
          </cell>
          <cell r="Z15">
            <v>3.54</v>
          </cell>
          <cell r="AA15">
            <v>4.2300000000000004</v>
          </cell>
          <cell r="AB15">
            <v>3.54</v>
          </cell>
          <cell r="AC15">
            <v>3.54</v>
          </cell>
        </row>
        <row r="16">
          <cell r="A16">
            <v>17</v>
          </cell>
          <cell r="B16">
            <v>10.29</v>
          </cell>
          <cell r="C16">
            <v>0</v>
          </cell>
          <cell r="D16">
            <v>0</v>
          </cell>
          <cell r="E16">
            <v>10.79</v>
          </cell>
          <cell r="F16">
            <v>10.72</v>
          </cell>
          <cell r="G16">
            <v>12.16</v>
          </cell>
          <cell r="H16">
            <v>10.79</v>
          </cell>
          <cell r="I16">
            <v>11.73</v>
          </cell>
          <cell r="J16">
            <v>0</v>
          </cell>
          <cell r="K16">
            <v>3.98</v>
          </cell>
          <cell r="L16">
            <v>12.16</v>
          </cell>
          <cell r="M16">
            <v>12.16</v>
          </cell>
          <cell r="N16">
            <v>11.73</v>
          </cell>
          <cell r="O16">
            <v>10.29</v>
          </cell>
          <cell r="P16">
            <v>3.98</v>
          </cell>
          <cell r="Q16">
            <v>11.73</v>
          </cell>
          <cell r="R16">
            <v>1.99</v>
          </cell>
          <cell r="S16">
            <v>1.99</v>
          </cell>
          <cell r="T16">
            <v>3.98</v>
          </cell>
          <cell r="U16">
            <v>3.98</v>
          </cell>
        </row>
        <row r="17">
          <cell r="A17">
            <v>18</v>
          </cell>
          <cell r="B17">
            <v>11.15</v>
          </cell>
          <cell r="C17">
            <v>0</v>
          </cell>
          <cell r="D17">
            <v>0</v>
          </cell>
          <cell r="E17">
            <v>11.78</v>
          </cell>
          <cell r="F17">
            <v>11.5</v>
          </cell>
          <cell r="G17">
            <v>13.15</v>
          </cell>
          <cell r="H17">
            <v>11.78</v>
          </cell>
          <cell r="I17">
            <v>12.6</v>
          </cell>
          <cell r="J17">
            <v>0</v>
          </cell>
          <cell r="K17">
            <v>4.8099999999999996</v>
          </cell>
          <cell r="L17">
            <v>5.32</v>
          </cell>
          <cell r="M17">
            <v>13.15</v>
          </cell>
          <cell r="N17">
            <v>11.15</v>
          </cell>
          <cell r="O17">
            <v>11.15</v>
          </cell>
          <cell r="P17">
            <v>2.41</v>
          </cell>
          <cell r="Q17">
            <v>12.6</v>
          </cell>
          <cell r="R17">
            <v>5.32</v>
          </cell>
          <cell r="S17">
            <v>2.41</v>
          </cell>
          <cell r="T17">
            <v>4.8099999999999996</v>
          </cell>
          <cell r="U17">
            <v>4.8099999999999996</v>
          </cell>
          <cell r="V17">
            <v>5.67</v>
          </cell>
          <cell r="W17">
            <v>5.32</v>
          </cell>
          <cell r="X17">
            <v>5.67</v>
          </cell>
          <cell r="Y17">
            <v>5.67</v>
          </cell>
        </row>
        <row r="18">
          <cell r="A18">
            <v>19</v>
          </cell>
          <cell r="B18">
            <v>12.05</v>
          </cell>
          <cell r="C18">
            <v>1.6</v>
          </cell>
          <cell r="D18">
            <v>19.28</v>
          </cell>
          <cell r="E18">
            <v>12.33</v>
          </cell>
          <cell r="F18">
            <v>12.33</v>
          </cell>
          <cell r="G18">
            <v>158.94399999999999</v>
          </cell>
          <cell r="H18">
            <v>12.81</v>
          </cell>
          <cell r="I18">
            <v>158.94399999999999</v>
          </cell>
          <cell r="J18">
            <v>2036.0730000000001</v>
          </cell>
          <cell r="K18">
            <v>13.52</v>
          </cell>
          <cell r="L18">
            <v>2.41</v>
          </cell>
          <cell r="M18">
            <v>14.21</v>
          </cell>
          <cell r="N18">
            <v>5.93</v>
          </cell>
          <cell r="O18">
            <v>12.05</v>
          </cell>
          <cell r="P18">
            <v>5.24</v>
          </cell>
          <cell r="Q18">
            <v>13.52</v>
          </cell>
          <cell r="R18">
            <v>2.41</v>
          </cell>
          <cell r="S18">
            <v>2.41</v>
          </cell>
          <cell r="T18">
            <v>5.93</v>
          </cell>
          <cell r="U18">
            <v>4.8099999999999996</v>
          </cell>
          <cell r="V18">
            <v>5.24</v>
          </cell>
          <cell r="W18">
            <v>5.93</v>
          </cell>
          <cell r="X18">
            <v>6.17</v>
          </cell>
          <cell r="Y18">
            <v>6.17</v>
          </cell>
          <cell r="Z18">
            <v>5.17</v>
          </cell>
          <cell r="AA18">
            <v>5.24</v>
          </cell>
          <cell r="AB18">
            <v>5.17</v>
          </cell>
          <cell r="AC18">
            <v>5.17</v>
          </cell>
        </row>
        <row r="27">
          <cell r="A27">
            <v>28</v>
          </cell>
          <cell r="B27">
            <v>22.18</v>
          </cell>
          <cell r="C27">
            <v>66.3</v>
          </cell>
          <cell r="D27">
            <v>1470.5340000000001</v>
          </cell>
          <cell r="E27">
            <v>22.71</v>
          </cell>
          <cell r="F27">
            <v>22.71</v>
          </cell>
          <cell r="G27">
            <v>233</v>
          </cell>
          <cell r="H27">
            <v>23.92</v>
          </cell>
          <cell r="I27">
            <v>233</v>
          </cell>
          <cell r="J27">
            <v>5573.36</v>
          </cell>
          <cell r="K27">
            <v>22.58</v>
          </cell>
          <cell r="L27">
            <v>5.75</v>
          </cell>
          <cell r="M27">
            <v>23.77</v>
          </cell>
          <cell r="N27">
            <v>8.11</v>
          </cell>
          <cell r="O27">
            <v>22.18</v>
          </cell>
          <cell r="P27">
            <v>22.58</v>
          </cell>
          <cell r="Q27">
            <v>22.58</v>
          </cell>
          <cell r="R27">
            <v>11.49</v>
          </cell>
          <cell r="S27">
            <v>5.75</v>
          </cell>
          <cell r="T27">
            <v>11.94</v>
          </cell>
          <cell r="U27">
            <v>11.49</v>
          </cell>
          <cell r="V27">
            <v>8.11</v>
          </cell>
          <cell r="W27">
            <v>11.94</v>
          </cell>
          <cell r="X27">
            <v>8.11</v>
          </cell>
          <cell r="Y27">
            <v>11.94</v>
          </cell>
          <cell r="Z27">
            <v>8.11</v>
          </cell>
          <cell r="AA27">
            <v>8.11</v>
          </cell>
          <cell r="AB27">
            <v>11.94</v>
          </cell>
          <cell r="AC27">
            <v>11.94</v>
          </cell>
        </row>
        <row r="28">
          <cell r="A28">
            <v>29</v>
          </cell>
          <cell r="B28">
            <v>23.42</v>
          </cell>
          <cell r="C28">
            <v>0</v>
          </cell>
          <cell r="D28">
            <v>0</v>
          </cell>
          <cell r="E28">
            <v>25.35</v>
          </cell>
          <cell r="F28">
            <v>23.79</v>
          </cell>
          <cell r="G28">
            <v>25.03</v>
          </cell>
          <cell r="H28">
            <v>25.35</v>
          </cell>
          <cell r="I28">
            <v>23.69</v>
          </cell>
          <cell r="J28">
            <v>0</v>
          </cell>
          <cell r="K28">
            <v>11.49</v>
          </cell>
          <cell r="L28">
            <v>25.03</v>
          </cell>
          <cell r="M28">
            <v>25.03</v>
          </cell>
          <cell r="N28">
            <v>23.69</v>
          </cell>
          <cell r="O28">
            <v>23.42</v>
          </cell>
          <cell r="P28">
            <v>11.49</v>
          </cell>
          <cell r="Q28">
            <v>23.69</v>
          </cell>
          <cell r="R28">
            <v>5.75</v>
          </cell>
          <cell r="S28">
            <v>5.75</v>
          </cell>
          <cell r="T28">
            <v>11.49</v>
          </cell>
          <cell r="U28">
            <v>11.49</v>
          </cell>
        </row>
        <row r="29">
          <cell r="A29">
            <v>30</v>
          </cell>
          <cell r="B29">
            <v>24.69</v>
          </cell>
          <cell r="C29">
            <v>0</v>
          </cell>
          <cell r="D29">
            <v>0</v>
          </cell>
          <cell r="E29">
            <v>26.83</v>
          </cell>
          <cell r="F29">
            <v>24.91</v>
          </cell>
          <cell r="G29">
            <v>26.32</v>
          </cell>
          <cell r="H29">
            <v>26.83</v>
          </cell>
          <cell r="I29">
            <v>24.82</v>
          </cell>
          <cell r="J29">
            <v>0</v>
          </cell>
          <cell r="K29">
            <v>12.88</v>
          </cell>
          <cell r="L29">
            <v>26.32</v>
          </cell>
          <cell r="M29">
            <v>26.32</v>
          </cell>
          <cell r="N29">
            <v>24.82</v>
          </cell>
          <cell r="O29">
            <v>24.69</v>
          </cell>
          <cell r="P29">
            <v>12.88</v>
          </cell>
          <cell r="Q29">
            <v>24.82</v>
          </cell>
          <cell r="R29">
            <v>6.44</v>
          </cell>
          <cell r="S29">
            <v>6.44</v>
          </cell>
          <cell r="T29">
            <v>12.88</v>
          </cell>
          <cell r="U29">
            <v>12.88</v>
          </cell>
        </row>
        <row r="30">
          <cell r="A30">
            <v>31</v>
          </cell>
          <cell r="B30">
            <v>25.99</v>
          </cell>
          <cell r="C30">
            <v>0</v>
          </cell>
          <cell r="D30">
            <v>0</v>
          </cell>
          <cell r="E30">
            <v>28.34</v>
          </cell>
          <cell r="F30">
            <v>26.05</v>
          </cell>
          <cell r="G30">
            <v>27.66</v>
          </cell>
          <cell r="H30">
            <v>28.34</v>
          </cell>
          <cell r="I30">
            <v>25.99</v>
          </cell>
          <cell r="J30">
            <v>0</v>
          </cell>
          <cell r="K30">
            <v>12.88</v>
          </cell>
          <cell r="L30">
            <v>27.66</v>
          </cell>
          <cell r="M30">
            <v>27.66</v>
          </cell>
          <cell r="N30">
            <v>25.99</v>
          </cell>
          <cell r="O30">
            <v>25.99</v>
          </cell>
          <cell r="P30">
            <v>12.88</v>
          </cell>
          <cell r="Q30">
            <v>25.99</v>
          </cell>
          <cell r="R30">
            <v>6.44</v>
          </cell>
          <cell r="S30">
            <v>6.44</v>
          </cell>
          <cell r="T30">
            <v>12.88</v>
          </cell>
          <cell r="U30">
            <v>12.88</v>
          </cell>
        </row>
        <row r="31">
          <cell r="A31">
            <v>32</v>
          </cell>
          <cell r="B31">
            <v>27.32</v>
          </cell>
          <cell r="C31">
            <v>1.9</v>
          </cell>
          <cell r="D31">
            <v>51.908000000000001</v>
          </cell>
          <cell r="E31">
            <v>27.23</v>
          </cell>
          <cell r="F31">
            <v>27.23</v>
          </cell>
          <cell r="G31">
            <v>0</v>
          </cell>
          <cell r="H31">
            <v>29.9</v>
          </cell>
          <cell r="I31">
            <v>27.32</v>
          </cell>
          <cell r="J31">
            <v>0</v>
          </cell>
          <cell r="K31">
            <v>7.18</v>
          </cell>
          <cell r="L31">
            <v>14.35</v>
          </cell>
          <cell r="M31">
            <v>29.03</v>
          </cell>
          <cell r="N31">
            <v>15.84</v>
          </cell>
          <cell r="O31">
            <v>27.32</v>
          </cell>
          <cell r="P31">
            <v>27.19</v>
          </cell>
          <cell r="Q31">
            <v>27.19</v>
          </cell>
          <cell r="R31">
            <v>14.35</v>
          </cell>
          <cell r="S31">
            <v>7.18</v>
          </cell>
          <cell r="T31">
            <v>15.84</v>
          </cell>
          <cell r="U31">
            <v>14.35</v>
          </cell>
          <cell r="V31">
            <v>9.6999999999999993</v>
          </cell>
          <cell r="W31">
            <v>15.84</v>
          </cell>
          <cell r="X31">
            <v>9.6999999999999993</v>
          </cell>
          <cell r="Y31">
            <v>15.84</v>
          </cell>
          <cell r="Z31">
            <v>9.6999999999999993</v>
          </cell>
          <cell r="AA31">
            <v>9.6999999999999993</v>
          </cell>
          <cell r="AB31">
            <v>15.84</v>
          </cell>
          <cell r="AC31">
            <v>15.84</v>
          </cell>
        </row>
        <row r="33">
          <cell r="D33">
            <v>4789.1769999999997</v>
          </cell>
          <cell r="E33">
            <v>22296.353999999999</v>
          </cell>
          <cell r="F33">
            <v>22296.353999999999</v>
          </cell>
          <cell r="G33">
            <v>22296.353999999999</v>
          </cell>
          <cell r="H33">
            <v>22296.353999999999</v>
          </cell>
          <cell r="I33">
            <v>22296.353999999999</v>
          </cell>
          <cell r="J33">
            <v>22296.353999999999</v>
          </cell>
        </row>
      </sheetData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 refreshError="1"/>
      <sheetData sheetId="1" refreshError="1"/>
      <sheetData sheetId="2">
        <row r="20">
          <cell r="AK20">
            <v>18162240</v>
          </cell>
        </row>
      </sheetData>
      <sheetData sheetId="3">
        <row r="17">
          <cell r="AK17">
            <v>7792441</v>
          </cell>
        </row>
        <row r="54">
          <cell r="AK54">
            <v>10369799</v>
          </cell>
        </row>
      </sheetData>
      <sheetData sheetId="4" refreshError="1"/>
      <sheetData sheetId="5">
        <row r="51">
          <cell r="AK51">
            <v>12400</v>
          </cell>
        </row>
        <row r="125">
          <cell r="AK125">
            <v>13299</v>
          </cell>
        </row>
        <row r="199">
          <cell r="AK199">
            <v>14509</v>
          </cell>
        </row>
        <row r="273">
          <cell r="AK273">
            <v>15775</v>
          </cell>
        </row>
        <row r="347">
          <cell r="AK347">
            <v>17160</v>
          </cell>
        </row>
        <row r="421">
          <cell r="AK421">
            <v>18504</v>
          </cell>
        </row>
        <row r="495">
          <cell r="AK495">
            <v>20096</v>
          </cell>
        </row>
        <row r="569">
          <cell r="AK569">
            <v>22213</v>
          </cell>
        </row>
        <row r="627">
          <cell r="AK627">
            <v>63875</v>
          </cell>
        </row>
        <row r="664">
          <cell r="AK664">
            <v>65618</v>
          </cell>
        </row>
        <row r="701">
          <cell r="AK701">
            <v>78267</v>
          </cell>
        </row>
        <row r="738">
          <cell r="AK738">
            <v>83515</v>
          </cell>
        </row>
        <row r="791">
          <cell r="AK791">
            <v>96972</v>
          </cell>
        </row>
        <row r="849">
          <cell r="AK849">
            <v>22376</v>
          </cell>
        </row>
        <row r="886">
          <cell r="AK886">
            <v>70344</v>
          </cell>
        </row>
        <row r="923">
          <cell r="AK923">
            <v>38033</v>
          </cell>
        </row>
        <row r="976">
          <cell r="AK976">
            <v>115949</v>
          </cell>
        </row>
        <row r="1062">
          <cell r="AK1062">
            <v>59690</v>
          </cell>
        </row>
        <row r="1102">
          <cell r="AK1102">
            <v>6727</v>
          </cell>
        </row>
        <row r="1142">
          <cell r="AK1142">
            <v>2128</v>
          </cell>
        </row>
        <row r="1170">
          <cell r="AK1170">
            <v>258</v>
          </cell>
        </row>
        <row r="1213">
          <cell r="AK1213">
            <v>1914</v>
          </cell>
        </row>
        <row r="1241">
          <cell r="AK1241">
            <v>270</v>
          </cell>
        </row>
        <row r="1278">
          <cell r="AK1278">
            <v>1845</v>
          </cell>
        </row>
        <row r="1315">
          <cell r="AK1315">
            <v>13935</v>
          </cell>
        </row>
        <row r="1367">
          <cell r="AK1367">
            <v>988</v>
          </cell>
        </row>
        <row r="1404">
          <cell r="AK1404">
            <v>22290</v>
          </cell>
        </row>
        <row r="1435">
          <cell r="AK1435">
            <v>5342</v>
          </cell>
        </row>
        <row r="1478">
          <cell r="AK1478">
            <v>1102</v>
          </cell>
        </row>
        <row r="1512">
          <cell r="AK1512">
            <v>3688</v>
          </cell>
        </row>
        <row r="1537">
          <cell r="AK1537">
            <v>112400</v>
          </cell>
        </row>
        <row r="1589">
          <cell r="AK1589">
            <v>7315</v>
          </cell>
        </row>
        <row r="1617">
          <cell r="AK1617">
            <v>961</v>
          </cell>
        </row>
        <row r="1651">
          <cell r="AK1651">
            <v>1108</v>
          </cell>
        </row>
      </sheetData>
      <sheetData sheetId="6">
        <row r="26">
          <cell r="AK26">
            <v>38780</v>
          </cell>
        </row>
        <row r="63">
          <cell r="AK63">
            <v>6869</v>
          </cell>
        </row>
        <row r="100">
          <cell r="AK100">
            <v>29350</v>
          </cell>
        </row>
        <row r="137">
          <cell r="AK137">
            <v>7089</v>
          </cell>
        </row>
        <row r="174">
          <cell r="AK174">
            <v>18560</v>
          </cell>
        </row>
      </sheetData>
      <sheetData sheetId="7">
        <row r="8">
          <cell r="H8">
            <v>17800</v>
          </cell>
        </row>
        <row r="10">
          <cell r="H10">
            <v>18100</v>
          </cell>
        </row>
        <row r="12">
          <cell r="H12">
            <v>20100</v>
          </cell>
        </row>
        <row r="14">
          <cell r="H14">
            <v>17200</v>
          </cell>
        </row>
        <row r="16">
          <cell r="H16">
            <v>13500</v>
          </cell>
        </row>
        <row r="18">
          <cell r="H18">
            <v>1600</v>
          </cell>
        </row>
        <row r="20">
          <cell r="H20">
            <v>49500</v>
          </cell>
        </row>
        <row r="22">
          <cell r="H22">
            <v>142</v>
          </cell>
        </row>
        <row r="24">
          <cell r="H24">
            <v>1450</v>
          </cell>
        </row>
        <row r="26">
          <cell r="H26">
            <v>18400</v>
          </cell>
        </row>
        <row r="28">
          <cell r="H28">
            <v>60000</v>
          </cell>
        </row>
        <row r="30">
          <cell r="H30">
            <v>25000</v>
          </cell>
        </row>
        <row r="32">
          <cell r="H32">
            <v>121</v>
          </cell>
        </row>
        <row r="34">
          <cell r="H34">
            <v>22800</v>
          </cell>
        </row>
        <row r="36">
          <cell r="H36">
            <v>8880</v>
          </cell>
        </row>
        <row r="38">
          <cell r="H38">
            <v>10100</v>
          </cell>
        </row>
        <row r="40">
          <cell r="H40">
            <v>12200</v>
          </cell>
        </row>
        <row r="42">
          <cell r="H42">
            <v>14100</v>
          </cell>
        </row>
        <row r="44">
          <cell r="H44">
            <v>16300</v>
          </cell>
        </row>
        <row r="46">
          <cell r="H46">
            <v>19000</v>
          </cell>
        </row>
        <row r="48">
          <cell r="H48">
            <v>13300</v>
          </cell>
        </row>
        <row r="50">
          <cell r="H50">
            <v>10100</v>
          </cell>
        </row>
        <row r="52">
          <cell r="H52">
            <v>1900</v>
          </cell>
        </row>
        <row r="54">
          <cell r="H54">
            <v>23000</v>
          </cell>
        </row>
        <row r="56">
          <cell r="H56">
            <v>13000</v>
          </cell>
        </row>
        <row r="58">
          <cell r="H58">
            <v>930</v>
          </cell>
        </row>
        <row r="60">
          <cell r="H60">
            <v>3700</v>
          </cell>
        </row>
        <row r="62">
          <cell r="H62">
            <v>7570</v>
          </cell>
        </row>
        <row r="64">
          <cell r="H64">
            <v>1210</v>
          </cell>
        </row>
        <row r="66">
          <cell r="H66">
            <v>520</v>
          </cell>
        </row>
        <row r="68">
          <cell r="H68">
            <v>2910</v>
          </cell>
        </row>
        <row r="70">
          <cell r="H70">
            <v>10200</v>
          </cell>
        </row>
        <row r="72">
          <cell r="H72">
            <v>2690</v>
          </cell>
        </row>
        <row r="74">
          <cell r="H74">
            <v>17800</v>
          </cell>
        </row>
        <row r="76">
          <cell r="H76">
            <v>38400</v>
          </cell>
        </row>
      </sheetData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1_工事内訳"/>
      <sheetName val="2_(A) 内訳単価"/>
      <sheetName val="3_(B) 内訳単価"/>
      <sheetName val="4_(C) 内訳単価"/>
      <sheetName val="5_(D) 内訳単価"/>
      <sheetName val="6_(F) 内訳単価"/>
      <sheetName val="7_登録単価表"/>
      <sheetName val="8_代価一覧表"/>
    </sheetNames>
    <sheetDataSet>
      <sheetData sheetId="0"/>
      <sheetData sheetId="1"/>
      <sheetData sheetId="2"/>
      <sheetData sheetId="3"/>
      <sheetData sheetId="4">
        <row r="69">
          <cell r="AK69">
            <v>7792441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柱"/>
      <sheetName val="梁"/>
      <sheetName val="トラス"/>
      <sheetName val="ﾌﾞﾚｰｽ"/>
      <sheetName val="階段"/>
      <sheetName val="ﾘｽﾄ"/>
      <sheetName val="雑 "/>
      <sheetName val="大集計"/>
      <sheetName val="数量"/>
      <sheetName val="鋼材"/>
      <sheetName val="鋼材 (軽量)"/>
      <sheetName val="ﾎﾞﾙﾄ"/>
      <sheetName val="溶接"/>
      <sheetName val="ﾎﾞﾙﾄ単価"/>
      <sheetName val="ｽﾘｰﾌﾞ"/>
      <sheetName val="耐火被覆"/>
      <sheetName val="塗装"/>
      <sheetName val="ﾘｽﾄ (2)"/>
      <sheetName val="雑鉄骨"/>
      <sheetName val="雑鉄骨 (2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5DDB-3317-465A-8E6C-E023F6AA97DD}">
  <sheetPr>
    <pageSetUpPr fitToPage="1"/>
  </sheetPr>
  <dimension ref="A3:K22"/>
  <sheetViews>
    <sheetView tabSelected="1" view="pageBreakPreview" zoomScaleNormal="100" zoomScaleSheetLayoutView="100" workbookViewId="0">
      <selection activeCell="A10" sqref="A10:K10"/>
    </sheetView>
  </sheetViews>
  <sheetFormatPr defaultColWidth="9" defaultRowHeight="13.2"/>
  <cols>
    <col min="1" max="2" width="9.6640625" style="116" customWidth="1"/>
    <col min="3" max="3" width="42.6640625" style="116" customWidth="1"/>
    <col min="4" max="11" width="3" style="116" customWidth="1"/>
    <col min="12" max="256" width="9" style="116"/>
    <col min="257" max="258" width="9.6640625" style="116" customWidth="1"/>
    <col min="259" max="259" width="42.6640625" style="116" customWidth="1"/>
    <col min="260" max="267" width="3" style="116" customWidth="1"/>
    <col min="268" max="512" width="9" style="116"/>
    <col min="513" max="514" width="9.6640625" style="116" customWidth="1"/>
    <col min="515" max="515" width="42.6640625" style="116" customWidth="1"/>
    <col min="516" max="523" width="3" style="116" customWidth="1"/>
    <col min="524" max="768" width="9" style="116"/>
    <col min="769" max="770" width="9.6640625" style="116" customWidth="1"/>
    <col min="771" max="771" width="42.6640625" style="116" customWidth="1"/>
    <col min="772" max="779" width="3" style="116" customWidth="1"/>
    <col min="780" max="1024" width="9" style="116"/>
    <col min="1025" max="1026" width="9.6640625" style="116" customWidth="1"/>
    <col min="1027" max="1027" width="42.6640625" style="116" customWidth="1"/>
    <col min="1028" max="1035" width="3" style="116" customWidth="1"/>
    <col min="1036" max="1280" width="9" style="116"/>
    <col min="1281" max="1282" width="9.6640625" style="116" customWidth="1"/>
    <col min="1283" max="1283" width="42.6640625" style="116" customWidth="1"/>
    <col min="1284" max="1291" width="3" style="116" customWidth="1"/>
    <col min="1292" max="1536" width="9" style="116"/>
    <col min="1537" max="1538" width="9.6640625" style="116" customWidth="1"/>
    <col min="1539" max="1539" width="42.6640625" style="116" customWidth="1"/>
    <col min="1540" max="1547" width="3" style="116" customWidth="1"/>
    <col min="1548" max="1792" width="9" style="116"/>
    <col min="1793" max="1794" width="9.6640625" style="116" customWidth="1"/>
    <col min="1795" max="1795" width="42.6640625" style="116" customWidth="1"/>
    <col min="1796" max="1803" width="3" style="116" customWidth="1"/>
    <col min="1804" max="2048" width="9" style="116"/>
    <col min="2049" max="2050" width="9.6640625" style="116" customWidth="1"/>
    <col min="2051" max="2051" width="42.6640625" style="116" customWidth="1"/>
    <col min="2052" max="2059" width="3" style="116" customWidth="1"/>
    <col min="2060" max="2304" width="9" style="116"/>
    <col min="2305" max="2306" width="9.6640625" style="116" customWidth="1"/>
    <col min="2307" max="2307" width="42.6640625" style="116" customWidth="1"/>
    <col min="2308" max="2315" width="3" style="116" customWidth="1"/>
    <col min="2316" max="2560" width="9" style="116"/>
    <col min="2561" max="2562" width="9.6640625" style="116" customWidth="1"/>
    <col min="2563" max="2563" width="42.6640625" style="116" customWidth="1"/>
    <col min="2564" max="2571" width="3" style="116" customWidth="1"/>
    <col min="2572" max="2816" width="9" style="116"/>
    <col min="2817" max="2818" width="9.6640625" style="116" customWidth="1"/>
    <col min="2819" max="2819" width="42.6640625" style="116" customWidth="1"/>
    <col min="2820" max="2827" width="3" style="116" customWidth="1"/>
    <col min="2828" max="3072" width="9" style="116"/>
    <col min="3073" max="3074" width="9.6640625" style="116" customWidth="1"/>
    <col min="3075" max="3075" width="42.6640625" style="116" customWidth="1"/>
    <col min="3076" max="3083" width="3" style="116" customWidth="1"/>
    <col min="3084" max="3328" width="9" style="116"/>
    <col min="3329" max="3330" width="9.6640625" style="116" customWidth="1"/>
    <col min="3331" max="3331" width="42.6640625" style="116" customWidth="1"/>
    <col min="3332" max="3339" width="3" style="116" customWidth="1"/>
    <col min="3340" max="3584" width="9" style="116"/>
    <col min="3585" max="3586" width="9.6640625" style="116" customWidth="1"/>
    <col min="3587" max="3587" width="42.6640625" style="116" customWidth="1"/>
    <col min="3588" max="3595" width="3" style="116" customWidth="1"/>
    <col min="3596" max="3840" width="9" style="116"/>
    <col min="3841" max="3842" width="9.6640625" style="116" customWidth="1"/>
    <col min="3843" max="3843" width="42.6640625" style="116" customWidth="1"/>
    <col min="3844" max="3851" width="3" style="116" customWidth="1"/>
    <col min="3852" max="4096" width="9" style="116"/>
    <col min="4097" max="4098" width="9.6640625" style="116" customWidth="1"/>
    <col min="4099" max="4099" width="42.6640625" style="116" customWidth="1"/>
    <col min="4100" max="4107" width="3" style="116" customWidth="1"/>
    <col min="4108" max="4352" width="9" style="116"/>
    <col min="4353" max="4354" width="9.6640625" style="116" customWidth="1"/>
    <col min="4355" max="4355" width="42.6640625" style="116" customWidth="1"/>
    <col min="4356" max="4363" width="3" style="116" customWidth="1"/>
    <col min="4364" max="4608" width="9" style="116"/>
    <col min="4609" max="4610" width="9.6640625" style="116" customWidth="1"/>
    <col min="4611" max="4611" width="42.6640625" style="116" customWidth="1"/>
    <col min="4612" max="4619" width="3" style="116" customWidth="1"/>
    <col min="4620" max="4864" width="9" style="116"/>
    <col min="4865" max="4866" width="9.6640625" style="116" customWidth="1"/>
    <col min="4867" max="4867" width="42.6640625" style="116" customWidth="1"/>
    <col min="4868" max="4875" width="3" style="116" customWidth="1"/>
    <col min="4876" max="5120" width="9" style="116"/>
    <col min="5121" max="5122" width="9.6640625" style="116" customWidth="1"/>
    <col min="5123" max="5123" width="42.6640625" style="116" customWidth="1"/>
    <col min="5124" max="5131" width="3" style="116" customWidth="1"/>
    <col min="5132" max="5376" width="9" style="116"/>
    <col min="5377" max="5378" width="9.6640625" style="116" customWidth="1"/>
    <col min="5379" max="5379" width="42.6640625" style="116" customWidth="1"/>
    <col min="5380" max="5387" width="3" style="116" customWidth="1"/>
    <col min="5388" max="5632" width="9" style="116"/>
    <col min="5633" max="5634" width="9.6640625" style="116" customWidth="1"/>
    <col min="5635" max="5635" width="42.6640625" style="116" customWidth="1"/>
    <col min="5636" max="5643" width="3" style="116" customWidth="1"/>
    <col min="5644" max="5888" width="9" style="116"/>
    <col min="5889" max="5890" width="9.6640625" style="116" customWidth="1"/>
    <col min="5891" max="5891" width="42.6640625" style="116" customWidth="1"/>
    <col min="5892" max="5899" width="3" style="116" customWidth="1"/>
    <col min="5900" max="6144" width="9" style="116"/>
    <col min="6145" max="6146" width="9.6640625" style="116" customWidth="1"/>
    <col min="6147" max="6147" width="42.6640625" style="116" customWidth="1"/>
    <col min="6148" max="6155" width="3" style="116" customWidth="1"/>
    <col min="6156" max="6400" width="9" style="116"/>
    <col min="6401" max="6402" width="9.6640625" style="116" customWidth="1"/>
    <col min="6403" max="6403" width="42.6640625" style="116" customWidth="1"/>
    <col min="6404" max="6411" width="3" style="116" customWidth="1"/>
    <col min="6412" max="6656" width="9" style="116"/>
    <col min="6657" max="6658" width="9.6640625" style="116" customWidth="1"/>
    <col min="6659" max="6659" width="42.6640625" style="116" customWidth="1"/>
    <col min="6660" max="6667" width="3" style="116" customWidth="1"/>
    <col min="6668" max="6912" width="9" style="116"/>
    <col min="6913" max="6914" width="9.6640625" style="116" customWidth="1"/>
    <col min="6915" max="6915" width="42.6640625" style="116" customWidth="1"/>
    <col min="6916" max="6923" width="3" style="116" customWidth="1"/>
    <col min="6924" max="7168" width="9" style="116"/>
    <col min="7169" max="7170" width="9.6640625" style="116" customWidth="1"/>
    <col min="7171" max="7171" width="42.6640625" style="116" customWidth="1"/>
    <col min="7172" max="7179" width="3" style="116" customWidth="1"/>
    <col min="7180" max="7424" width="9" style="116"/>
    <col min="7425" max="7426" width="9.6640625" style="116" customWidth="1"/>
    <col min="7427" max="7427" width="42.6640625" style="116" customWidth="1"/>
    <col min="7428" max="7435" width="3" style="116" customWidth="1"/>
    <col min="7436" max="7680" width="9" style="116"/>
    <col min="7681" max="7682" width="9.6640625" style="116" customWidth="1"/>
    <col min="7683" max="7683" width="42.6640625" style="116" customWidth="1"/>
    <col min="7684" max="7691" width="3" style="116" customWidth="1"/>
    <col min="7692" max="7936" width="9" style="116"/>
    <col min="7937" max="7938" width="9.6640625" style="116" customWidth="1"/>
    <col min="7939" max="7939" width="42.6640625" style="116" customWidth="1"/>
    <col min="7940" max="7947" width="3" style="116" customWidth="1"/>
    <col min="7948" max="8192" width="9" style="116"/>
    <col min="8193" max="8194" width="9.6640625" style="116" customWidth="1"/>
    <col min="8195" max="8195" width="42.6640625" style="116" customWidth="1"/>
    <col min="8196" max="8203" width="3" style="116" customWidth="1"/>
    <col min="8204" max="8448" width="9" style="116"/>
    <col min="8449" max="8450" width="9.6640625" style="116" customWidth="1"/>
    <col min="8451" max="8451" width="42.6640625" style="116" customWidth="1"/>
    <col min="8452" max="8459" width="3" style="116" customWidth="1"/>
    <col min="8460" max="8704" width="9" style="116"/>
    <col min="8705" max="8706" width="9.6640625" style="116" customWidth="1"/>
    <col min="8707" max="8707" width="42.6640625" style="116" customWidth="1"/>
    <col min="8708" max="8715" width="3" style="116" customWidth="1"/>
    <col min="8716" max="8960" width="9" style="116"/>
    <col min="8961" max="8962" width="9.6640625" style="116" customWidth="1"/>
    <col min="8963" max="8963" width="42.6640625" style="116" customWidth="1"/>
    <col min="8964" max="8971" width="3" style="116" customWidth="1"/>
    <col min="8972" max="9216" width="9" style="116"/>
    <col min="9217" max="9218" width="9.6640625" style="116" customWidth="1"/>
    <col min="9219" max="9219" width="42.6640625" style="116" customWidth="1"/>
    <col min="9220" max="9227" width="3" style="116" customWidth="1"/>
    <col min="9228" max="9472" width="9" style="116"/>
    <col min="9473" max="9474" width="9.6640625" style="116" customWidth="1"/>
    <col min="9475" max="9475" width="42.6640625" style="116" customWidth="1"/>
    <col min="9476" max="9483" width="3" style="116" customWidth="1"/>
    <col min="9484" max="9728" width="9" style="116"/>
    <col min="9729" max="9730" width="9.6640625" style="116" customWidth="1"/>
    <col min="9731" max="9731" width="42.6640625" style="116" customWidth="1"/>
    <col min="9732" max="9739" width="3" style="116" customWidth="1"/>
    <col min="9740" max="9984" width="9" style="116"/>
    <col min="9985" max="9986" width="9.6640625" style="116" customWidth="1"/>
    <col min="9987" max="9987" width="42.6640625" style="116" customWidth="1"/>
    <col min="9988" max="9995" width="3" style="116" customWidth="1"/>
    <col min="9996" max="10240" width="9" style="116"/>
    <col min="10241" max="10242" width="9.6640625" style="116" customWidth="1"/>
    <col min="10243" max="10243" width="42.6640625" style="116" customWidth="1"/>
    <col min="10244" max="10251" width="3" style="116" customWidth="1"/>
    <col min="10252" max="10496" width="9" style="116"/>
    <col min="10497" max="10498" width="9.6640625" style="116" customWidth="1"/>
    <col min="10499" max="10499" width="42.6640625" style="116" customWidth="1"/>
    <col min="10500" max="10507" width="3" style="116" customWidth="1"/>
    <col min="10508" max="10752" width="9" style="116"/>
    <col min="10753" max="10754" width="9.6640625" style="116" customWidth="1"/>
    <col min="10755" max="10755" width="42.6640625" style="116" customWidth="1"/>
    <col min="10756" max="10763" width="3" style="116" customWidth="1"/>
    <col min="10764" max="11008" width="9" style="116"/>
    <col min="11009" max="11010" width="9.6640625" style="116" customWidth="1"/>
    <col min="11011" max="11011" width="42.6640625" style="116" customWidth="1"/>
    <col min="11012" max="11019" width="3" style="116" customWidth="1"/>
    <col min="11020" max="11264" width="9" style="116"/>
    <col min="11265" max="11266" width="9.6640625" style="116" customWidth="1"/>
    <col min="11267" max="11267" width="42.6640625" style="116" customWidth="1"/>
    <col min="11268" max="11275" width="3" style="116" customWidth="1"/>
    <col min="11276" max="11520" width="9" style="116"/>
    <col min="11521" max="11522" width="9.6640625" style="116" customWidth="1"/>
    <col min="11523" max="11523" width="42.6640625" style="116" customWidth="1"/>
    <col min="11524" max="11531" width="3" style="116" customWidth="1"/>
    <col min="11532" max="11776" width="9" style="116"/>
    <col min="11777" max="11778" width="9.6640625" style="116" customWidth="1"/>
    <col min="11779" max="11779" width="42.6640625" style="116" customWidth="1"/>
    <col min="11780" max="11787" width="3" style="116" customWidth="1"/>
    <col min="11788" max="12032" width="9" style="116"/>
    <col min="12033" max="12034" width="9.6640625" style="116" customWidth="1"/>
    <col min="12035" max="12035" width="42.6640625" style="116" customWidth="1"/>
    <col min="12036" max="12043" width="3" style="116" customWidth="1"/>
    <col min="12044" max="12288" width="9" style="116"/>
    <col min="12289" max="12290" width="9.6640625" style="116" customWidth="1"/>
    <col min="12291" max="12291" width="42.6640625" style="116" customWidth="1"/>
    <col min="12292" max="12299" width="3" style="116" customWidth="1"/>
    <col min="12300" max="12544" width="9" style="116"/>
    <col min="12545" max="12546" width="9.6640625" style="116" customWidth="1"/>
    <col min="12547" max="12547" width="42.6640625" style="116" customWidth="1"/>
    <col min="12548" max="12555" width="3" style="116" customWidth="1"/>
    <col min="12556" max="12800" width="9" style="116"/>
    <col min="12801" max="12802" width="9.6640625" style="116" customWidth="1"/>
    <col min="12803" max="12803" width="42.6640625" style="116" customWidth="1"/>
    <col min="12804" max="12811" width="3" style="116" customWidth="1"/>
    <col min="12812" max="13056" width="9" style="116"/>
    <col min="13057" max="13058" width="9.6640625" style="116" customWidth="1"/>
    <col min="13059" max="13059" width="42.6640625" style="116" customWidth="1"/>
    <col min="13060" max="13067" width="3" style="116" customWidth="1"/>
    <col min="13068" max="13312" width="9" style="116"/>
    <col min="13313" max="13314" width="9.6640625" style="116" customWidth="1"/>
    <col min="13315" max="13315" width="42.6640625" style="116" customWidth="1"/>
    <col min="13316" max="13323" width="3" style="116" customWidth="1"/>
    <col min="13324" max="13568" width="9" style="116"/>
    <col min="13569" max="13570" width="9.6640625" style="116" customWidth="1"/>
    <col min="13571" max="13571" width="42.6640625" style="116" customWidth="1"/>
    <col min="13572" max="13579" width="3" style="116" customWidth="1"/>
    <col min="13580" max="13824" width="9" style="116"/>
    <col min="13825" max="13826" width="9.6640625" style="116" customWidth="1"/>
    <col min="13827" max="13827" width="42.6640625" style="116" customWidth="1"/>
    <col min="13828" max="13835" width="3" style="116" customWidth="1"/>
    <col min="13836" max="14080" width="9" style="116"/>
    <col min="14081" max="14082" width="9.6640625" style="116" customWidth="1"/>
    <col min="14083" max="14083" width="42.6640625" style="116" customWidth="1"/>
    <col min="14084" max="14091" width="3" style="116" customWidth="1"/>
    <col min="14092" max="14336" width="9" style="116"/>
    <col min="14337" max="14338" width="9.6640625" style="116" customWidth="1"/>
    <col min="14339" max="14339" width="42.6640625" style="116" customWidth="1"/>
    <col min="14340" max="14347" width="3" style="116" customWidth="1"/>
    <col min="14348" max="14592" width="9" style="116"/>
    <col min="14593" max="14594" width="9.6640625" style="116" customWidth="1"/>
    <col min="14595" max="14595" width="42.6640625" style="116" customWidth="1"/>
    <col min="14596" max="14603" width="3" style="116" customWidth="1"/>
    <col min="14604" max="14848" width="9" style="116"/>
    <col min="14849" max="14850" width="9.6640625" style="116" customWidth="1"/>
    <col min="14851" max="14851" width="42.6640625" style="116" customWidth="1"/>
    <col min="14852" max="14859" width="3" style="116" customWidth="1"/>
    <col min="14860" max="15104" width="9" style="116"/>
    <col min="15105" max="15106" width="9.6640625" style="116" customWidth="1"/>
    <col min="15107" max="15107" width="42.6640625" style="116" customWidth="1"/>
    <col min="15108" max="15115" width="3" style="116" customWidth="1"/>
    <col min="15116" max="15360" width="9" style="116"/>
    <col min="15361" max="15362" width="9.6640625" style="116" customWidth="1"/>
    <col min="15363" max="15363" width="42.6640625" style="116" customWidth="1"/>
    <col min="15364" max="15371" width="3" style="116" customWidth="1"/>
    <col min="15372" max="15616" width="9" style="116"/>
    <col min="15617" max="15618" width="9.6640625" style="116" customWidth="1"/>
    <col min="15619" max="15619" width="42.6640625" style="116" customWidth="1"/>
    <col min="15620" max="15627" width="3" style="116" customWidth="1"/>
    <col min="15628" max="15872" width="9" style="116"/>
    <col min="15873" max="15874" width="9.6640625" style="116" customWidth="1"/>
    <col min="15875" max="15875" width="42.6640625" style="116" customWidth="1"/>
    <col min="15876" max="15883" width="3" style="116" customWidth="1"/>
    <col min="15884" max="16128" width="9" style="116"/>
    <col min="16129" max="16130" width="9.6640625" style="116" customWidth="1"/>
    <col min="16131" max="16131" width="42.6640625" style="116" customWidth="1"/>
    <col min="16132" max="16139" width="3" style="116" customWidth="1"/>
    <col min="16140" max="16384" width="9" style="116"/>
  </cols>
  <sheetData>
    <row r="3" spans="1:11" ht="18" customHeight="1">
      <c r="D3" s="117"/>
      <c r="E3" s="117"/>
      <c r="F3" s="117"/>
      <c r="G3" s="117"/>
      <c r="H3" s="117"/>
      <c r="I3" s="118"/>
      <c r="J3" s="118"/>
      <c r="K3" s="118"/>
    </row>
    <row r="4" spans="1:11" ht="18" customHeight="1">
      <c r="D4" s="117"/>
      <c r="E4" s="117"/>
      <c r="F4" s="117"/>
      <c r="G4" s="117"/>
      <c r="H4" s="117"/>
      <c r="I4" s="118"/>
      <c r="J4" s="118"/>
      <c r="K4" s="118"/>
    </row>
    <row r="5" spans="1:11" ht="18" customHeight="1">
      <c r="D5" s="117"/>
      <c r="E5" s="117"/>
      <c r="F5" s="117"/>
      <c r="G5" s="117"/>
      <c r="H5" s="117"/>
      <c r="I5" s="118"/>
      <c r="J5" s="118"/>
      <c r="K5" s="118"/>
    </row>
    <row r="6" spans="1:11" ht="21.9" customHeight="1"/>
    <row r="7" spans="1:11" ht="21.9" customHeight="1"/>
    <row r="8" spans="1:11" ht="24.75" customHeight="1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</row>
    <row r="9" spans="1:11" ht="24.75" customHeight="1">
      <c r="A9" s="193" t="s">
        <v>318</v>
      </c>
      <c r="B9" s="194"/>
      <c r="C9" s="195"/>
      <c r="D9" s="196"/>
      <c r="E9" s="196"/>
      <c r="F9" s="196"/>
      <c r="G9" s="196"/>
      <c r="H9" s="196"/>
      <c r="I9" s="196"/>
      <c r="J9" s="196"/>
      <c r="K9" s="196"/>
    </row>
    <row r="10" spans="1:11" ht="50.1" customHeight="1">
      <c r="A10" s="197"/>
      <c r="B10" s="197"/>
      <c r="C10" s="197"/>
      <c r="D10" s="197"/>
      <c r="E10" s="197"/>
      <c r="F10" s="197"/>
      <c r="G10" s="197"/>
      <c r="H10" s="197"/>
      <c r="I10" s="197"/>
      <c r="J10" s="197"/>
      <c r="K10" s="197"/>
    </row>
    <row r="11" spans="1:11" ht="24" customHeight="1">
      <c r="A11" s="197" t="s">
        <v>165</v>
      </c>
      <c r="B11" s="197"/>
      <c r="C11" s="198" t="s">
        <v>174</v>
      </c>
      <c r="D11" s="198"/>
      <c r="E11" s="198"/>
      <c r="F11" s="198"/>
      <c r="G11" s="198"/>
      <c r="H11" s="198"/>
      <c r="I11" s="198"/>
      <c r="J11" s="198"/>
      <c r="K11" s="198"/>
    </row>
    <row r="12" spans="1:11" ht="24" customHeight="1">
      <c r="C12" s="120"/>
    </row>
    <row r="13" spans="1:11" ht="55.5" customHeight="1"/>
    <row r="14" spans="1:11" ht="24.75" customHeight="1">
      <c r="A14" s="199" t="s">
        <v>166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</row>
    <row r="15" spans="1:11" ht="200.1" customHeight="1">
      <c r="A15" s="191" t="s">
        <v>317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</row>
    <row r="16" spans="1:11" ht="24.75" customHeight="1"/>
    <row r="17" spans="1:11" ht="24.75" customHeight="1">
      <c r="C17" s="120" t="s">
        <v>167</v>
      </c>
    </row>
    <row r="18" spans="1:11" ht="24.75" customHeight="1"/>
    <row r="19" spans="1:11" ht="24.75" customHeight="1"/>
    <row r="20" spans="1:11" ht="24.75" customHeight="1">
      <c r="C20" s="121"/>
      <c r="E20" s="121"/>
      <c r="F20" s="121"/>
      <c r="G20" s="121"/>
      <c r="H20" s="121"/>
      <c r="I20" s="121"/>
      <c r="J20" s="121"/>
    </row>
    <row r="21" spans="1:11" ht="24.75" customHeight="1">
      <c r="A21" s="122"/>
      <c r="B21" s="122"/>
      <c r="C21" s="123"/>
      <c r="D21" s="122"/>
      <c r="E21" s="122"/>
      <c r="F21" s="122"/>
      <c r="G21" s="122"/>
      <c r="H21" s="122"/>
      <c r="I21" s="122"/>
      <c r="J21" s="122"/>
      <c r="K21" s="122"/>
    </row>
    <row r="22" spans="1:11" ht="33" customHeight="1"/>
  </sheetData>
  <mergeCells count="7">
    <mergeCell ref="A15:K15"/>
    <mergeCell ref="A9:B9"/>
    <mergeCell ref="C9:K9"/>
    <mergeCell ref="A10:K10"/>
    <mergeCell ref="A11:B11"/>
    <mergeCell ref="C11:K11"/>
    <mergeCell ref="A14:K14"/>
  </mergeCells>
  <phoneticPr fontId="4"/>
  <printOptions horizontalCentered="1"/>
  <pageMargins left="0.86614173228346458" right="0.70866141732283472" top="0.74803149606299213" bottom="0.74803149606299213" header="0.94488188976377963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CFB6D-4E06-4ADA-AC3C-71E1724FD480}">
  <dimension ref="B1:I66"/>
  <sheetViews>
    <sheetView view="pageBreakPreview" zoomScale="70" zoomScaleNormal="70" zoomScaleSheetLayoutView="70" workbookViewId="0">
      <pane xSplit="9" ySplit="2" topLeftCell="J42" activePane="bottomRight" state="frozen"/>
      <selection activeCell="A5" sqref="A5:E5"/>
      <selection pane="topRight" activeCell="A5" sqref="A5:E5"/>
      <selection pane="bottomLeft" activeCell="A5" sqref="A5:E5"/>
      <selection pane="bottomRight" activeCell="C50" sqref="C50"/>
    </sheetView>
  </sheetViews>
  <sheetFormatPr defaultColWidth="9" defaultRowHeight="16.2"/>
  <cols>
    <col min="1" max="1" width="1.109375" style="1" customWidth="1"/>
    <col min="2" max="2" width="6.44140625" style="1" bestFit="1" customWidth="1"/>
    <col min="3" max="3" width="63.33203125" style="1" customWidth="1"/>
    <col min="4" max="4" width="21.6640625" style="1" customWidth="1"/>
    <col min="5" max="5" width="11.21875" style="166" bestFit="1" customWidth="1"/>
    <col min="6" max="6" width="7.44140625" style="1" bestFit="1" customWidth="1"/>
    <col min="7" max="7" width="14.21875" style="167" bestFit="1" customWidth="1"/>
    <col min="8" max="8" width="16.109375" style="165" bestFit="1" customWidth="1"/>
    <col min="9" max="9" width="19.21875" style="1" customWidth="1"/>
    <col min="10" max="10" width="15.6640625" style="1" customWidth="1"/>
    <col min="11" max="16384" width="9" style="1"/>
  </cols>
  <sheetData>
    <row r="1" spans="2:9" s="131" customFormat="1" ht="20.25" customHeight="1">
      <c r="B1" s="124"/>
      <c r="C1" s="125" t="s">
        <v>168</v>
      </c>
      <c r="D1" s="126"/>
      <c r="E1" s="127"/>
      <c r="F1" s="128"/>
      <c r="G1" s="129"/>
      <c r="H1" s="129"/>
      <c r="I1" s="130" t="s">
        <v>175</v>
      </c>
    </row>
    <row r="2" spans="2:9" s="131" customFormat="1" ht="20.25" customHeight="1">
      <c r="B2" s="200" t="s">
        <v>0</v>
      </c>
      <c r="C2" s="201"/>
      <c r="D2" s="178" t="s">
        <v>1</v>
      </c>
      <c r="E2" s="132" t="s">
        <v>2</v>
      </c>
      <c r="F2" s="178" t="s">
        <v>3</v>
      </c>
      <c r="G2" s="133" t="s">
        <v>4</v>
      </c>
      <c r="H2" s="133" t="s">
        <v>5</v>
      </c>
      <c r="I2" s="134" t="s">
        <v>6</v>
      </c>
    </row>
    <row r="3" spans="2:9" s="131" customFormat="1" ht="20.25" customHeight="1">
      <c r="B3" s="135"/>
      <c r="C3" s="190" t="s">
        <v>176</v>
      </c>
      <c r="D3" s="137"/>
      <c r="E3" s="138"/>
      <c r="F3" s="139"/>
      <c r="G3" s="140"/>
      <c r="H3" s="140"/>
      <c r="I3" s="141"/>
    </row>
    <row r="4" spans="2:9" s="131" customFormat="1" ht="20.25" customHeight="1">
      <c r="B4" s="189">
        <v>1</v>
      </c>
      <c r="C4" s="143" t="s">
        <v>178</v>
      </c>
      <c r="D4" s="143"/>
      <c r="E4" s="144"/>
      <c r="F4" s="145"/>
      <c r="G4" s="146"/>
      <c r="H4" s="146"/>
      <c r="I4" s="147"/>
    </row>
    <row r="5" spans="2:9" s="131" customFormat="1" ht="20.25" customHeight="1">
      <c r="B5" s="148"/>
      <c r="C5" s="171"/>
      <c r="D5" s="139"/>
      <c r="E5" s="138"/>
      <c r="F5" s="139"/>
      <c r="G5" s="153"/>
      <c r="H5" s="140"/>
      <c r="I5" s="141"/>
    </row>
    <row r="6" spans="2:9" s="131" customFormat="1" ht="20.25" customHeight="1">
      <c r="B6" s="149">
        <v>1</v>
      </c>
      <c r="C6" s="150" t="s">
        <v>170</v>
      </c>
      <c r="D6" s="143"/>
      <c r="E6" s="144">
        <v>1</v>
      </c>
      <c r="F6" s="145" t="s">
        <v>179</v>
      </c>
      <c r="G6" s="154"/>
      <c r="H6" s="146"/>
      <c r="I6" s="179"/>
    </row>
    <row r="7" spans="2:9" s="131" customFormat="1" ht="20.25" customHeight="1">
      <c r="B7" s="148"/>
      <c r="C7" s="137"/>
      <c r="D7" s="137"/>
      <c r="E7" s="138"/>
      <c r="F7" s="139"/>
      <c r="G7" s="153"/>
      <c r="H7" s="140"/>
      <c r="I7" s="151"/>
    </row>
    <row r="8" spans="2:9" s="131" customFormat="1" ht="20.25" customHeight="1">
      <c r="B8" s="149">
        <v>2</v>
      </c>
      <c r="C8" s="150" t="s">
        <v>180</v>
      </c>
      <c r="D8" s="150"/>
      <c r="E8" s="144">
        <v>1</v>
      </c>
      <c r="F8" s="145" t="s">
        <v>179</v>
      </c>
      <c r="G8" s="154"/>
      <c r="H8" s="146"/>
      <c r="I8" s="152"/>
    </row>
    <row r="9" spans="2:9" s="131" customFormat="1" ht="20.25" customHeight="1">
      <c r="B9" s="148"/>
      <c r="C9" s="137"/>
      <c r="D9" s="137"/>
      <c r="E9" s="138"/>
      <c r="F9" s="139"/>
      <c r="G9" s="153"/>
      <c r="H9" s="140"/>
      <c r="I9" s="151"/>
    </row>
    <row r="10" spans="2:9" s="131" customFormat="1" ht="20.25" customHeight="1">
      <c r="B10" s="149">
        <v>3</v>
      </c>
      <c r="C10" s="150" t="s">
        <v>181</v>
      </c>
      <c r="D10" s="150"/>
      <c r="E10" s="144">
        <v>1</v>
      </c>
      <c r="F10" s="145" t="s">
        <v>179</v>
      </c>
      <c r="G10" s="154"/>
      <c r="H10" s="146"/>
      <c r="I10" s="172"/>
    </row>
    <row r="11" spans="2:9" s="131" customFormat="1" ht="20.25" customHeight="1">
      <c r="B11" s="148"/>
      <c r="C11" s="137"/>
      <c r="D11" s="137"/>
      <c r="E11" s="138"/>
      <c r="F11" s="139"/>
      <c r="G11" s="153"/>
      <c r="H11" s="140"/>
      <c r="I11" s="151"/>
    </row>
    <row r="12" spans="2:9" s="131" customFormat="1" ht="20.25" customHeight="1">
      <c r="B12" s="149"/>
      <c r="C12" s="145" t="s">
        <v>182</v>
      </c>
      <c r="D12" s="150"/>
      <c r="E12" s="144"/>
      <c r="F12" s="145"/>
      <c r="G12" s="154"/>
      <c r="H12" s="146"/>
      <c r="I12" s="155"/>
    </row>
    <row r="13" spans="2:9" s="131" customFormat="1" ht="20.25" customHeight="1">
      <c r="B13" s="148"/>
      <c r="C13" s="137"/>
      <c r="D13" s="137"/>
      <c r="E13" s="138"/>
      <c r="F13" s="139"/>
      <c r="G13" s="153"/>
      <c r="H13" s="140"/>
      <c r="I13" s="151"/>
    </row>
    <row r="14" spans="2:9" s="131" customFormat="1" ht="20.25" customHeight="1">
      <c r="B14" s="149"/>
      <c r="C14" s="150"/>
      <c r="D14" s="150"/>
      <c r="E14" s="144"/>
      <c r="F14" s="145"/>
      <c r="G14" s="154"/>
      <c r="H14" s="146"/>
      <c r="I14" s="152"/>
    </row>
    <row r="15" spans="2:9" s="131" customFormat="1" ht="20.25" customHeight="1">
      <c r="B15" s="148"/>
      <c r="C15" s="190" t="s">
        <v>183</v>
      </c>
      <c r="D15" s="137"/>
      <c r="E15" s="138"/>
      <c r="F15" s="139"/>
      <c r="G15" s="153"/>
      <c r="H15" s="140"/>
      <c r="I15" s="151"/>
    </row>
    <row r="16" spans="2:9" s="131" customFormat="1" ht="20.25" customHeight="1">
      <c r="B16" s="189">
        <v>2</v>
      </c>
      <c r="C16" s="143" t="s">
        <v>173</v>
      </c>
      <c r="D16" s="150"/>
      <c r="E16" s="144"/>
      <c r="F16" s="145"/>
      <c r="G16" s="154"/>
      <c r="H16" s="146"/>
      <c r="I16" s="152"/>
    </row>
    <row r="17" spans="2:9" s="131" customFormat="1" ht="20.25" customHeight="1">
      <c r="B17" s="148"/>
      <c r="C17" s="137"/>
      <c r="D17" s="137"/>
      <c r="E17" s="138"/>
      <c r="F17" s="139"/>
      <c r="G17" s="153"/>
      <c r="H17" s="140"/>
      <c r="I17" s="151"/>
    </row>
    <row r="18" spans="2:9" s="131" customFormat="1" ht="20.25" customHeight="1">
      <c r="B18" s="149">
        <v>1</v>
      </c>
      <c r="C18" s="150" t="s">
        <v>170</v>
      </c>
      <c r="D18" s="150"/>
      <c r="E18" s="144">
        <v>1</v>
      </c>
      <c r="F18" s="145" t="s">
        <v>179</v>
      </c>
      <c r="G18" s="154"/>
      <c r="H18" s="146"/>
      <c r="I18" s="152"/>
    </row>
    <row r="19" spans="2:9" s="131" customFormat="1" ht="20.25" customHeight="1">
      <c r="B19" s="148"/>
      <c r="C19" s="137"/>
      <c r="D19" s="137"/>
      <c r="E19" s="138"/>
      <c r="F19" s="139"/>
      <c r="G19" s="153"/>
      <c r="H19" s="140"/>
      <c r="I19" s="151"/>
    </row>
    <row r="20" spans="2:9" s="131" customFormat="1" ht="20.25" customHeight="1">
      <c r="B20" s="149">
        <v>2</v>
      </c>
      <c r="C20" s="150" t="s">
        <v>180</v>
      </c>
      <c r="D20" s="150"/>
      <c r="E20" s="144">
        <v>1</v>
      </c>
      <c r="F20" s="145" t="s">
        <v>179</v>
      </c>
      <c r="G20" s="154"/>
      <c r="H20" s="146"/>
      <c r="I20" s="152"/>
    </row>
    <row r="21" spans="2:9" s="131" customFormat="1" ht="20.25" customHeight="1">
      <c r="B21" s="148"/>
      <c r="C21" s="137"/>
      <c r="D21" s="137"/>
      <c r="E21" s="138"/>
      <c r="F21" s="139"/>
      <c r="G21" s="153"/>
      <c r="H21" s="140"/>
      <c r="I21" s="151"/>
    </row>
    <row r="22" spans="2:9" s="131" customFormat="1" ht="20.25" customHeight="1">
      <c r="B22" s="149">
        <v>3</v>
      </c>
      <c r="C22" s="150" t="s">
        <v>181</v>
      </c>
      <c r="D22" s="150"/>
      <c r="E22" s="144">
        <v>1</v>
      </c>
      <c r="F22" s="145" t="s">
        <v>179</v>
      </c>
      <c r="G22" s="154"/>
      <c r="H22" s="146"/>
      <c r="I22" s="152"/>
    </row>
    <row r="23" spans="2:9" s="131" customFormat="1" ht="20.25" customHeight="1">
      <c r="B23" s="148"/>
      <c r="C23" s="137"/>
      <c r="D23" s="137"/>
      <c r="E23" s="138"/>
      <c r="F23" s="139"/>
      <c r="G23" s="153"/>
      <c r="H23" s="140"/>
      <c r="I23" s="151"/>
    </row>
    <row r="24" spans="2:9" s="131" customFormat="1" ht="20.25" customHeight="1">
      <c r="B24" s="149"/>
      <c r="C24" s="145" t="s">
        <v>184</v>
      </c>
      <c r="D24" s="150"/>
      <c r="E24" s="144"/>
      <c r="F24" s="145"/>
      <c r="G24" s="154"/>
      <c r="H24" s="146"/>
      <c r="I24" s="152"/>
    </row>
    <row r="25" spans="2:9" s="131" customFormat="1" ht="20.25" customHeight="1">
      <c r="B25" s="148"/>
      <c r="C25" s="137"/>
      <c r="D25" s="137"/>
      <c r="E25" s="138"/>
      <c r="F25" s="139"/>
      <c r="G25" s="153"/>
      <c r="H25" s="140"/>
      <c r="I25" s="151"/>
    </row>
    <row r="26" spans="2:9" s="131" customFormat="1" ht="20.25" customHeight="1">
      <c r="B26" s="149"/>
      <c r="C26" s="150"/>
      <c r="D26" s="150"/>
      <c r="E26" s="144"/>
      <c r="F26" s="145"/>
      <c r="G26" s="154"/>
      <c r="H26" s="146"/>
      <c r="I26" s="152"/>
    </row>
    <row r="27" spans="2:9" s="131" customFormat="1" ht="20.25" customHeight="1">
      <c r="B27" s="148"/>
      <c r="C27" s="137"/>
      <c r="D27" s="137"/>
      <c r="E27" s="138"/>
      <c r="F27" s="139"/>
      <c r="G27" s="153"/>
      <c r="H27" s="140"/>
      <c r="I27" s="151"/>
    </row>
    <row r="28" spans="2:9" s="131" customFormat="1" ht="20.25" customHeight="1">
      <c r="B28" s="142" t="s">
        <v>185</v>
      </c>
      <c r="C28" s="187" t="s">
        <v>171</v>
      </c>
      <c r="D28" s="145" t="s">
        <v>186</v>
      </c>
      <c r="E28" s="144"/>
      <c r="F28" s="145"/>
      <c r="G28" s="154"/>
      <c r="H28" s="146"/>
      <c r="I28" s="152"/>
    </row>
    <row r="29" spans="2:9" s="131" customFormat="1" ht="20.25" customHeight="1">
      <c r="B29" s="148"/>
      <c r="C29" s="137"/>
      <c r="D29" s="137"/>
      <c r="E29" s="138"/>
      <c r="F29" s="139"/>
      <c r="G29" s="153"/>
      <c r="H29" s="140"/>
      <c r="I29" s="151"/>
    </row>
    <row r="30" spans="2:9" s="131" customFormat="1" ht="20.25" customHeight="1">
      <c r="B30" s="149"/>
      <c r="C30" s="150"/>
      <c r="D30" s="150"/>
      <c r="E30" s="144"/>
      <c r="F30" s="145"/>
      <c r="G30" s="154"/>
      <c r="H30" s="146"/>
      <c r="I30" s="152"/>
    </row>
    <row r="31" spans="2:9" s="131" customFormat="1" ht="20.25" customHeight="1">
      <c r="B31" s="148"/>
      <c r="C31" s="137"/>
      <c r="D31" s="137"/>
      <c r="E31" s="138"/>
      <c r="F31" s="139"/>
      <c r="G31" s="153"/>
      <c r="H31" s="140"/>
      <c r="I31" s="151"/>
    </row>
    <row r="32" spans="2:9" s="131" customFormat="1" ht="20.25" customHeight="1">
      <c r="B32" s="149"/>
      <c r="C32" s="150"/>
      <c r="D32" s="150"/>
      <c r="E32" s="144"/>
      <c r="F32" s="145"/>
      <c r="G32" s="154"/>
      <c r="H32" s="146"/>
      <c r="I32" s="152"/>
    </row>
    <row r="33" spans="2:9" s="131" customFormat="1" ht="20.25" customHeight="1">
      <c r="B33" s="148"/>
      <c r="C33" s="137"/>
      <c r="D33" s="137"/>
      <c r="E33" s="138"/>
      <c r="F33" s="139"/>
      <c r="G33" s="153"/>
      <c r="H33" s="140"/>
      <c r="I33" s="151"/>
    </row>
    <row r="34" spans="2:9" s="131" customFormat="1" ht="20.25" customHeight="1">
      <c r="B34" s="149"/>
      <c r="C34" s="150"/>
      <c r="D34" s="150"/>
      <c r="E34" s="144"/>
      <c r="F34" s="145"/>
      <c r="G34" s="154"/>
      <c r="H34" s="146"/>
      <c r="I34" s="152"/>
    </row>
    <row r="35" spans="2:9" s="131" customFormat="1" ht="20.25" customHeight="1">
      <c r="B35" s="148"/>
      <c r="C35" s="137"/>
      <c r="D35" s="137"/>
      <c r="E35" s="138"/>
      <c r="F35" s="139"/>
      <c r="G35" s="153"/>
      <c r="H35" s="140"/>
      <c r="I35" s="151"/>
    </row>
    <row r="36" spans="2:9" s="131" customFormat="1" ht="20.25" customHeight="1">
      <c r="B36" s="142" t="s">
        <v>187</v>
      </c>
      <c r="C36" s="143" t="s">
        <v>188</v>
      </c>
      <c r="D36" s="150"/>
      <c r="E36" s="144"/>
      <c r="F36" s="145"/>
      <c r="G36" s="154"/>
      <c r="H36" s="146"/>
      <c r="I36" s="152"/>
    </row>
    <row r="37" spans="2:9" s="131" customFormat="1" ht="20.25" customHeight="1">
      <c r="B37" s="148"/>
      <c r="C37" s="137"/>
      <c r="D37" s="137"/>
      <c r="E37" s="138"/>
      <c r="F37" s="139"/>
      <c r="G37" s="153"/>
      <c r="H37" s="140"/>
      <c r="I37" s="151"/>
    </row>
    <row r="38" spans="2:9" s="131" customFormat="1" ht="20.25" customHeight="1">
      <c r="B38" s="149"/>
      <c r="C38" s="150" t="s">
        <v>189</v>
      </c>
      <c r="D38" s="150"/>
      <c r="E38" s="144">
        <v>1</v>
      </c>
      <c r="F38" s="145" t="s">
        <v>179</v>
      </c>
      <c r="G38" s="154"/>
      <c r="H38" s="146"/>
      <c r="I38" s="152"/>
    </row>
    <row r="39" spans="2:9" s="131" customFormat="1" ht="20.25" customHeight="1">
      <c r="B39" s="148"/>
      <c r="C39" s="137"/>
      <c r="D39" s="137"/>
      <c r="E39" s="138"/>
      <c r="F39" s="139"/>
      <c r="G39" s="153"/>
      <c r="H39" s="140"/>
      <c r="I39" s="151"/>
    </row>
    <row r="40" spans="2:9" s="131" customFormat="1" ht="20.25" customHeight="1">
      <c r="B40" s="149"/>
      <c r="C40" s="150" t="s">
        <v>190</v>
      </c>
      <c r="D40" s="150"/>
      <c r="E40" s="144">
        <v>1</v>
      </c>
      <c r="F40" s="145" t="s">
        <v>179</v>
      </c>
      <c r="G40" s="154"/>
      <c r="H40" s="146"/>
      <c r="I40" s="152"/>
    </row>
    <row r="41" spans="2:9" s="131" customFormat="1" ht="20.25" customHeight="1">
      <c r="B41" s="148"/>
      <c r="C41" s="137"/>
      <c r="D41" s="137"/>
      <c r="E41" s="138"/>
      <c r="F41" s="139"/>
      <c r="G41" s="153"/>
      <c r="H41" s="140"/>
      <c r="I41" s="151"/>
    </row>
    <row r="42" spans="2:9" s="131" customFormat="1" ht="20.25" customHeight="1">
      <c r="B42" s="149"/>
      <c r="C42" s="180" t="s">
        <v>191</v>
      </c>
      <c r="D42" s="150"/>
      <c r="E42" s="144">
        <v>1</v>
      </c>
      <c r="F42" s="145" t="s">
        <v>179</v>
      </c>
      <c r="G42" s="154"/>
      <c r="H42" s="146"/>
      <c r="I42" s="152"/>
    </row>
    <row r="43" spans="2:9" s="131" customFormat="1" ht="20.25" customHeight="1">
      <c r="B43" s="148"/>
      <c r="C43" s="137"/>
      <c r="D43" s="137"/>
      <c r="E43" s="138"/>
      <c r="F43" s="139"/>
      <c r="G43" s="153"/>
      <c r="H43" s="140"/>
      <c r="I43" s="151"/>
    </row>
    <row r="44" spans="2:9" s="131" customFormat="1" ht="20.25" customHeight="1">
      <c r="B44" s="149"/>
      <c r="C44" s="150"/>
      <c r="D44" s="150"/>
      <c r="E44" s="144"/>
      <c r="F44" s="145"/>
      <c r="G44" s="154"/>
      <c r="H44" s="146"/>
      <c r="I44" s="152"/>
    </row>
    <row r="45" spans="2:9" s="131" customFormat="1" ht="20.25" customHeight="1">
      <c r="B45" s="148"/>
      <c r="C45" s="137"/>
      <c r="D45" s="137"/>
      <c r="E45" s="138"/>
      <c r="F45" s="139"/>
      <c r="G45" s="153"/>
      <c r="H45" s="140"/>
      <c r="I45" s="156"/>
    </row>
    <row r="46" spans="2:9" s="131" customFormat="1" ht="20.25" customHeight="1">
      <c r="B46" s="149"/>
      <c r="C46" s="187" t="s">
        <v>192</v>
      </c>
      <c r="D46" s="145"/>
      <c r="E46" s="144"/>
      <c r="F46" s="145"/>
      <c r="G46" s="154"/>
      <c r="H46" s="146"/>
      <c r="I46" s="155"/>
    </row>
    <row r="47" spans="2:9" s="131" customFormat="1" ht="20.25" customHeight="1">
      <c r="B47" s="148"/>
      <c r="C47" s="137"/>
      <c r="D47" s="137"/>
      <c r="E47" s="138"/>
      <c r="F47" s="139"/>
      <c r="G47" s="153"/>
      <c r="H47" s="140"/>
      <c r="I47" s="151"/>
    </row>
    <row r="48" spans="2:9" s="131" customFormat="1" ht="20.25" customHeight="1">
      <c r="B48" s="149"/>
      <c r="C48" s="150"/>
      <c r="D48" s="150"/>
      <c r="E48" s="144"/>
      <c r="F48" s="145"/>
      <c r="G48" s="154"/>
      <c r="H48" s="146"/>
      <c r="I48" s="152"/>
    </row>
    <row r="49" spans="2:9" s="131" customFormat="1" ht="20.25" customHeight="1">
      <c r="B49" s="148"/>
      <c r="C49" s="137"/>
      <c r="D49" s="137"/>
      <c r="E49" s="138"/>
      <c r="F49" s="139"/>
      <c r="G49" s="153"/>
      <c r="H49" s="140"/>
      <c r="I49" s="151"/>
    </row>
    <row r="50" spans="2:9" s="131" customFormat="1" ht="20.25" customHeight="1">
      <c r="B50" s="149"/>
      <c r="C50" s="187" t="s">
        <v>193</v>
      </c>
      <c r="D50" s="157" t="s">
        <v>194</v>
      </c>
      <c r="E50" s="144"/>
      <c r="F50" s="145"/>
      <c r="G50" s="154"/>
      <c r="H50" s="146"/>
      <c r="I50" s="152"/>
    </row>
    <row r="51" spans="2:9" s="131" customFormat="1" ht="20.25" customHeight="1">
      <c r="B51" s="148"/>
      <c r="C51" s="137"/>
      <c r="D51" s="137"/>
      <c r="E51" s="138"/>
      <c r="F51" s="139"/>
      <c r="G51" s="153"/>
      <c r="H51" s="140"/>
      <c r="I51" s="151"/>
    </row>
    <row r="52" spans="2:9" s="131" customFormat="1" ht="20.25" customHeight="1">
      <c r="B52" s="149"/>
      <c r="C52" s="150"/>
      <c r="D52" s="150"/>
      <c r="E52" s="144"/>
      <c r="F52" s="145"/>
      <c r="G52" s="154"/>
      <c r="H52" s="146"/>
      <c r="I52" s="152"/>
    </row>
    <row r="53" spans="2:9" s="131" customFormat="1" ht="20.25" customHeight="1">
      <c r="B53" s="148"/>
      <c r="C53" s="137"/>
      <c r="D53" s="137"/>
      <c r="E53" s="138"/>
      <c r="F53" s="139"/>
      <c r="G53" s="153"/>
      <c r="H53" s="140"/>
      <c r="I53" s="151"/>
    </row>
    <row r="54" spans="2:9" s="131" customFormat="1" ht="20.25" customHeight="1">
      <c r="B54" s="149"/>
      <c r="C54" s="145" t="s">
        <v>195</v>
      </c>
      <c r="D54" s="188">
        <v>0.1</v>
      </c>
      <c r="E54" s="144"/>
      <c r="F54" s="145"/>
      <c r="G54" s="154"/>
      <c r="H54" s="146"/>
      <c r="I54" s="158"/>
    </row>
    <row r="55" spans="2:9" s="131" customFormat="1" ht="20.25" customHeight="1">
      <c r="B55" s="148"/>
      <c r="C55" s="137"/>
      <c r="D55" s="137"/>
      <c r="E55" s="138"/>
      <c r="F55" s="139"/>
      <c r="G55" s="153"/>
      <c r="H55" s="140"/>
      <c r="I55" s="151"/>
    </row>
    <row r="56" spans="2:9" s="131" customFormat="1" ht="20.25" customHeight="1">
      <c r="B56" s="149"/>
      <c r="C56" s="150"/>
      <c r="D56" s="150"/>
      <c r="E56" s="144"/>
      <c r="F56" s="145"/>
      <c r="G56" s="154"/>
      <c r="H56" s="146"/>
      <c r="I56" s="158"/>
    </row>
    <row r="57" spans="2:9" s="131" customFormat="1" ht="20.25" customHeight="1">
      <c r="B57" s="148"/>
      <c r="C57" s="137"/>
      <c r="D57" s="137"/>
      <c r="E57" s="138"/>
      <c r="F57" s="139"/>
      <c r="G57" s="153"/>
      <c r="H57" s="140"/>
      <c r="I57" s="151"/>
    </row>
    <row r="58" spans="2:9" s="131" customFormat="1" ht="20.25" customHeight="1">
      <c r="B58" s="149"/>
      <c r="C58" s="145" t="s">
        <v>196</v>
      </c>
      <c r="D58" s="150"/>
      <c r="E58" s="144"/>
      <c r="F58" s="145"/>
      <c r="G58" s="159"/>
      <c r="H58" s="146"/>
      <c r="I58" s="160"/>
    </row>
    <row r="59" spans="2:9" s="131" customFormat="1" ht="20.25" customHeight="1">
      <c r="B59" s="148"/>
      <c r="C59" s="137"/>
      <c r="D59" s="137"/>
      <c r="E59" s="138"/>
      <c r="F59" s="139"/>
      <c r="G59" s="161"/>
      <c r="H59" s="140"/>
      <c r="I59" s="151"/>
    </row>
    <row r="60" spans="2:9" s="131" customFormat="1" ht="20.25" customHeight="1">
      <c r="B60" s="149"/>
      <c r="C60" s="150"/>
      <c r="D60" s="162"/>
      <c r="E60" s="144"/>
      <c r="F60" s="145"/>
      <c r="G60" s="154"/>
      <c r="H60" s="146"/>
      <c r="I60" s="160"/>
    </row>
    <row r="61" spans="2:9" s="131" customFormat="1" ht="20.25" customHeight="1">
      <c r="B61" s="148"/>
      <c r="C61" s="137"/>
      <c r="D61" s="137"/>
      <c r="E61" s="138"/>
      <c r="F61" s="139"/>
      <c r="G61" s="153"/>
      <c r="H61" s="140"/>
      <c r="I61" s="151"/>
    </row>
    <row r="62" spans="2:9" s="131" customFormat="1" ht="20.25" customHeight="1">
      <c r="B62" s="149"/>
      <c r="C62" s="150"/>
      <c r="D62" s="150"/>
      <c r="E62" s="144"/>
      <c r="F62" s="145"/>
      <c r="G62" s="154"/>
      <c r="H62" s="146"/>
      <c r="I62" s="160"/>
    </row>
    <row r="63" spans="2:9" s="131" customFormat="1" ht="20.25" customHeight="1">
      <c r="B63" s="148"/>
      <c r="C63" s="137"/>
      <c r="D63" s="137"/>
      <c r="E63" s="138"/>
      <c r="F63" s="139"/>
      <c r="G63" s="153"/>
      <c r="H63" s="140"/>
      <c r="I63" s="151"/>
    </row>
    <row r="64" spans="2:9" s="131" customFormat="1" ht="20.25" customHeight="1">
      <c r="B64" s="149"/>
      <c r="C64" s="150"/>
      <c r="D64" s="150"/>
      <c r="E64" s="144"/>
      <c r="F64" s="145"/>
      <c r="G64" s="154"/>
      <c r="H64" s="146"/>
      <c r="I64" s="152"/>
    </row>
    <row r="65" spans="2:9" s="131" customFormat="1" ht="20.25" customHeight="1">
      <c r="B65" s="148"/>
      <c r="C65" s="137"/>
      <c r="D65" s="137"/>
      <c r="E65" s="138"/>
      <c r="F65" s="139"/>
      <c r="G65" s="153"/>
      <c r="H65" s="140"/>
      <c r="I65" s="151"/>
    </row>
    <row r="66" spans="2:9" s="131" customFormat="1" ht="20.25" customHeight="1">
      <c r="B66" s="149"/>
      <c r="C66" s="150"/>
      <c r="D66" s="150"/>
      <c r="E66" s="144"/>
      <c r="F66" s="145"/>
      <c r="G66" s="163"/>
      <c r="H66" s="146"/>
      <c r="I66" s="160"/>
    </row>
  </sheetData>
  <mergeCells count="1">
    <mergeCell ref="B2:C2"/>
  </mergeCells>
  <phoneticPr fontId="4"/>
  <pageMargins left="0.55118110236220474" right="0.19685039370078741" top="0.59055118110236227" bottom="0.55118110236220474" header="0.27559055118110237" footer="0.19685039370078741"/>
  <pageSetup paperSize="9" scale="60" orientation="portrait" r:id="rId1"/>
  <headerFooter alignWithMargins="0">
    <oddFooter>&amp;C&amp;"ＭＳ Ｐ明朝,標準"&amp;14鶴岡市教育委員会管理課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F7B96-53D6-4ADE-BA90-A464BA7BDDFC}">
  <dimension ref="A1:H142"/>
  <sheetViews>
    <sheetView view="pageBreakPreview" zoomScale="60" zoomScaleNormal="55" workbookViewId="0">
      <pane ySplit="2" topLeftCell="A117" activePane="bottomLeft" state="frozen"/>
      <selection activeCell="A5" sqref="A5:E5"/>
      <selection pane="bottomLeft" activeCell="B50" sqref="B50"/>
    </sheetView>
  </sheetViews>
  <sheetFormatPr defaultColWidth="9" defaultRowHeight="16.2"/>
  <cols>
    <col min="1" max="1" width="5.77734375" style="1" customWidth="1"/>
    <col min="2" max="2" width="30.77734375" style="1" customWidth="1"/>
    <col min="3" max="3" width="60.77734375" style="1" customWidth="1"/>
    <col min="4" max="4" width="10.77734375" style="177" customWidth="1"/>
    <col min="5" max="5" width="7.21875" style="1" customWidth="1"/>
    <col min="6" max="6" width="14.44140625" style="167" customWidth="1"/>
    <col min="7" max="7" width="15.6640625" style="165" customWidth="1"/>
    <col min="8" max="8" width="14.44140625" style="1" customWidth="1"/>
    <col min="9" max="16384" width="9" style="170"/>
  </cols>
  <sheetData>
    <row r="1" spans="1:8" s="131" customFormat="1" ht="20.25" customHeight="1">
      <c r="A1" s="124"/>
      <c r="B1" s="125" t="s">
        <v>13</v>
      </c>
      <c r="C1" s="126"/>
      <c r="D1" s="173"/>
      <c r="E1" s="128"/>
      <c r="F1" s="129"/>
      <c r="G1" s="129"/>
      <c r="H1" s="130" t="s">
        <v>177</v>
      </c>
    </row>
    <row r="2" spans="1:8" s="131" customFormat="1" ht="20.25" customHeight="1">
      <c r="A2" s="200" t="s">
        <v>0</v>
      </c>
      <c r="B2" s="201"/>
      <c r="C2" s="178" t="s">
        <v>1</v>
      </c>
      <c r="D2" s="174" t="s">
        <v>2</v>
      </c>
      <c r="E2" s="178" t="s">
        <v>3</v>
      </c>
      <c r="F2" s="133" t="s">
        <v>4</v>
      </c>
      <c r="G2" s="133" t="s">
        <v>5</v>
      </c>
      <c r="H2" s="134" t="s">
        <v>6</v>
      </c>
    </row>
    <row r="3" spans="1:8" s="168" customFormat="1" ht="20.25" customHeight="1">
      <c r="A3" s="135"/>
      <c r="B3" s="136"/>
      <c r="C3" s="137"/>
      <c r="D3" s="181"/>
      <c r="E3" s="139"/>
      <c r="F3" s="182"/>
      <c r="G3" s="182"/>
      <c r="H3" s="141"/>
    </row>
    <row r="4" spans="1:8" s="168" customFormat="1" ht="20.25" customHeight="1">
      <c r="A4" s="149">
        <v>1</v>
      </c>
      <c r="B4" s="180" t="s">
        <v>197</v>
      </c>
      <c r="C4" s="150"/>
      <c r="D4" s="176"/>
      <c r="E4" s="145"/>
      <c r="F4" s="183"/>
      <c r="G4" s="183"/>
      <c r="H4" s="147"/>
    </row>
    <row r="5" spans="1:8" s="168" customFormat="1" ht="20.25" customHeight="1">
      <c r="A5" s="148"/>
      <c r="B5" s="137"/>
      <c r="C5" s="137"/>
      <c r="D5" s="175"/>
      <c r="E5" s="139"/>
      <c r="F5" s="184"/>
      <c r="G5" s="182"/>
      <c r="H5" s="151"/>
    </row>
    <row r="6" spans="1:8" s="168" customFormat="1" ht="20.25" customHeight="1">
      <c r="A6" s="149"/>
      <c r="B6" s="150" t="s">
        <v>80</v>
      </c>
      <c r="C6" s="150" t="s">
        <v>198</v>
      </c>
      <c r="D6" s="176">
        <v>1</v>
      </c>
      <c r="E6" s="145" t="s">
        <v>169</v>
      </c>
      <c r="F6" s="185"/>
      <c r="G6" s="183"/>
      <c r="H6" s="152"/>
    </row>
    <row r="7" spans="1:8" s="168" customFormat="1" ht="20.25" customHeight="1">
      <c r="A7" s="148"/>
      <c r="B7" s="137"/>
      <c r="C7" s="137"/>
      <c r="D7" s="175"/>
      <c r="E7" s="139"/>
      <c r="F7" s="184"/>
      <c r="G7" s="182"/>
      <c r="H7" s="151"/>
    </row>
    <row r="8" spans="1:8" s="168" customFormat="1" ht="20.25" customHeight="1">
      <c r="A8" s="149"/>
      <c r="B8" s="150" t="s">
        <v>82</v>
      </c>
      <c r="C8" s="150" t="s">
        <v>199</v>
      </c>
      <c r="D8" s="176">
        <v>1</v>
      </c>
      <c r="E8" s="145" t="s">
        <v>169</v>
      </c>
      <c r="F8" s="185"/>
      <c r="G8" s="183"/>
      <c r="H8" s="152"/>
    </row>
    <row r="9" spans="1:8" s="168" customFormat="1" ht="20.25" customHeight="1">
      <c r="A9" s="148"/>
      <c r="B9" s="137"/>
      <c r="C9" s="137"/>
      <c r="D9" s="175"/>
      <c r="E9" s="139"/>
      <c r="F9" s="184"/>
      <c r="G9" s="182"/>
      <c r="H9" s="151"/>
    </row>
    <row r="10" spans="1:8" s="168" customFormat="1" ht="20.25" customHeight="1">
      <c r="A10" s="149"/>
      <c r="B10" s="150" t="s">
        <v>84</v>
      </c>
      <c r="C10" s="150" t="s">
        <v>85</v>
      </c>
      <c r="D10" s="176">
        <v>1</v>
      </c>
      <c r="E10" s="145" t="s">
        <v>169</v>
      </c>
      <c r="F10" s="185"/>
      <c r="G10" s="183"/>
      <c r="H10" s="152"/>
    </row>
    <row r="11" spans="1:8" s="168" customFormat="1" ht="20.25" customHeight="1">
      <c r="A11" s="148"/>
      <c r="B11" s="164"/>
      <c r="C11" s="137"/>
      <c r="D11" s="175"/>
      <c r="E11" s="139"/>
      <c r="F11" s="184"/>
      <c r="G11" s="182"/>
      <c r="H11" s="151"/>
    </row>
    <row r="12" spans="1:8" s="168" customFormat="1" ht="20.25" customHeight="1">
      <c r="A12" s="149"/>
      <c r="B12" s="180"/>
      <c r="C12" s="150"/>
      <c r="D12" s="176"/>
      <c r="E12" s="145"/>
      <c r="F12" s="185"/>
      <c r="G12" s="183"/>
      <c r="H12" s="152"/>
    </row>
    <row r="13" spans="1:8" s="168" customFormat="1" ht="20.25" customHeight="1">
      <c r="A13" s="148"/>
      <c r="B13" s="137"/>
      <c r="C13" s="137"/>
      <c r="D13" s="175"/>
      <c r="E13" s="139"/>
      <c r="F13" s="184"/>
      <c r="G13" s="182"/>
      <c r="H13" s="151"/>
    </row>
    <row r="14" spans="1:8" s="168" customFormat="1" ht="20.25" customHeight="1">
      <c r="A14" s="149"/>
      <c r="B14" s="150" t="s">
        <v>172</v>
      </c>
      <c r="C14" s="150"/>
      <c r="D14" s="176"/>
      <c r="E14" s="145"/>
      <c r="F14" s="185"/>
      <c r="G14" s="183"/>
      <c r="H14" s="152"/>
    </row>
    <row r="15" spans="1:8" s="168" customFormat="1" ht="20.25" customHeight="1">
      <c r="A15" s="148"/>
      <c r="B15" s="137"/>
      <c r="C15" s="137"/>
      <c r="D15" s="175"/>
      <c r="E15" s="139"/>
      <c r="F15" s="184"/>
      <c r="G15" s="182"/>
      <c r="H15" s="151"/>
    </row>
    <row r="16" spans="1:8" s="168" customFormat="1" ht="20.25" customHeight="1">
      <c r="A16" s="149"/>
      <c r="B16" s="150"/>
      <c r="C16" s="150"/>
      <c r="D16" s="176"/>
      <c r="E16" s="145"/>
      <c r="F16" s="185"/>
      <c r="G16" s="183"/>
      <c r="H16" s="152"/>
    </row>
    <row r="17" spans="1:8" s="169" customFormat="1" ht="20.25" customHeight="1">
      <c r="A17" s="148"/>
      <c r="B17" s="137"/>
      <c r="C17" s="137"/>
      <c r="D17" s="175"/>
      <c r="E17" s="139"/>
      <c r="F17" s="184"/>
      <c r="G17" s="182"/>
      <c r="H17" s="151"/>
    </row>
    <row r="18" spans="1:8" s="169" customFormat="1" ht="20.25" customHeight="1">
      <c r="A18" s="149">
        <v>2</v>
      </c>
      <c r="B18" s="150" t="s">
        <v>200</v>
      </c>
      <c r="C18" s="150" t="s">
        <v>15</v>
      </c>
      <c r="D18" s="176"/>
      <c r="E18" s="145"/>
      <c r="F18" s="185"/>
      <c r="G18" s="183"/>
      <c r="H18" s="152"/>
    </row>
    <row r="19" spans="1:8" s="169" customFormat="1" ht="20.25" customHeight="1">
      <c r="A19" s="148"/>
      <c r="B19" s="137"/>
      <c r="C19" s="137"/>
      <c r="D19" s="175"/>
      <c r="E19" s="139"/>
      <c r="F19" s="184"/>
      <c r="G19" s="182"/>
      <c r="H19" s="151"/>
    </row>
    <row r="20" spans="1:8" s="169" customFormat="1" ht="20.25" customHeight="1">
      <c r="A20" s="149"/>
      <c r="B20" s="150" t="s">
        <v>201</v>
      </c>
      <c r="C20" s="150" t="s">
        <v>202</v>
      </c>
      <c r="D20" s="176">
        <v>2</v>
      </c>
      <c r="E20" s="145" t="s">
        <v>18</v>
      </c>
      <c r="F20" s="185"/>
      <c r="G20" s="183"/>
      <c r="H20" s="152"/>
    </row>
    <row r="21" spans="1:8" s="169" customFormat="1" ht="20.25" customHeight="1">
      <c r="A21" s="148"/>
      <c r="B21" s="137"/>
      <c r="C21" s="137"/>
      <c r="D21" s="175"/>
      <c r="E21" s="139"/>
      <c r="F21" s="184"/>
      <c r="G21" s="182"/>
      <c r="H21" s="151"/>
    </row>
    <row r="22" spans="1:8" s="169" customFormat="1" ht="20.25" customHeight="1">
      <c r="A22" s="149"/>
      <c r="B22" s="150" t="s">
        <v>203</v>
      </c>
      <c r="C22" s="150" t="s">
        <v>204</v>
      </c>
      <c r="D22" s="176">
        <v>1</v>
      </c>
      <c r="E22" s="145" t="s">
        <v>18</v>
      </c>
      <c r="F22" s="185"/>
      <c r="G22" s="183"/>
      <c r="H22" s="152"/>
    </row>
    <row r="23" spans="1:8" s="169" customFormat="1" ht="20.25" customHeight="1">
      <c r="A23" s="148"/>
      <c r="B23" s="137"/>
      <c r="C23" s="137"/>
      <c r="D23" s="175"/>
      <c r="E23" s="139"/>
      <c r="F23" s="184"/>
      <c r="G23" s="182"/>
      <c r="H23" s="151"/>
    </row>
    <row r="24" spans="1:8" s="169" customFormat="1" ht="20.25" customHeight="1">
      <c r="A24" s="149"/>
      <c r="B24" s="150" t="s">
        <v>205</v>
      </c>
      <c r="C24" s="150" t="s">
        <v>206</v>
      </c>
      <c r="D24" s="176">
        <v>9</v>
      </c>
      <c r="E24" s="145" t="s">
        <v>18</v>
      </c>
      <c r="F24" s="185"/>
      <c r="G24" s="183"/>
      <c r="H24" s="152"/>
    </row>
    <row r="25" spans="1:8" s="169" customFormat="1" ht="20.25" customHeight="1">
      <c r="A25" s="148"/>
      <c r="B25" s="137"/>
      <c r="C25" s="137"/>
      <c r="D25" s="175"/>
      <c r="E25" s="139"/>
      <c r="F25" s="184"/>
      <c r="G25" s="182"/>
      <c r="H25" s="151"/>
    </row>
    <row r="26" spans="1:8" s="169" customFormat="1" ht="20.25" customHeight="1">
      <c r="A26" s="149"/>
      <c r="B26" s="150" t="s">
        <v>207</v>
      </c>
      <c r="C26" s="150" t="s">
        <v>208</v>
      </c>
      <c r="D26" s="176">
        <v>3</v>
      </c>
      <c r="E26" s="145" t="s">
        <v>18</v>
      </c>
      <c r="F26" s="185"/>
      <c r="G26" s="183"/>
      <c r="H26" s="152"/>
    </row>
    <row r="27" spans="1:8" s="169" customFormat="1" ht="20.25" customHeight="1">
      <c r="A27" s="148"/>
      <c r="B27" s="137"/>
      <c r="C27" s="137"/>
      <c r="D27" s="175"/>
      <c r="E27" s="139"/>
      <c r="F27" s="184"/>
      <c r="G27" s="182"/>
      <c r="H27" s="151"/>
    </row>
    <row r="28" spans="1:8" s="169" customFormat="1" ht="20.25" customHeight="1">
      <c r="A28" s="149"/>
      <c r="B28" s="150" t="s">
        <v>209</v>
      </c>
      <c r="C28" s="150" t="s">
        <v>210</v>
      </c>
      <c r="D28" s="176">
        <v>1</v>
      </c>
      <c r="E28" s="145" t="s">
        <v>18</v>
      </c>
      <c r="F28" s="185"/>
      <c r="G28" s="183"/>
      <c r="H28" s="152"/>
    </row>
    <row r="29" spans="1:8" s="169" customFormat="1" ht="20.25" customHeight="1">
      <c r="A29" s="148"/>
      <c r="B29" s="137"/>
      <c r="C29" s="137"/>
      <c r="D29" s="175"/>
      <c r="E29" s="139"/>
      <c r="F29" s="184"/>
      <c r="G29" s="182"/>
      <c r="H29" s="151"/>
    </row>
    <row r="30" spans="1:8" s="169" customFormat="1" ht="20.25" customHeight="1">
      <c r="A30" s="149"/>
      <c r="B30" s="150" t="s">
        <v>211</v>
      </c>
      <c r="C30" s="150" t="s">
        <v>212</v>
      </c>
      <c r="D30" s="176">
        <v>1</v>
      </c>
      <c r="E30" s="145" t="s">
        <v>18</v>
      </c>
      <c r="F30" s="185"/>
      <c r="G30" s="183"/>
      <c r="H30" s="152"/>
    </row>
    <row r="31" spans="1:8" s="169" customFormat="1" ht="20.25" customHeight="1">
      <c r="A31" s="148"/>
      <c r="B31" s="137"/>
      <c r="C31" s="137"/>
      <c r="D31" s="175"/>
      <c r="E31" s="139"/>
      <c r="F31" s="184"/>
      <c r="G31" s="182"/>
      <c r="H31" s="151"/>
    </row>
    <row r="32" spans="1:8" s="169" customFormat="1" ht="20.25" customHeight="1">
      <c r="A32" s="149"/>
      <c r="B32" s="150" t="s">
        <v>213</v>
      </c>
      <c r="C32" s="150" t="s">
        <v>206</v>
      </c>
      <c r="D32" s="176">
        <v>12</v>
      </c>
      <c r="E32" s="145" t="s">
        <v>18</v>
      </c>
      <c r="F32" s="185"/>
      <c r="G32" s="183"/>
      <c r="H32" s="152"/>
    </row>
    <row r="33" spans="1:8" s="169" customFormat="1" ht="20.25" customHeight="1">
      <c r="A33" s="148"/>
      <c r="B33" s="137"/>
      <c r="C33" s="137"/>
      <c r="D33" s="175"/>
      <c r="E33" s="139"/>
      <c r="F33" s="184"/>
      <c r="G33" s="182"/>
      <c r="H33" s="151"/>
    </row>
    <row r="34" spans="1:8" s="169" customFormat="1" ht="20.25" customHeight="1">
      <c r="A34" s="149"/>
      <c r="B34" s="150" t="s">
        <v>214</v>
      </c>
      <c r="C34" s="150" t="s">
        <v>206</v>
      </c>
      <c r="D34" s="176">
        <v>1</v>
      </c>
      <c r="E34" s="145" t="s">
        <v>18</v>
      </c>
      <c r="F34" s="185"/>
      <c r="G34" s="183"/>
      <c r="H34" s="152"/>
    </row>
    <row r="35" spans="1:8" s="169" customFormat="1" ht="20.25" customHeight="1">
      <c r="A35" s="148"/>
      <c r="B35" s="137"/>
      <c r="C35" s="137"/>
      <c r="D35" s="175"/>
      <c r="E35" s="139"/>
      <c r="F35" s="184"/>
      <c r="G35" s="182"/>
      <c r="H35" s="151"/>
    </row>
    <row r="36" spans="1:8" s="169" customFormat="1" ht="20.25" customHeight="1">
      <c r="A36" s="149"/>
      <c r="B36" s="150" t="s">
        <v>215</v>
      </c>
      <c r="C36" s="150" t="s">
        <v>216</v>
      </c>
      <c r="D36" s="176">
        <v>7</v>
      </c>
      <c r="E36" s="145" t="s">
        <v>18</v>
      </c>
      <c r="F36" s="185"/>
      <c r="G36" s="183"/>
      <c r="H36" s="152"/>
    </row>
    <row r="37" spans="1:8" s="169" customFormat="1" ht="20.25" customHeight="1">
      <c r="A37" s="148"/>
      <c r="B37" s="137"/>
      <c r="C37" s="137"/>
      <c r="D37" s="175"/>
      <c r="E37" s="139"/>
      <c r="F37" s="184"/>
      <c r="G37" s="182"/>
      <c r="H37" s="151"/>
    </row>
    <row r="38" spans="1:8" s="169" customFormat="1" ht="20.25" customHeight="1">
      <c r="A38" s="149"/>
      <c r="B38" s="150" t="s">
        <v>217</v>
      </c>
      <c r="C38" s="150" t="s">
        <v>218</v>
      </c>
      <c r="D38" s="176">
        <v>2</v>
      </c>
      <c r="E38" s="145" t="s">
        <v>18</v>
      </c>
      <c r="F38" s="185"/>
      <c r="G38" s="183"/>
      <c r="H38" s="152"/>
    </row>
    <row r="39" spans="1:8" s="169" customFormat="1" ht="20.25" customHeight="1">
      <c r="A39" s="148"/>
      <c r="B39" s="137"/>
      <c r="C39" s="137"/>
      <c r="D39" s="175"/>
      <c r="E39" s="139"/>
      <c r="F39" s="184"/>
      <c r="G39" s="182"/>
      <c r="H39" s="151"/>
    </row>
    <row r="40" spans="1:8" s="169" customFormat="1" ht="20.25" customHeight="1">
      <c r="A40" s="149"/>
      <c r="B40" s="150" t="s">
        <v>219</v>
      </c>
      <c r="C40" s="150" t="s">
        <v>220</v>
      </c>
      <c r="D40" s="176">
        <v>2</v>
      </c>
      <c r="E40" s="145" t="s">
        <v>18</v>
      </c>
      <c r="F40" s="185"/>
      <c r="G40" s="183"/>
      <c r="H40" s="152"/>
    </row>
    <row r="41" spans="1:8" s="169" customFormat="1" ht="20.25" customHeight="1">
      <c r="A41" s="148"/>
      <c r="B41" s="137"/>
      <c r="C41" s="137"/>
      <c r="D41" s="175"/>
      <c r="E41" s="139"/>
      <c r="F41" s="184"/>
      <c r="G41" s="182"/>
      <c r="H41" s="151"/>
    </row>
    <row r="42" spans="1:8" s="169" customFormat="1" ht="20.25" customHeight="1">
      <c r="A42" s="149"/>
      <c r="B42" s="150" t="s">
        <v>221</v>
      </c>
      <c r="C42" s="150" t="s">
        <v>212</v>
      </c>
      <c r="D42" s="176">
        <v>4</v>
      </c>
      <c r="E42" s="145" t="s">
        <v>18</v>
      </c>
      <c r="F42" s="185"/>
      <c r="G42" s="183"/>
      <c r="H42" s="152"/>
    </row>
    <row r="43" spans="1:8" s="169" customFormat="1" ht="20.25" customHeight="1">
      <c r="A43" s="148"/>
      <c r="B43" s="137"/>
      <c r="C43" s="137"/>
      <c r="D43" s="175"/>
      <c r="E43" s="139"/>
      <c r="F43" s="184"/>
      <c r="G43" s="182"/>
      <c r="H43" s="151"/>
    </row>
    <row r="44" spans="1:8" s="169" customFormat="1" ht="20.25" customHeight="1">
      <c r="A44" s="149"/>
      <c r="B44" s="150" t="s">
        <v>222</v>
      </c>
      <c r="C44" s="150" t="s">
        <v>223</v>
      </c>
      <c r="D44" s="176">
        <v>1</v>
      </c>
      <c r="E44" s="145" t="s">
        <v>18</v>
      </c>
      <c r="F44" s="185"/>
      <c r="G44" s="183"/>
      <c r="H44" s="152"/>
    </row>
    <row r="45" spans="1:8" s="169" customFormat="1" ht="20.25" customHeight="1">
      <c r="A45" s="148"/>
      <c r="B45" s="137"/>
      <c r="C45" s="137"/>
      <c r="D45" s="175"/>
      <c r="E45" s="139"/>
      <c r="F45" s="184"/>
      <c r="G45" s="182"/>
      <c r="H45" s="151"/>
    </row>
    <row r="46" spans="1:8" s="169" customFormat="1" ht="20.25" customHeight="1">
      <c r="A46" s="149"/>
      <c r="B46" s="150" t="s">
        <v>224</v>
      </c>
      <c r="C46" s="150" t="s">
        <v>225</v>
      </c>
      <c r="D46" s="176">
        <v>1</v>
      </c>
      <c r="E46" s="145" t="s">
        <v>18</v>
      </c>
      <c r="F46" s="185"/>
      <c r="G46" s="183"/>
      <c r="H46" s="152"/>
    </row>
    <row r="47" spans="1:8" s="169" customFormat="1" ht="20.25" customHeight="1">
      <c r="A47" s="148"/>
      <c r="B47" s="137"/>
      <c r="C47" s="137"/>
      <c r="D47" s="175"/>
      <c r="E47" s="139"/>
      <c r="F47" s="184"/>
      <c r="G47" s="182"/>
      <c r="H47" s="151"/>
    </row>
    <row r="48" spans="1:8" s="169" customFormat="1" ht="20.25" customHeight="1">
      <c r="A48" s="149"/>
      <c r="B48" s="150" t="s">
        <v>226</v>
      </c>
      <c r="C48" s="150" t="s">
        <v>227</v>
      </c>
      <c r="D48" s="176">
        <v>9</v>
      </c>
      <c r="E48" s="145" t="s">
        <v>18</v>
      </c>
      <c r="F48" s="185"/>
      <c r="G48" s="183"/>
      <c r="H48" s="152"/>
    </row>
    <row r="49" spans="1:8" s="169" customFormat="1" ht="20.25" customHeight="1">
      <c r="A49" s="148"/>
      <c r="B49" s="137"/>
      <c r="C49" s="137"/>
      <c r="D49" s="175"/>
      <c r="E49" s="139"/>
      <c r="F49" s="184"/>
      <c r="G49" s="182"/>
      <c r="H49" s="151"/>
    </row>
    <row r="50" spans="1:8" s="169" customFormat="1" ht="20.25" customHeight="1">
      <c r="A50" s="149"/>
      <c r="B50" s="150" t="s">
        <v>228</v>
      </c>
      <c r="C50" s="150" t="s">
        <v>229</v>
      </c>
      <c r="D50" s="176">
        <v>2</v>
      </c>
      <c r="E50" s="145" t="s">
        <v>18</v>
      </c>
      <c r="F50" s="185"/>
      <c r="G50" s="183"/>
      <c r="H50" s="152"/>
    </row>
    <row r="51" spans="1:8" s="169" customFormat="1" ht="20.25" customHeight="1">
      <c r="A51" s="148"/>
      <c r="B51" s="137"/>
      <c r="C51" s="137"/>
      <c r="D51" s="175"/>
      <c r="E51" s="139"/>
      <c r="F51" s="184"/>
      <c r="G51" s="182"/>
      <c r="H51" s="151"/>
    </row>
    <row r="52" spans="1:8" s="169" customFormat="1" ht="20.25" customHeight="1">
      <c r="A52" s="149"/>
      <c r="B52" s="150"/>
      <c r="C52" s="150"/>
      <c r="D52" s="176"/>
      <c r="E52" s="145"/>
      <c r="F52" s="185"/>
      <c r="G52" s="183"/>
      <c r="H52" s="152"/>
    </row>
    <row r="53" spans="1:8" s="169" customFormat="1" ht="20.25" customHeight="1">
      <c r="A53" s="148"/>
      <c r="B53" s="137"/>
      <c r="C53" s="137"/>
      <c r="D53" s="175"/>
      <c r="E53" s="139"/>
      <c r="F53" s="184"/>
      <c r="G53" s="182"/>
      <c r="H53" s="151"/>
    </row>
    <row r="54" spans="1:8" s="169" customFormat="1" ht="20.25" customHeight="1">
      <c r="A54" s="149"/>
      <c r="B54" s="150" t="s">
        <v>230</v>
      </c>
      <c r="C54" s="150"/>
      <c r="D54" s="176"/>
      <c r="E54" s="145"/>
      <c r="F54" s="185"/>
      <c r="G54" s="183"/>
      <c r="H54" s="152"/>
    </row>
    <row r="55" spans="1:8" s="169" customFormat="1" ht="20.25" customHeight="1">
      <c r="A55" s="148"/>
      <c r="B55" s="137"/>
      <c r="C55" s="137"/>
      <c r="D55" s="175"/>
      <c r="E55" s="139"/>
      <c r="F55" s="184"/>
      <c r="G55" s="182"/>
      <c r="H55" s="151"/>
    </row>
    <row r="56" spans="1:8" s="169" customFormat="1" ht="20.25" customHeight="1">
      <c r="A56" s="149"/>
      <c r="B56" s="150"/>
      <c r="C56" s="150"/>
      <c r="D56" s="176"/>
      <c r="E56" s="145"/>
      <c r="F56" s="185"/>
      <c r="G56" s="183"/>
      <c r="H56" s="152"/>
    </row>
    <row r="57" spans="1:8" s="169" customFormat="1" ht="20.25" customHeight="1">
      <c r="A57" s="148"/>
      <c r="B57" s="137"/>
      <c r="C57" s="137"/>
      <c r="D57" s="175"/>
      <c r="E57" s="139"/>
      <c r="F57" s="184"/>
      <c r="G57" s="182"/>
      <c r="H57" s="151"/>
    </row>
    <row r="58" spans="1:8" s="169" customFormat="1" ht="20.25" customHeight="1">
      <c r="A58" s="149">
        <v>3</v>
      </c>
      <c r="B58" s="150" t="s">
        <v>231</v>
      </c>
      <c r="C58" s="150" t="s">
        <v>71</v>
      </c>
      <c r="D58" s="176"/>
      <c r="E58" s="145"/>
      <c r="F58" s="185"/>
      <c r="G58" s="183"/>
      <c r="H58" s="152"/>
    </row>
    <row r="59" spans="1:8" s="169" customFormat="1" ht="20.25" customHeight="1">
      <c r="A59" s="148"/>
      <c r="B59" s="137"/>
      <c r="C59" s="137" t="s">
        <v>72</v>
      </c>
      <c r="D59" s="175"/>
      <c r="E59" s="139"/>
      <c r="F59" s="184"/>
      <c r="G59" s="182"/>
      <c r="H59" s="151"/>
    </row>
    <row r="60" spans="1:8" s="169" customFormat="1" ht="20.25" customHeight="1">
      <c r="A60" s="149"/>
      <c r="B60" s="150" t="s">
        <v>232</v>
      </c>
      <c r="C60" s="150" t="s">
        <v>233</v>
      </c>
      <c r="D60" s="176">
        <v>2</v>
      </c>
      <c r="E60" s="145" t="s">
        <v>18</v>
      </c>
      <c r="F60" s="185"/>
      <c r="G60" s="183"/>
      <c r="H60" s="152"/>
    </row>
    <row r="61" spans="1:8" s="169" customFormat="1" ht="20.25" customHeight="1">
      <c r="A61" s="148"/>
      <c r="B61" s="137"/>
      <c r="C61" s="137" t="s">
        <v>72</v>
      </c>
      <c r="D61" s="175"/>
      <c r="E61" s="139"/>
      <c r="F61" s="184"/>
      <c r="G61" s="182"/>
      <c r="H61" s="151"/>
    </row>
    <row r="62" spans="1:8" s="169" customFormat="1" ht="20.25" customHeight="1">
      <c r="A62" s="149"/>
      <c r="B62" s="150" t="s">
        <v>234</v>
      </c>
      <c r="C62" s="150" t="s">
        <v>235</v>
      </c>
      <c r="D62" s="176">
        <v>1</v>
      </c>
      <c r="E62" s="145" t="s">
        <v>18</v>
      </c>
      <c r="F62" s="185"/>
      <c r="G62" s="183"/>
      <c r="H62" s="152"/>
    </row>
    <row r="63" spans="1:8" s="169" customFormat="1" ht="20.25" customHeight="1">
      <c r="A63" s="148"/>
      <c r="B63" s="137"/>
      <c r="C63" s="137" t="s">
        <v>72</v>
      </c>
      <c r="D63" s="175"/>
      <c r="E63" s="139"/>
      <c r="F63" s="184"/>
      <c r="G63" s="182"/>
      <c r="H63" s="151"/>
    </row>
    <row r="64" spans="1:8" s="169" customFormat="1" ht="20.25" customHeight="1">
      <c r="A64" s="149"/>
      <c r="B64" s="150" t="s">
        <v>236</v>
      </c>
      <c r="C64" s="150" t="s">
        <v>237</v>
      </c>
      <c r="D64" s="176">
        <v>9</v>
      </c>
      <c r="E64" s="145" t="s">
        <v>18</v>
      </c>
      <c r="F64" s="185"/>
      <c r="G64" s="183"/>
      <c r="H64" s="152"/>
    </row>
    <row r="65" spans="1:8" s="169" customFormat="1" ht="20.25" customHeight="1">
      <c r="A65" s="148"/>
      <c r="B65" s="137"/>
      <c r="C65" s="137" t="s">
        <v>72</v>
      </c>
      <c r="D65" s="175"/>
      <c r="E65" s="139"/>
      <c r="F65" s="184"/>
      <c r="G65" s="182"/>
      <c r="H65" s="151"/>
    </row>
    <row r="66" spans="1:8" s="169" customFormat="1" ht="20.25" customHeight="1">
      <c r="A66" s="149"/>
      <c r="B66" s="150" t="s">
        <v>238</v>
      </c>
      <c r="C66" s="150" t="s">
        <v>239</v>
      </c>
      <c r="D66" s="176">
        <v>3</v>
      </c>
      <c r="E66" s="145" t="s">
        <v>18</v>
      </c>
      <c r="F66" s="185"/>
      <c r="G66" s="183"/>
      <c r="H66" s="152"/>
    </row>
    <row r="67" spans="1:8" s="169" customFormat="1" ht="20.25" customHeight="1">
      <c r="A67" s="148"/>
      <c r="B67" s="137"/>
      <c r="C67" s="137" t="s">
        <v>72</v>
      </c>
      <c r="D67" s="175"/>
      <c r="E67" s="139"/>
      <c r="F67" s="184"/>
      <c r="G67" s="182"/>
      <c r="H67" s="151"/>
    </row>
    <row r="68" spans="1:8" s="169" customFormat="1" ht="20.25" customHeight="1">
      <c r="A68" s="149"/>
      <c r="B68" s="150" t="s">
        <v>240</v>
      </c>
      <c r="C68" s="150" t="s">
        <v>241</v>
      </c>
      <c r="D68" s="176">
        <v>1</v>
      </c>
      <c r="E68" s="145" t="s">
        <v>18</v>
      </c>
      <c r="F68" s="185"/>
      <c r="G68" s="183"/>
      <c r="H68" s="152"/>
    </row>
    <row r="69" spans="1:8" s="169" customFormat="1" ht="20.25" customHeight="1">
      <c r="A69" s="148"/>
      <c r="B69" s="137"/>
      <c r="C69" s="137" t="s">
        <v>72</v>
      </c>
      <c r="D69" s="175"/>
      <c r="E69" s="139"/>
      <c r="F69" s="184"/>
      <c r="G69" s="182"/>
      <c r="H69" s="151"/>
    </row>
    <row r="70" spans="1:8" s="169" customFormat="1" ht="20.25" customHeight="1">
      <c r="A70" s="149"/>
      <c r="B70" s="150" t="s">
        <v>242</v>
      </c>
      <c r="C70" s="150" t="s">
        <v>243</v>
      </c>
      <c r="D70" s="176">
        <v>1</v>
      </c>
      <c r="E70" s="145" t="s">
        <v>18</v>
      </c>
      <c r="F70" s="185"/>
      <c r="G70" s="183"/>
      <c r="H70" s="152"/>
    </row>
    <row r="71" spans="1:8" s="169" customFormat="1" ht="20.25" customHeight="1">
      <c r="A71" s="148"/>
      <c r="B71" s="137"/>
      <c r="C71" s="137" t="s">
        <v>72</v>
      </c>
      <c r="D71" s="175"/>
      <c r="E71" s="139"/>
      <c r="F71" s="184"/>
      <c r="G71" s="182"/>
      <c r="H71" s="151"/>
    </row>
    <row r="72" spans="1:8" s="169" customFormat="1" ht="20.25" customHeight="1">
      <c r="A72" s="149"/>
      <c r="B72" s="150" t="s">
        <v>244</v>
      </c>
      <c r="C72" s="150" t="s">
        <v>245</v>
      </c>
      <c r="D72" s="176">
        <v>12</v>
      </c>
      <c r="E72" s="145" t="s">
        <v>18</v>
      </c>
      <c r="F72" s="185"/>
      <c r="G72" s="183"/>
      <c r="H72" s="152"/>
    </row>
    <row r="73" spans="1:8" s="169" customFormat="1" ht="20.25" customHeight="1">
      <c r="A73" s="148"/>
      <c r="B73" s="137"/>
      <c r="C73" s="137" t="s">
        <v>72</v>
      </c>
      <c r="D73" s="175"/>
      <c r="E73" s="139"/>
      <c r="F73" s="184"/>
      <c r="G73" s="182"/>
      <c r="H73" s="151"/>
    </row>
    <row r="74" spans="1:8" s="169" customFormat="1" ht="20.25" customHeight="1">
      <c r="A74" s="149"/>
      <c r="B74" s="150" t="s">
        <v>246</v>
      </c>
      <c r="C74" s="150" t="s">
        <v>247</v>
      </c>
      <c r="D74" s="176">
        <v>1</v>
      </c>
      <c r="E74" s="145" t="s">
        <v>18</v>
      </c>
      <c r="F74" s="185"/>
      <c r="G74" s="183"/>
      <c r="H74" s="152"/>
    </row>
    <row r="75" spans="1:8" s="169" customFormat="1" ht="20.25" customHeight="1">
      <c r="A75" s="148"/>
      <c r="B75" s="137"/>
      <c r="C75" s="137" t="s">
        <v>72</v>
      </c>
      <c r="D75" s="175"/>
      <c r="E75" s="139"/>
      <c r="F75" s="184"/>
      <c r="G75" s="182"/>
      <c r="H75" s="151"/>
    </row>
    <row r="76" spans="1:8" s="169" customFormat="1" ht="20.25" customHeight="1">
      <c r="A76" s="149"/>
      <c r="B76" s="150" t="s">
        <v>248</v>
      </c>
      <c r="C76" s="150" t="s">
        <v>249</v>
      </c>
      <c r="D76" s="176">
        <v>7</v>
      </c>
      <c r="E76" s="145" t="s">
        <v>18</v>
      </c>
      <c r="F76" s="185"/>
      <c r="G76" s="183"/>
      <c r="H76" s="152"/>
    </row>
    <row r="77" spans="1:8" s="169" customFormat="1" ht="20.25" customHeight="1">
      <c r="A77" s="148"/>
      <c r="B77" s="137"/>
      <c r="C77" s="137" t="s">
        <v>72</v>
      </c>
      <c r="D77" s="175"/>
      <c r="E77" s="139"/>
      <c r="F77" s="184"/>
      <c r="G77" s="182"/>
      <c r="H77" s="151"/>
    </row>
    <row r="78" spans="1:8" s="169" customFormat="1" ht="20.25" customHeight="1">
      <c r="A78" s="149"/>
      <c r="B78" s="150" t="s">
        <v>250</v>
      </c>
      <c r="C78" s="150" t="s">
        <v>251</v>
      </c>
      <c r="D78" s="176">
        <v>2</v>
      </c>
      <c r="E78" s="145" t="s">
        <v>18</v>
      </c>
      <c r="F78" s="185"/>
      <c r="G78" s="183"/>
      <c r="H78" s="152"/>
    </row>
    <row r="79" spans="1:8" s="169" customFormat="1" ht="20.25" customHeight="1">
      <c r="A79" s="148"/>
      <c r="B79" s="137"/>
      <c r="C79" s="137" t="s">
        <v>72</v>
      </c>
      <c r="D79" s="175"/>
      <c r="E79" s="139"/>
      <c r="F79" s="184"/>
      <c r="G79" s="182"/>
      <c r="H79" s="151"/>
    </row>
    <row r="80" spans="1:8" s="169" customFormat="1" ht="20.25" customHeight="1">
      <c r="A80" s="149"/>
      <c r="B80" s="150" t="s">
        <v>252</v>
      </c>
      <c r="C80" s="150" t="s">
        <v>253</v>
      </c>
      <c r="D80" s="176">
        <v>2</v>
      </c>
      <c r="E80" s="145" t="s">
        <v>18</v>
      </c>
      <c r="F80" s="185"/>
      <c r="G80" s="183"/>
      <c r="H80" s="152"/>
    </row>
    <row r="81" spans="1:8" s="169" customFormat="1" ht="20.25" customHeight="1">
      <c r="A81" s="148"/>
      <c r="B81" s="137"/>
      <c r="C81" s="137" t="s">
        <v>72</v>
      </c>
      <c r="D81" s="175"/>
      <c r="E81" s="139"/>
      <c r="F81" s="184"/>
      <c r="G81" s="182"/>
      <c r="H81" s="151"/>
    </row>
    <row r="82" spans="1:8" s="169" customFormat="1" ht="20.25" customHeight="1">
      <c r="A82" s="149"/>
      <c r="B82" s="150" t="s">
        <v>254</v>
      </c>
      <c r="C82" s="150" t="s">
        <v>255</v>
      </c>
      <c r="D82" s="176">
        <v>4</v>
      </c>
      <c r="E82" s="145" t="s">
        <v>18</v>
      </c>
      <c r="F82" s="185"/>
      <c r="G82" s="183"/>
      <c r="H82" s="152"/>
    </row>
    <row r="83" spans="1:8" s="169" customFormat="1" ht="20.25" customHeight="1">
      <c r="A83" s="148"/>
      <c r="B83" s="137"/>
      <c r="C83" s="137" t="s">
        <v>72</v>
      </c>
      <c r="D83" s="175"/>
      <c r="E83" s="139"/>
      <c r="F83" s="184"/>
      <c r="G83" s="182"/>
      <c r="H83" s="151"/>
    </row>
    <row r="84" spans="1:8" s="169" customFormat="1" ht="20.25" customHeight="1">
      <c r="A84" s="149"/>
      <c r="B84" s="150" t="s">
        <v>256</v>
      </c>
      <c r="C84" s="150" t="s">
        <v>257</v>
      </c>
      <c r="D84" s="176">
        <v>1</v>
      </c>
      <c r="E84" s="145" t="s">
        <v>18</v>
      </c>
      <c r="F84" s="185"/>
      <c r="G84" s="183"/>
      <c r="H84" s="152"/>
    </row>
    <row r="85" spans="1:8" s="169" customFormat="1" ht="20.25" customHeight="1">
      <c r="A85" s="148"/>
      <c r="B85" s="137"/>
      <c r="C85" s="137" t="s">
        <v>72</v>
      </c>
      <c r="D85" s="175"/>
      <c r="E85" s="139"/>
      <c r="F85" s="184"/>
      <c r="G85" s="182"/>
      <c r="H85" s="151"/>
    </row>
    <row r="86" spans="1:8" s="169" customFormat="1" ht="20.25" customHeight="1">
      <c r="A86" s="149"/>
      <c r="B86" s="150" t="s">
        <v>258</v>
      </c>
      <c r="C86" s="150" t="s">
        <v>259</v>
      </c>
      <c r="D86" s="176">
        <v>1</v>
      </c>
      <c r="E86" s="145" t="s">
        <v>18</v>
      </c>
      <c r="F86" s="185"/>
      <c r="G86" s="183"/>
      <c r="H86" s="152"/>
    </row>
    <row r="87" spans="1:8" s="169" customFormat="1" ht="20.25" customHeight="1">
      <c r="A87" s="148"/>
      <c r="B87" s="137"/>
      <c r="C87" s="137" t="s">
        <v>72</v>
      </c>
      <c r="D87" s="175"/>
      <c r="E87" s="139"/>
      <c r="F87" s="184"/>
      <c r="G87" s="182"/>
      <c r="H87" s="151"/>
    </row>
    <row r="88" spans="1:8" s="169" customFormat="1" ht="20.25" customHeight="1">
      <c r="A88" s="149"/>
      <c r="B88" s="150" t="s">
        <v>260</v>
      </c>
      <c r="C88" s="150" t="s">
        <v>261</v>
      </c>
      <c r="D88" s="176">
        <v>9</v>
      </c>
      <c r="E88" s="145" t="s">
        <v>18</v>
      </c>
      <c r="F88" s="185"/>
      <c r="G88" s="183"/>
      <c r="H88" s="152"/>
    </row>
    <row r="89" spans="1:8" s="169" customFormat="1" ht="20.25" customHeight="1">
      <c r="A89" s="148"/>
      <c r="B89" s="137"/>
      <c r="C89" s="137" t="s">
        <v>72</v>
      </c>
      <c r="D89" s="175"/>
      <c r="E89" s="139"/>
      <c r="F89" s="184"/>
      <c r="G89" s="182"/>
      <c r="H89" s="151"/>
    </row>
    <row r="90" spans="1:8" s="169" customFormat="1" ht="20.25" customHeight="1">
      <c r="A90" s="149"/>
      <c r="B90" s="150" t="s">
        <v>262</v>
      </c>
      <c r="C90" s="150" t="s">
        <v>263</v>
      </c>
      <c r="D90" s="176">
        <v>2</v>
      </c>
      <c r="E90" s="145" t="s">
        <v>18</v>
      </c>
      <c r="F90" s="185"/>
      <c r="G90" s="183"/>
      <c r="H90" s="152"/>
    </row>
    <row r="91" spans="1:8" s="169" customFormat="1" ht="20.25" customHeight="1">
      <c r="A91" s="148"/>
      <c r="B91" s="137"/>
      <c r="C91" s="137"/>
      <c r="D91" s="175"/>
      <c r="E91" s="139"/>
      <c r="F91" s="184"/>
      <c r="G91" s="182"/>
      <c r="H91" s="151"/>
    </row>
    <row r="92" spans="1:8" s="169" customFormat="1" ht="20.25" customHeight="1">
      <c r="A92" s="149"/>
      <c r="B92" s="150" t="s">
        <v>73</v>
      </c>
      <c r="C92" s="150" t="s">
        <v>74</v>
      </c>
      <c r="D92" s="176">
        <v>301</v>
      </c>
      <c r="E92" s="145" t="s">
        <v>75</v>
      </c>
      <c r="F92" s="185"/>
      <c r="G92" s="183"/>
      <c r="H92" s="152"/>
    </row>
    <row r="93" spans="1:8" s="169" customFormat="1" ht="20.25" customHeight="1">
      <c r="A93" s="148"/>
      <c r="B93" s="137"/>
      <c r="C93" s="137"/>
      <c r="D93" s="175"/>
      <c r="E93" s="139"/>
      <c r="F93" s="184"/>
      <c r="G93" s="182"/>
      <c r="H93" s="151"/>
    </row>
    <row r="94" spans="1:8" s="169" customFormat="1" ht="20.25" customHeight="1">
      <c r="A94" s="149"/>
      <c r="B94" s="150" t="s">
        <v>73</v>
      </c>
      <c r="C94" s="150" t="s">
        <v>76</v>
      </c>
      <c r="D94" s="176">
        <v>13.2</v>
      </c>
      <c r="E94" s="145" t="s">
        <v>75</v>
      </c>
      <c r="F94" s="185"/>
      <c r="G94" s="183"/>
      <c r="H94" s="152"/>
    </row>
    <row r="95" spans="1:8" s="169" customFormat="1" ht="20.25" customHeight="1">
      <c r="A95" s="148"/>
      <c r="B95" s="137"/>
      <c r="C95" s="137"/>
      <c r="D95" s="175"/>
      <c r="E95" s="139"/>
      <c r="F95" s="184"/>
      <c r="G95" s="182"/>
      <c r="H95" s="151"/>
    </row>
    <row r="96" spans="1:8" s="169" customFormat="1" ht="20.25" customHeight="1">
      <c r="A96" s="149"/>
      <c r="B96" s="150" t="s">
        <v>73</v>
      </c>
      <c r="C96" s="150" t="s">
        <v>264</v>
      </c>
      <c r="D96" s="176">
        <v>9.9</v>
      </c>
      <c r="E96" s="145" t="s">
        <v>75</v>
      </c>
      <c r="F96" s="185"/>
      <c r="G96" s="183"/>
      <c r="H96" s="152"/>
    </row>
    <row r="97" spans="1:8" s="169" customFormat="1" ht="20.25" customHeight="1">
      <c r="A97" s="148"/>
      <c r="B97" s="137"/>
      <c r="C97" s="137"/>
      <c r="D97" s="175"/>
      <c r="E97" s="139"/>
      <c r="F97" s="184"/>
      <c r="G97" s="182"/>
      <c r="H97" s="151"/>
    </row>
    <row r="98" spans="1:8" s="169" customFormat="1" ht="20.25" customHeight="1">
      <c r="A98" s="149"/>
      <c r="B98" s="150" t="s">
        <v>77</v>
      </c>
      <c r="C98" s="150" t="s">
        <v>78</v>
      </c>
      <c r="D98" s="176">
        <v>3</v>
      </c>
      <c r="E98" s="145" t="s">
        <v>18</v>
      </c>
      <c r="F98" s="185"/>
      <c r="G98" s="183"/>
      <c r="H98" s="152"/>
    </row>
    <row r="99" spans="1:8" s="169" customFormat="1" ht="20.25" customHeight="1">
      <c r="A99" s="148"/>
      <c r="B99" s="137"/>
      <c r="C99" s="137"/>
      <c r="D99" s="175"/>
      <c r="E99" s="139"/>
      <c r="F99" s="184"/>
      <c r="G99" s="182"/>
      <c r="H99" s="151"/>
    </row>
    <row r="100" spans="1:8" s="169" customFormat="1" ht="20.25" customHeight="1">
      <c r="A100" s="149"/>
      <c r="B100" s="150"/>
      <c r="C100" s="150"/>
      <c r="D100" s="176"/>
      <c r="E100" s="145"/>
      <c r="F100" s="185"/>
      <c r="G100" s="183"/>
      <c r="H100" s="152"/>
    </row>
    <row r="101" spans="1:8" s="169" customFormat="1" ht="20.25" customHeight="1">
      <c r="A101" s="148"/>
      <c r="B101" s="137"/>
      <c r="C101" s="137"/>
      <c r="D101" s="175"/>
      <c r="E101" s="139"/>
      <c r="F101" s="184"/>
      <c r="G101" s="182"/>
      <c r="H101" s="151"/>
    </row>
    <row r="102" spans="1:8" s="169" customFormat="1" ht="20.25" customHeight="1">
      <c r="A102" s="149"/>
      <c r="B102" s="150" t="s">
        <v>265</v>
      </c>
      <c r="C102" s="150"/>
      <c r="D102" s="176"/>
      <c r="E102" s="145"/>
      <c r="F102" s="185"/>
      <c r="G102" s="183"/>
      <c r="H102" s="152"/>
    </row>
    <row r="103" spans="1:8" s="169" customFormat="1" ht="20.25" customHeight="1">
      <c r="A103" s="148"/>
      <c r="B103" s="137"/>
      <c r="C103" s="137"/>
      <c r="D103" s="175"/>
      <c r="E103" s="139"/>
      <c r="F103" s="184"/>
      <c r="G103" s="182"/>
      <c r="H103" s="151"/>
    </row>
    <row r="104" spans="1:8" s="169" customFormat="1" ht="20.25" customHeight="1">
      <c r="A104" s="149"/>
      <c r="B104" s="150"/>
      <c r="C104" s="150"/>
      <c r="D104" s="176"/>
      <c r="E104" s="145"/>
      <c r="F104" s="185"/>
      <c r="G104" s="183"/>
      <c r="H104" s="152"/>
    </row>
    <row r="105" spans="1:8" s="169" customFormat="1" ht="20.25" customHeight="1">
      <c r="A105" s="148"/>
      <c r="B105" s="137"/>
      <c r="C105" s="137"/>
      <c r="D105" s="175"/>
      <c r="E105" s="139"/>
      <c r="F105" s="184"/>
      <c r="G105" s="182"/>
      <c r="H105" s="151"/>
    </row>
    <row r="106" spans="1:8" s="169" customFormat="1" ht="20.25" customHeight="1">
      <c r="A106" s="149"/>
      <c r="B106" s="150"/>
      <c r="C106" s="150"/>
      <c r="D106" s="176"/>
      <c r="E106" s="145"/>
      <c r="F106" s="185"/>
      <c r="G106" s="183"/>
      <c r="H106" s="152"/>
    </row>
    <row r="107" spans="1:8" s="169" customFormat="1" ht="20.25" customHeight="1">
      <c r="A107" s="148"/>
      <c r="B107" s="137"/>
      <c r="C107" s="137"/>
      <c r="D107" s="175"/>
      <c r="E107" s="139"/>
      <c r="F107" s="184"/>
      <c r="G107" s="182"/>
      <c r="H107" s="151"/>
    </row>
    <row r="108" spans="1:8" s="169" customFormat="1" ht="20.25" customHeight="1">
      <c r="A108" s="149"/>
      <c r="B108" s="150"/>
      <c r="C108" s="150"/>
      <c r="D108" s="176"/>
      <c r="E108" s="145"/>
      <c r="F108" s="185"/>
      <c r="G108" s="183"/>
      <c r="H108" s="152"/>
    </row>
    <row r="109" spans="1:8" s="169" customFormat="1" ht="20.25" customHeight="1">
      <c r="A109" s="148"/>
      <c r="B109" s="137"/>
      <c r="C109" s="137"/>
      <c r="D109" s="175"/>
      <c r="E109" s="139"/>
      <c r="F109" s="184"/>
      <c r="G109" s="182"/>
      <c r="H109" s="151"/>
    </row>
    <row r="110" spans="1:8" s="169" customFormat="1" ht="20.25" customHeight="1">
      <c r="A110" s="149"/>
      <c r="B110" s="150"/>
      <c r="C110" s="150"/>
      <c r="D110" s="176"/>
      <c r="E110" s="145"/>
      <c r="F110" s="185"/>
      <c r="G110" s="183"/>
      <c r="H110" s="152"/>
    </row>
    <row r="111" spans="1:8" s="169" customFormat="1" ht="20.25" customHeight="1">
      <c r="A111" s="148"/>
      <c r="B111" s="137"/>
      <c r="C111" s="137"/>
      <c r="D111" s="175"/>
      <c r="E111" s="139"/>
      <c r="F111" s="184"/>
      <c r="G111" s="182"/>
      <c r="H111" s="151"/>
    </row>
    <row r="112" spans="1:8" s="169" customFormat="1" ht="20.25" customHeight="1">
      <c r="A112" s="149"/>
      <c r="B112" s="150"/>
      <c r="C112" s="150"/>
      <c r="D112" s="176"/>
      <c r="E112" s="145"/>
      <c r="F112" s="185"/>
      <c r="G112" s="183"/>
      <c r="H112" s="152"/>
    </row>
    <row r="113" spans="1:8" s="169" customFormat="1" ht="20.25" customHeight="1">
      <c r="A113" s="148"/>
      <c r="B113" s="137"/>
      <c r="C113" s="137"/>
      <c r="D113" s="175"/>
      <c r="E113" s="139"/>
      <c r="F113" s="184"/>
      <c r="G113" s="182"/>
      <c r="H113" s="151"/>
    </row>
    <row r="114" spans="1:8" s="169" customFormat="1" ht="20.25" customHeight="1">
      <c r="A114" s="149"/>
      <c r="B114" s="150"/>
      <c r="C114" s="150"/>
      <c r="D114" s="176"/>
      <c r="E114" s="145"/>
      <c r="F114" s="185"/>
      <c r="G114" s="183"/>
      <c r="H114" s="152"/>
    </row>
    <row r="115" spans="1:8" s="169" customFormat="1" ht="20.25" customHeight="1">
      <c r="A115" s="148"/>
      <c r="B115" s="137"/>
      <c r="C115" s="137"/>
      <c r="D115" s="175"/>
      <c r="E115" s="139"/>
      <c r="F115" s="184"/>
      <c r="G115" s="182"/>
      <c r="H115" s="151"/>
    </row>
    <row r="116" spans="1:8" s="169" customFormat="1" ht="20.25" customHeight="1">
      <c r="A116" s="149"/>
      <c r="B116" s="150"/>
      <c r="C116" s="150"/>
      <c r="D116" s="176"/>
      <c r="E116" s="145"/>
      <c r="F116" s="185"/>
      <c r="G116" s="183"/>
      <c r="H116" s="152"/>
    </row>
    <row r="117" spans="1:8" s="169" customFormat="1" ht="20.25" customHeight="1">
      <c r="A117" s="148"/>
      <c r="B117" s="137"/>
      <c r="C117" s="137"/>
      <c r="D117" s="175"/>
      <c r="E117" s="139"/>
      <c r="F117" s="184"/>
      <c r="G117" s="182"/>
      <c r="H117" s="151"/>
    </row>
    <row r="118" spans="1:8" s="169" customFormat="1" ht="20.25" customHeight="1">
      <c r="A118" s="149"/>
      <c r="B118" s="150"/>
      <c r="C118" s="150"/>
      <c r="D118" s="176"/>
      <c r="E118" s="145"/>
      <c r="F118" s="185"/>
      <c r="G118" s="183"/>
      <c r="H118" s="152"/>
    </row>
    <row r="119" spans="1:8" s="169" customFormat="1" ht="20.25" customHeight="1">
      <c r="A119" s="148"/>
      <c r="B119" s="137"/>
      <c r="C119" s="137"/>
      <c r="D119" s="175"/>
      <c r="E119" s="139"/>
      <c r="F119" s="184"/>
      <c r="G119" s="182"/>
      <c r="H119" s="151"/>
    </row>
    <row r="120" spans="1:8" s="169" customFormat="1" ht="20.25" customHeight="1">
      <c r="A120" s="149"/>
      <c r="B120" s="150"/>
      <c r="C120" s="150"/>
      <c r="D120" s="176"/>
      <c r="E120" s="145"/>
      <c r="F120" s="185"/>
      <c r="G120" s="183"/>
      <c r="H120" s="152"/>
    </row>
    <row r="121" spans="1:8" s="169" customFormat="1" ht="20.25" customHeight="1">
      <c r="A121" s="148"/>
      <c r="B121" s="137"/>
      <c r="C121" s="137"/>
      <c r="D121" s="175"/>
      <c r="E121" s="139"/>
      <c r="F121" s="184"/>
      <c r="G121" s="182"/>
      <c r="H121" s="151"/>
    </row>
    <row r="122" spans="1:8" s="169" customFormat="1" ht="20.25" customHeight="1">
      <c r="A122" s="149"/>
      <c r="B122" s="150"/>
      <c r="C122" s="150"/>
      <c r="D122" s="176"/>
      <c r="E122" s="145"/>
      <c r="F122" s="185"/>
      <c r="G122" s="183"/>
      <c r="H122" s="152"/>
    </row>
    <row r="123" spans="1:8" s="169" customFormat="1" ht="20.25" customHeight="1">
      <c r="A123" s="148"/>
      <c r="B123" s="137"/>
      <c r="C123" s="137"/>
      <c r="D123" s="175"/>
      <c r="E123" s="139"/>
      <c r="F123" s="184"/>
      <c r="G123" s="182"/>
      <c r="H123" s="151"/>
    </row>
    <row r="124" spans="1:8" s="169" customFormat="1" ht="20.25" customHeight="1">
      <c r="A124" s="149"/>
      <c r="B124" s="150"/>
      <c r="C124" s="150"/>
      <c r="D124" s="176"/>
      <c r="E124" s="145"/>
      <c r="F124" s="185"/>
      <c r="G124" s="183"/>
      <c r="H124" s="152"/>
    </row>
    <row r="125" spans="1:8" s="169" customFormat="1" ht="20.25" customHeight="1">
      <c r="A125" s="148"/>
      <c r="B125" s="137"/>
      <c r="C125" s="137"/>
      <c r="D125" s="175"/>
      <c r="E125" s="139"/>
      <c r="F125" s="184"/>
      <c r="G125" s="182"/>
      <c r="H125" s="151"/>
    </row>
    <row r="126" spans="1:8" s="169" customFormat="1" ht="20.25" customHeight="1">
      <c r="A126" s="149"/>
      <c r="B126" s="150"/>
      <c r="C126" s="150"/>
      <c r="D126" s="176"/>
      <c r="E126" s="145"/>
      <c r="F126" s="185"/>
      <c r="G126" s="183"/>
      <c r="H126" s="152"/>
    </row>
    <row r="127" spans="1:8" s="169" customFormat="1" ht="20.25" customHeight="1">
      <c r="A127" s="148"/>
      <c r="B127" s="137"/>
      <c r="C127" s="137"/>
      <c r="D127" s="175"/>
      <c r="E127" s="139"/>
      <c r="F127" s="184"/>
      <c r="G127" s="182"/>
      <c r="H127" s="151"/>
    </row>
    <row r="128" spans="1:8" s="169" customFormat="1" ht="20.25" customHeight="1">
      <c r="A128" s="149"/>
      <c r="B128" s="150"/>
      <c r="C128" s="150"/>
      <c r="D128" s="176"/>
      <c r="E128" s="145"/>
      <c r="F128" s="185"/>
      <c r="G128" s="183"/>
      <c r="H128" s="152"/>
    </row>
    <row r="129" spans="1:8" s="169" customFormat="1" ht="20.25" customHeight="1">
      <c r="A129" s="148"/>
      <c r="B129" s="137"/>
      <c r="C129" s="137"/>
      <c r="D129" s="175"/>
      <c r="E129" s="139"/>
      <c r="F129" s="184"/>
      <c r="G129" s="182"/>
      <c r="H129" s="151"/>
    </row>
    <row r="130" spans="1:8" s="169" customFormat="1" ht="20.25" customHeight="1">
      <c r="A130" s="149"/>
      <c r="B130" s="150"/>
      <c r="C130" s="150"/>
      <c r="D130" s="176"/>
      <c r="E130" s="145"/>
      <c r="F130" s="185"/>
      <c r="G130" s="183"/>
      <c r="H130" s="152"/>
    </row>
    <row r="131" spans="1:8" s="169" customFormat="1" ht="20.25" customHeight="1">
      <c r="A131" s="148"/>
      <c r="B131" s="137"/>
      <c r="C131" s="137"/>
      <c r="D131" s="175"/>
      <c r="E131" s="139"/>
      <c r="F131" s="184"/>
      <c r="G131" s="182"/>
      <c r="H131" s="151"/>
    </row>
    <row r="132" spans="1:8" s="169" customFormat="1" ht="20.25" customHeight="1">
      <c r="A132" s="149"/>
      <c r="B132" s="150"/>
      <c r="C132" s="150"/>
      <c r="D132" s="176"/>
      <c r="E132" s="145"/>
      <c r="F132" s="185"/>
      <c r="G132" s="183"/>
      <c r="H132" s="152"/>
    </row>
    <row r="133" spans="1:8" s="169" customFormat="1" ht="20.25" customHeight="1">
      <c r="A133" s="148"/>
      <c r="B133" s="137"/>
      <c r="C133" s="137"/>
      <c r="D133" s="175"/>
      <c r="E133" s="139"/>
      <c r="F133" s="184"/>
      <c r="G133" s="182"/>
      <c r="H133" s="151"/>
    </row>
    <row r="134" spans="1:8" s="169" customFormat="1" ht="20.25" customHeight="1">
      <c r="A134" s="149"/>
      <c r="B134" s="150"/>
      <c r="C134" s="150"/>
      <c r="D134" s="176"/>
      <c r="E134" s="145"/>
      <c r="F134" s="185"/>
      <c r="G134" s="183"/>
      <c r="H134" s="152"/>
    </row>
    <row r="135" spans="1:8" s="169" customFormat="1" ht="20.25" customHeight="1">
      <c r="A135" s="148"/>
      <c r="B135" s="137"/>
      <c r="C135" s="137"/>
      <c r="D135" s="175"/>
      <c r="E135" s="139"/>
      <c r="F135" s="184"/>
      <c r="G135" s="182"/>
      <c r="H135" s="151"/>
    </row>
    <row r="136" spans="1:8" s="169" customFormat="1" ht="20.25" customHeight="1">
      <c r="A136" s="149"/>
      <c r="B136" s="150"/>
      <c r="C136" s="150"/>
      <c r="D136" s="176"/>
      <c r="E136" s="145"/>
      <c r="F136" s="185"/>
      <c r="G136" s="183"/>
      <c r="H136" s="152"/>
    </row>
    <row r="137" spans="1:8" s="169" customFormat="1" ht="20.25" customHeight="1">
      <c r="A137" s="148"/>
      <c r="B137" s="137"/>
      <c r="C137" s="137"/>
      <c r="D137" s="175"/>
      <c r="E137" s="139"/>
      <c r="F137" s="184"/>
      <c r="G137" s="182"/>
      <c r="H137" s="151"/>
    </row>
    <row r="138" spans="1:8" s="169" customFormat="1" ht="20.25" customHeight="1">
      <c r="A138" s="149"/>
      <c r="B138" s="150"/>
      <c r="C138" s="150"/>
      <c r="D138" s="176"/>
      <c r="E138" s="145"/>
      <c r="F138" s="185"/>
      <c r="G138" s="183"/>
      <c r="H138" s="152"/>
    </row>
    <row r="139" spans="1:8" s="169" customFormat="1" ht="20.25" customHeight="1">
      <c r="A139" s="148"/>
      <c r="B139" s="137"/>
      <c r="C139" s="137"/>
      <c r="D139" s="175"/>
      <c r="E139" s="139"/>
      <c r="F139" s="184"/>
      <c r="G139" s="182"/>
      <c r="H139" s="151"/>
    </row>
    <row r="140" spans="1:8" s="169" customFormat="1" ht="20.25" customHeight="1">
      <c r="A140" s="149"/>
      <c r="B140" s="150"/>
      <c r="C140" s="150"/>
      <c r="D140" s="176"/>
      <c r="E140" s="145"/>
      <c r="F140" s="185"/>
      <c r="G140" s="183"/>
      <c r="H140" s="152"/>
    </row>
    <row r="141" spans="1:8" s="169" customFormat="1" ht="20.25" customHeight="1">
      <c r="A141" s="148"/>
      <c r="B141" s="137"/>
      <c r="C141" s="137"/>
      <c r="D141" s="175"/>
      <c r="E141" s="139"/>
      <c r="F141" s="184"/>
      <c r="G141" s="182"/>
      <c r="H141" s="151"/>
    </row>
    <row r="142" spans="1:8" s="169" customFormat="1" ht="20.25" customHeight="1">
      <c r="A142" s="149"/>
      <c r="B142" s="150"/>
      <c r="C142" s="150"/>
      <c r="D142" s="176"/>
      <c r="E142" s="145"/>
      <c r="F142" s="185"/>
      <c r="G142" s="183"/>
      <c r="H142" s="152"/>
    </row>
  </sheetData>
  <mergeCells count="1">
    <mergeCell ref="A2:B2"/>
  </mergeCells>
  <phoneticPr fontId="4"/>
  <pageMargins left="0.55118110236220474" right="0.19685039370078741" top="0.59055118110236227" bottom="0.55118110236220474" header="0.27559055118110237" footer="0.19685039370078741"/>
  <pageSetup paperSize="9" scale="60" orientation="portrait" r:id="rId1"/>
  <headerFooter alignWithMargins="0">
    <oddFooter>&amp;C&amp;"ＭＳ Ｐ明朝,標準"&amp;14鶴岡市教育委員会管理課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F6598-02B0-4CC4-95B1-B37AE7CD23D8}">
  <dimension ref="A1:H142"/>
  <sheetViews>
    <sheetView view="pageBreakPreview" zoomScale="60" zoomScaleNormal="55" workbookViewId="0">
      <pane ySplit="2" topLeftCell="A3" activePane="bottomLeft" state="frozen"/>
      <selection activeCell="A5" sqref="A5:E5"/>
      <selection pane="bottomLeft" activeCell="B102" sqref="B102"/>
    </sheetView>
  </sheetViews>
  <sheetFormatPr defaultColWidth="9" defaultRowHeight="16.2"/>
  <cols>
    <col min="1" max="1" width="5.77734375" style="1" customWidth="1"/>
    <col min="2" max="2" width="30.77734375" style="1" customWidth="1"/>
    <col min="3" max="3" width="60.77734375" style="1" customWidth="1"/>
    <col min="4" max="4" width="10.77734375" style="177" customWidth="1"/>
    <col min="5" max="5" width="7.21875" style="1" customWidth="1"/>
    <col min="6" max="6" width="14.44140625" style="167" customWidth="1"/>
    <col min="7" max="7" width="15.6640625" style="165" customWidth="1"/>
    <col min="8" max="8" width="14.44140625" style="1" customWidth="1"/>
    <col min="9" max="16384" width="9" style="170"/>
  </cols>
  <sheetData>
    <row r="1" spans="1:8" s="131" customFormat="1" ht="20.25" customHeight="1">
      <c r="A1" s="124"/>
      <c r="B1" s="125" t="s">
        <v>13</v>
      </c>
      <c r="C1" s="126"/>
      <c r="D1" s="173"/>
      <c r="E1" s="128"/>
      <c r="F1" s="129"/>
      <c r="G1" s="129"/>
      <c r="H1" s="130" t="s">
        <v>266</v>
      </c>
    </row>
    <row r="2" spans="1:8" s="131" customFormat="1" ht="20.25" customHeight="1">
      <c r="A2" s="200" t="s">
        <v>0</v>
      </c>
      <c r="B2" s="201"/>
      <c r="C2" s="186" t="s">
        <v>1</v>
      </c>
      <c r="D2" s="174" t="s">
        <v>2</v>
      </c>
      <c r="E2" s="186" t="s">
        <v>3</v>
      </c>
      <c r="F2" s="133" t="s">
        <v>4</v>
      </c>
      <c r="G2" s="133" t="s">
        <v>5</v>
      </c>
      <c r="H2" s="134" t="s">
        <v>6</v>
      </c>
    </row>
    <row r="3" spans="1:8" s="168" customFormat="1" ht="20.25" customHeight="1">
      <c r="A3" s="135"/>
      <c r="B3" s="136"/>
      <c r="C3" s="137"/>
      <c r="D3" s="181"/>
      <c r="E3" s="139"/>
      <c r="F3" s="182"/>
      <c r="G3" s="182"/>
      <c r="H3" s="141"/>
    </row>
    <row r="4" spans="1:8" s="168" customFormat="1" ht="20.25" customHeight="1">
      <c r="A4" s="149">
        <v>1</v>
      </c>
      <c r="B4" s="180" t="s">
        <v>197</v>
      </c>
      <c r="C4" s="150"/>
      <c r="D4" s="176"/>
      <c r="E4" s="145"/>
      <c r="F4" s="183"/>
      <c r="G4" s="183"/>
      <c r="H4" s="147"/>
    </row>
    <row r="5" spans="1:8" s="168" customFormat="1" ht="20.25" customHeight="1">
      <c r="A5" s="148"/>
      <c r="B5" s="137"/>
      <c r="C5" s="137"/>
      <c r="D5" s="175"/>
      <c r="E5" s="139"/>
      <c r="F5" s="184"/>
      <c r="G5" s="182"/>
      <c r="H5" s="151"/>
    </row>
    <row r="6" spans="1:8" s="168" customFormat="1" ht="20.25" customHeight="1">
      <c r="A6" s="149"/>
      <c r="B6" s="150" t="s">
        <v>80</v>
      </c>
      <c r="C6" s="150" t="s">
        <v>198</v>
      </c>
      <c r="D6" s="176">
        <v>1</v>
      </c>
      <c r="E6" s="145" t="s">
        <v>169</v>
      </c>
      <c r="F6" s="185"/>
      <c r="G6" s="183"/>
      <c r="H6" s="152"/>
    </row>
    <row r="7" spans="1:8" s="168" customFormat="1" ht="20.25" customHeight="1">
      <c r="A7" s="148"/>
      <c r="B7" s="137"/>
      <c r="C7" s="137"/>
      <c r="D7" s="175"/>
      <c r="E7" s="139"/>
      <c r="F7" s="184"/>
      <c r="G7" s="182"/>
      <c r="H7" s="151"/>
    </row>
    <row r="8" spans="1:8" s="168" customFormat="1" ht="20.25" customHeight="1">
      <c r="A8" s="149"/>
      <c r="B8" s="150" t="s">
        <v>84</v>
      </c>
      <c r="C8" s="150" t="s">
        <v>85</v>
      </c>
      <c r="D8" s="176">
        <v>1</v>
      </c>
      <c r="E8" s="145" t="s">
        <v>169</v>
      </c>
      <c r="F8" s="185"/>
      <c r="G8" s="183"/>
      <c r="H8" s="152"/>
    </row>
    <row r="9" spans="1:8" s="168" customFormat="1" ht="20.25" customHeight="1">
      <c r="A9" s="148"/>
      <c r="B9" s="137"/>
      <c r="C9" s="137"/>
      <c r="D9" s="175"/>
      <c r="E9" s="139"/>
      <c r="F9" s="184"/>
      <c r="G9" s="182"/>
      <c r="H9" s="151"/>
    </row>
    <row r="10" spans="1:8" s="168" customFormat="1" ht="20.25" customHeight="1">
      <c r="A10" s="149"/>
      <c r="B10" s="150"/>
      <c r="C10" s="150"/>
      <c r="D10" s="176"/>
      <c r="E10" s="145"/>
      <c r="F10" s="185"/>
      <c r="G10" s="183"/>
      <c r="H10" s="152"/>
    </row>
    <row r="11" spans="1:8" s="168" customFormat="1" ht="20.25" customHeight="1">
      <c r="A11" s="148"/>
      <c r="B11" s="164"/>
      <c r="C11" s="137"/>
      <c r="D11" s="175"/>
      <c r="E11" s="139"/>
      <c r="F11" s="184"/>
      <c r="G11" s="182"/>
      <c r="H11" s="151"/>
    </row>
    <row r="12" spans="1:8" s="168" customFormat="1" ht="20.25" customHeight="1">
      <c r="A12" s="149"/>
      <c r="B12" s="180" t="s">
        <v>172</v>
      </c>
      <c r="C12" s="150"/>
      <c r="D12" s="176"/>
      <c r="E12" s="145"/>
      <c r="F12" s="185"/>
      <c r="G12" s="183"/>
      <c r="H12" s="152"/>
    </row>
    <row r="13" spans="1:8" s="168" customFormat="1" ht="20.25" customHeight="1">
      <c r="A13" s="148"/>
      <c r="B13" s="137"/>
      <c r="C13" s="137"/>
      <c r="D13" s="175"/>
      <c r="E13" s="139"/>
      <c r="F13" s="184"/>
      <c r="G13" s="182"/>
      <c r="H13" s="151"/>
    </row>
    <row r="14" spans="1:8" s="168" customFormat="1" ht="20.25" customHeight="1">
      <c r="A14" s="149"/>
      <c r="B14" s="150"/>
      <c r="C14" s="150"/>
      <c r="D14" s="176"/>
      <c r="E14" s="145"/>
      <c r="F14" s="185"/>
      <c r="G14" s="183"/>
      <c r="H14" s="152"/>
    </row>
    <row r="15" spans="1:8" s="168" customFormat="1" ht="20.25" customHeight="1">
      <c r="A15" s="148"/>
      <c r="B15" s="137"/>
      <c r="C15" s="137"/>
      <c r="D15" s="175"/>
      <c r="E15" s="139"/>
      <c r="F15" s="184"/>
      <c r="G15" s="182"/>
      <c r="H15" s="151"/>
    </row>
    <row r="16" spans="1:8" s="168" customFormat="1" ht="20.25" customHeight="1">
      <c r="A16" s="149">
        <v>2</v>
      </c>
      <c r="B16" s="150" t="s">
        <v>200</v>
      </c>
      <c r="C16" s="150" t="s">
        <v>15</v>
      </c>
      <c r="D16" s="176"/>
      <c r="E16" s="145"/>
      <c r="F16" s="185"/>
      <c r="G16" s="183"/>
      <c r="H16" s="152"/>
    </row>
    <row r="17" spans="1:8" s="169" customFormat="1" ht="20.25" customHeight="1">
      <c r="A17" s="148"/>
      <c r="B17" s="137"/>
      <c r="C17" s="137"/>
      <c r="D17" s="175"/>
      <c r="E17" s="139"/>
      <c r="F17" s="184"/>
      <c r="G17" s="182"/>
      <c r="H17" s="151"/>
    </row>
    <row r="18" spans="1:8" s="169" customFormat="1" ht="20.25" customHeight="1">
      <c r="A18" s="149"/>
      <c r="B18" s="150" t="s">
        <v>201</v>
      </c>
      <c r="C18" s="150" t="s">
        <v>267</v>
      </c>
      <c r="D18" s="176">
        <v>12</v>
      </c>
      <c r="E18" s="145" t="s">
        <v>18</v>
      </c>
      <c r="F18" s="185"/>
      <c r="G18" s="183"/>
      <c r="H18" s="152"/>
    </row>
    <row r="19" spans="1:8" s="169" customFormat="1" ht="20.25" customHeight="1">
      <c r="A19" s="148"/>
      <c r="B19" s="137"/>
      <c r="C19" s="137"/>
      <c r="D19" s="175"/>
      <c r="E19" s="139"/>
      <c r="F19" s="184"/>
      <c r="G19" s="182"/>
      <c r="H19" s="151"/>
    </row>
    <row r="20" spans="1:8" s="169" customFormat="1" ht="20.25" customHeight="1">
      <c r="A20" s="149"/>
      <c r="B20" s="150" t="s">
        <v>268</v>
      </c>
      <c r="C20" s="150" t="s">
        <v>212</v>
      </c>
      <c r="D20" s="176">
        <v>6</v>
      </c>
      <c r="E20" s="145" t="s">
        <v>18</v>
      </c>
      <c r="F20" s="185"/>
      <c r="G20" s="183"/>
      <c r="H20" s="152"/>
    </row>
    <row r="21" spans="1:8" s="169" customFormat="1" ht="20.25" customHeight="1">
      <c r="A21" s="148"/>
      <c r="B21" s="137"/>
      <c r="C21" s="137"/>
      <c r="D21" s="175"/>
      <c r="E21" s="139"/>
      <c r="F21" s="184"/>
      <c r="G21" s="182"/>
      <c r="H21" s="151"/>
    </row>
    <row r="22" spans="1:8" s="169" customFormat="1" ht="20.25" customHeight="1">
      <c r="A22" s="149"/>
      <c r="B22" s="150" t="s">
        <v>269</v>
      </c>
      <c r="C22" s="150" t="s">
        <v>212</v>
      </c>
      <c r="D22" s="176">
        <v>3</v>
      </c>
      <c r="E22" s="145" t="s">
        <v>18</v>
      </c>
      <c r="F22" s="185"/>
      <c r="G22" s="183"/>
      <c r="H22" s="152"/>
    </row>
    <row r="23" spans="1:8" s="169" customFormat="1" ht="20.25" customHeight="1">
      <c r="A23" s="148"/>
      <c r="B23" s="137"/>
      <c r="C23" s="137"/>
      <c r="D23" s="175"/>
      <c r="E23" s="139"/>
      <c r="F23" s="184"/>
      <c r="G23" s="182"/>
      <c r="H23" s="151"/>
    </row>
    <row r="24" spans="1:8" s="169" customFormat="1" ht="20.25" customHeight="1">
      <c r="A24" s="149"/>
      <c r="B24" s="150" t="s">
        <v>270</v>
      </c>
      <c r="C24" s="150" t="s">
        <v>271</v>
      </c>
      <c r="D24" s="176">
        <v>4</v>
      </c>
      <c r="E24" s="145" t="s">
        <v>18</v>
      </c>
      <c r="F24" s="185"/>
      <c r="G24" s="183"/>
      <c r="H24" s="152"/>
    </row>
    <row r="25" spans="1:8" s="169" customFormat="1" ht="20.25" customHeight="1">
      <c r="A25" s="148"/>
      <c r="B25" s="137"/>
      <c r="C25" s="137"/>
      <c r="D25" s="175"/>
      <c r="E25" s="139"/>
      <c r="F25" s="184"/>
      <c r="G25" s="182"/>
      <c r="H25" s="151"/>
    </row>
    <row r="26" spans="1:8" s="169" customFormat="1" ht="20.25" customHeight="1">
      <c r="A26" s="149"/>
      <c r="B26" s="150" t="s">
        <v>272</v>
      </c>
      <c r="C26" s="150" t="s">
        <v>273</v>
      </c>
      <c r="D26" s="176">
        <v>3</v>
      </c>
      <c r="E26" s="145" t="s">
        <v>18</v>
      </c>
      <c r="F26" s="185"/>
      <c r="G26" s="183"/>
      <c r="H26" s="152"/>
    </row>
    <row r="27" spans="1:8" s="169" customFormat="1" ht="20.25" customHeight="1">
      <c r="A27" s="148"/>
      <c r="B27" s="137"/>
      <c r="C27" s="137"/>
      <c r="D27" s="175"/>
      <c r="E27" s="139"/>
      <c r="F27" s="184"/>
      <c r="G27" s="182"/>
      <c r="H27" s="151"/>
    </row>
    <row r="28" spans="1:8" s="169" customFormat="1" ht="20.25" customHeight="1">
      <c r="A28" s="149"/>
      <c r="B28" s="150" t="s">
        <v>207</v>
      </c>
      <c r="C28" s="150" t="s">
        <v>274</v>
      </c>
      <c r="D28" s="176">
        <v>9</v>
      </c>
      <c r="E28" s="145" t="s">
        <v>18</v>
      </c>
      <c r="F28" s="185"/>
      <c r="G28" s="183"/>
      <c r="H28" s="152"/>
    </row>
    <row r="29" spans="1:8" s="169" customFormat="1" ht="20.25" customHeight="1">
      <c r="A29" s="148"/>
      <c r="B29" s="137"/>
      <c r="C29" s="137"/>
      <c r="D29" s="175"/>
      <c r="E29" s="139"/>
      <c r="F29" s="184"/>
      <c r="G29" s="182"/>
      <c r="H29" s="151"/>
    </row>
    <row r="30" spans="1:8" s="169" customFormat="1" ht="20.25" customHeight="1">
      <c r="A30" s="149"/>
      <c r="B30" s="150" t="s">
        <v>209</v>
      </c>
      <c r="C30" s="150" t="s">
        <v>275</v>
      </c>
      <c r="D30" s="176">
        <v>2</v>
      </c>
      <c r="E30" s="145" t="s">
        <v>18</v>
      </c>
      <c r="F30" s="185"/>
      <c r="G30" s="183"/>
      <c r="H30" s="152"/>
    </row>
    <row r="31" spans="1:8" s="169" customFormat="1" ht="20.25" customHeight="1">
      <c r="A31" s="148"/>
      <c r="B31" s="137"/>
      <c r="C31" s="137" t="s">
        <v>276</v>
      </c>
      <c r="D31" s="175"/>
      <c r="E31" s="139"/>
      <c r="F31" s="184"/>
      <c r="G31" s="182"/>
      <c r="H31" s="151"/>
    </row>
    <row r="32" spans="1:8" s="169" customFormat="1" ht="20.25" customHeight="1">
      <c r="A32" s="149"/>
      <c r="B32" s="150" t="s">
        <v>211</v>
      </c>
      <c r="C32" s="150" t="s">
        <v>277</v>
      </c>
      <c r="D32" s="176">
        <v>4</v>
      </c>
      <c r="E32" s="145" t="s">
        <v>18</v>
      </c>
      <c r="F32" s="185"/>
      <c r="G32" s="183"/>
      <c r="H32" s="152"/>
    </row>
    <row r="33" spans="1:8" s="169" customFormat="1" ht="20.25" customHeight="1">
      <c r="A33" s="148"/>
      <c r="B33" s="137"/>
      <c r="C33" s="137"/>
      <c r="D33" s="175"/>
      <c r="E33" s="139"/>
      <c r="F33" s="184"/>
      <c r="G33" s="182"/>
      <c r="H33" s="151"/>
    </row>
    <row r="34" spans="1:8" s="169" customFormat="1" ht="20.25" customHeight="1">
      <c r="A34" s="149"/>
      <c r="B34" s="150" t="s">
        <v>213</v>
      </c>
      <c r="C34" s="150" t="s">
        <v>278</v>
      </c>
      <c r="D34" s="176">
        <v>3</v>
      </c>
      <c r="E34" s="145" t="s">
        <v>18</v>
      </c>
      <c r="F34" s="185"/>
      <c r="G34" s="183"/>
      <c r="H34" s="152"/>
    </row>
    <row r="35" spans="1:8" s="169" customFormat="1" ht="20.25" customHeight="1">
      <c r="A35" s="148"/>
      <c r="B35" s="137"/>
      <c r="C35" s="137"/>
      <c r="D35" s="175"/>
      <c r="E35" s="139"/>
      <c r="F35" s="184"/>
      <c r="G35" s="182"/>
      <c r="H35" s="151"/>
    </row>
    <row r="36" spans="1:8" s="169" customFormat="1" ht="20.25" customHeight="1">
      <c r="A36" s="149"/>
      <c r="B36" s="150" t="s">
        <v>279</v>
      </c>
      <c r="C36" s="150" t="s">
        <v>280</v>
      </c>
      <c r="D36" s="176">
        <v>1</v>
      </c>
      <c r="E36" s="145" t="s">
        <v>18</v>
      </c>
      <c r="F36" s="185"/>
      <c r="G36" s="183"/>
      <c r="H36" s="152"/>
    </row>
    <row r="37" spans="1:8" s="169" customFormat="1" ht="20.25" customHeight="1">
      <c r="A37" s="148"/>
      <c r="B37" s="137"/>
      <c r="C37" s="137"/>
      <c r="D37" s="175"/>
      <c r="E37" s="139"/>
      <c r="F37" s="184"/>
      <c r="G37" s="182"/>
      <c r="H37" s="151"/>
    </row>
    <row r="38" spans="1:8" s="169" customFormat="1" ht="20.25" customHeight="1">
      <c r="A38" s="149"/>
      <c r="B38" s="150" t="s">
        <v>281</v>
      </c>
      <c r="C38" s="150" t="s">
        <v>282</v>
      </c>
      <c r="D38" s="176">
        <v>2</v>
      </c>
      <c r="E38" s="145" t="s">
        <v>18</v>
      </c>
      <c r="F38" s="185"/>
      <c r="G38" s="183"/>
      <c r="H38" s="152"/>
    </row>
    <row r="39" spans="1:8" s="169" customFormat="1" ht="20.25" customHeight="1">
      <c r="A39" s="148"/>
      <c r="B39" s="137"/>
      <c r="C39" s="137"/>
      <c r="D39" s="175"/>
      <c r="E39" s="139"/>
      <c r="F39" s="184"/>
      <c r="G39" s="182"/>
      <c r="H39" s="151"/>
    </row>
    <row r="40" spans="1:8" s="169" customFormat="1" ht="20.25" customHeight="1">
      <c r="A40" s="149"/>
      <c r="B40" s="150" t="s">
        <v>215</v>
      </c>
      <c r="C40" s="150" t="s">
        <v>283</v>
      </c>
      <c r="D40" s="176">
        <v>5</v>
      </c>
      <c r="E40" s="145" t="s">
        <v>18</v>
      </c>
      <c r="F40" s="185"/>
      <c r="G40" s="183"/>
      <c r="H40" s="152"/>
    </row>
    <row r="41" spans="1:8" s="169" customFormat="1" ht="20.25" customHeight="1">
      <c r="A41" s="148"/>
      <c r="B41" s="137"/>
      <c r="C41" s="137"/>
      <c r="D41" s="175"/>
      <c r="E41" s="139"/>
      <c r="F41" s="184"/>
      <c r="G41" s="182"/>
      <c r="H41" s="151"/>
    </row>
    <row r="42" spans="1:8" s="169" customFormat="1" ht="20.25" customHeight="1">
      <c r="A42" s="149"/>
      <c r="B42" s="150" t="s">
        <v>284</v>
      </c>
      <c r="C42" s="150" t="s">
        <v>285</v>
      </c>
      <c r="D42" s="176">
        <v>1</v>
      </c>
      <c r="E42" s="145" t="s">
        <v>18</v>
      </c>
      <c r="F42" s="185"/>
      <c r="G42" s="183"/>
      <c r="H42" s="152"/>
    </row>
    <row r="43" spans="1:8" s="169" customFormat="1" ht="20.25" customHeight="1">
      <c r="A43" s="148"/>
      <c r="B43" s="137"/>
      <c r="C43" s="137"/>
      <c r="D43" s="175"/>
      <c r="E43" s="139"/>
      <c r="F43" s="184"/>
      <c r="G43" s="182"/>
      <c r="H43" s="151"/>
    </row>
    <row r="44" spans="1:8" s="169" customFormat="1" ht="20.25" customHeight="1">
      <c r="A44" s="149"/>
      <c r="B44" s="150" t="s">
        <v>286</v>
      </c>
      <c r="C44" s="150" t="s">
        <v>287</v>
      </c>
      <c r="D44" s="176">
        <v>2</v>
      </c>
      <c r="E44" s="145" t="s">
        <v>18</v>
      </c>
      <c r="F44" s="185"/>
      <c r="G44" s="183"/>
      <c r="H44" s="152"/>
    </row>
    <row r="45" spans="1:8" s="169" customFormat="1" ht="20.25" customHeight="1">
      <c r="A45" s="148"/>
      <c r="B45" s="137"/>
      <c r="C45" s="137"/>
      <c r="D45" s="175"/>
      <c r="E45" s="139"/>
      <c r="F45" s="184"/>
      <c r="G45" s="182"/>
      <c r="H45" s="151"/>
    </row>
    <row r="46" spans="1:8" s="169" customFormat="1" ht="20.25" customHeight="1">
      <c r="A46" s="149"/>
      <c r="B46" s="150"/>
      <c r="C46" s="150"/>
      <c r="D46" s="176"/>
      <c r="E46" s="145"/>
      <c r="F46" s="185"/>
      <c r="G46" s="183"/>
      <c r="H46" s="152"/>
    </row>
    <row r="47" spans="1:8" s="169" customFormat="1" ht="20.25" customHeight="1">
      <c r="A47" s="148"/>
      <c r="B47" s="137"/>
      <c r="C47" s="137"/>
      <c r="D47" s="175"/>
      <c r="E47" s="139"/>
      <c r="F47" s="184"/>
      <c r="G47" s="182"/>
      <c r="H47" s="151"/>
    </row>
    <row r="48" spans="1:8" s="169" customFormat="1" ht="20.25" customHeight="1">
      <c r="A48" s="149"/>
      <c r="B48" s="150" t="s">
        <v>230</v>
      </c>
      <c r="C48" s="150"/>
      <c r="D48" s="176"/>
      <c r="E48" s="145"/>
      <c r="F48" s="185"/>
      <c r="G48" s="183"/>
      <c r="H48" s="152"/>
    </row>
    <row r="49" spans="1:8" s="169" customFormat="1" ht="20.25" customHeight="1">
      <c r="A49" s="148"/>
      <c r="B49" s="137"/>
      <c r="C49" s="137"/>
      <c r="D49" s="175"/>
      <c r="E49" s="139"/>
      <c r="F49" s="184"/>
      <c r="G49" s="182"/>
      <c r="H49" s="151"/>
    </row>
    <row r="50" spans="1:8" s="169" customFormat="1" ht="20.25" customHeight="1">
      <c r="A50" s="149"/>
      <c r="B50" s="150"/>
      <c r="C50" s="150"/>
      <c r="D50" s="176"/>
      <c r="E50" s="145"/>
      <c r="F50" s="185"/>
      <c r="G50" s="183"/>
      <c r="H50" s="152"/>
    </row>
    <row r="51" spans="1:8" s="169" customFormat="1" ht="20.25" customHeight="1">
      <c r="A51" s="148"/>
      <c r="B51" s="137"/>
      <c r="C51" s="137"/>
      <c r="D51" s="175"/>
      <c r="E51" s="139"/>
      <c r="F51" s="184"/>
      <c r="G51" s="182"/>
      <c r="H51" s="151"/>
    </row>
    <row r="52" spans="1:8" s="169" customFormat="1" ht="20.25" customHeight="1">
      <c r="A52" s="149">
        <v>3</v>
      </c>
      <c r="B52" s="150" t="s">
        <v>231</v>
      </c>
      <c r="C52" s="150" t="s">
        <v>71</v>
      </c>
      <c r="D52" s="176"/>
      <c r="E52" s="145"/>
      <c r="F52" s="185"/>
      <c r="G52" s="183"/>
      <c r="H52" s="152"/>
    </row>
    <row r="53" spans="1:8" s="169" customFormat="1" ht="20.25" customHeight="1">
      <c r="A53" s="148"/>
      <c r="B53" s="137"/>
      <c r="C53" s="137" t="s">
        <v>72</v>
      </c>
      <c r="D53" s="175"/>
      <c r="E53" s="139"/>
      <c r="F53" s="184"/>
      <c r="G53" s="182"/>
      <c r="H53" s="151"/>
    </row>
    <row r="54" spans="1:8" s="169" customFormat="1" ht="20.25" customHeight="1">
      <c r="A54" s="149"/>
      <c r="B54" s="150" t="s">
        <v>288</v>
      </c>
      <c r="C54" s="150" t="s">
        <v>289</v>
      </c>
      <c r="D54" s="176">
        <v>12</v>
      </c>
      <c r="E54" s="145" t="s">
        <v>18</v>
      </c>
      <c r="F54" s="185"/>
      <c r="G54" s="183"/>
      <c r="H54" s="152"/>
    </row>
    <row r="55" spans="1:8" s="169" customFormat="1" ht="20.25" customHeight="1">
      <c r="A55" s="148"/>
      <c r="B55" s="137"/>
      <c r="C55" s="137" t="s">
        <v>72</v>
      </c>
      <c r="D55" s="175"/>
      <c r="E55" s="139"/>
      <c r="F55" s="184"/>
      <c r="G55" s="182"/>
      <c r="H55" s="151"/>
    </row>
    <row r="56" spans="1:8" s="169" customFormat="1" ht="20.25" customHeight="1">
      <c r="A56" s="149"/>
      <c r="B56" s="150" t="s">
        <v>290</v>
      </c>
      <c r="C56" s="150" t="s">
        <v>291</v>
      </c>
      <c r="D56" s="176">
        <v>6</v>
      </c>
      <c r="E56" s="145" t="s">
        <v>18</v>
      </c>
      <c r="F56" s="185"/>
      <c r="G56" s="183"/>
      <c r="H56" s="152"/>
    </row>
    <row r="57" spans="1:8" s="169" customFormat="1" ht="20.25" customHeight="1">
      <c r="A57" s="148"/>
      <c r="B57" s="137"/>
      <c r="C57" s="137" t="s">
        <v>72</v>
      </c>
      <c r="D57" s="175"/>
      <c r="E57" s="139"/>
      <c r="F57" s="184"/>
      <c r="G57" s="182"/>
      <c r="H57" s="151"/>
    </row>
    <row r="58" spans="1:8" s="169" customFormat="1" ht="20.25" customHeight="1">
      <c r="A58" s="149"/>
      <c r="B58" s="150" t="s">
        <v>292</v>
      </c>
      <c r="C58" s="150" t="s">
        <v>293</v>
      </c>
      <c r="D58" s="176">
        <v>3</v>
      </c>
      <c r="E58" s="145" t="s">
        <v>18</v>
      </c>
      <c r="F58" s="185"/>
      <c r="G58" s="183"/>
      <c r="H58" s="152"/>
    </row>
    <row r="59" spans="1:8" s="169" customFormat="1" ht="20.25" customHeight="1">
      <c r="A59" s="148"/>
      <c r="B59" s="137"/>
      <c r="C59" s="137" t="s">
        <v>72</v>
      </c>
      <c r="D59" s="175"/>
      <c r="E59" s="139"/>
      <c r="F59" s="184"/>
      <c r="G59" s="182"/>
      <c r="H59" s="151"/>
    </row>
    <row r="60" spans="1:8" s="169" customFormat="1" ht="20.25" customHeight="1">
      <c r="A60" s="149"/>
      <c r="B60" s="150" t="s">
        <v>294</v>
      </c>
      <c r="C60" s="150" t="s">
        <v>295</v>
      </c>
      <c r="D60" s="176">
        <v>4</v>
      </c>
      <c r="E60" s="145" t="s">
        <v>18</v>
      </c>
      <c r="F60" s="185"/>
      <c r="G60" s="183"/>
      <c r="H60" s="152"/>
    </row>
    <row r="61" spans="1:8" s="169" customFormat="1" ht="20.25" customHeight="1">
      <c r="A61" s="148"/>
      <c r="B61" s="137"/>
      <c r="C61" s="137" t="s">
        <v>72</v>
      </c>
      <c r="D61" s="175"/>
      <c r="E61" s="139"/>
      <c r="F61" s="184"/>
      <c r="G61" s="182"/>
      <c r="H61" s="151"/>
    </row>
    <row r="62" spans="1:8" s="169" customFormat="1" ht="20.25" customHeight="1">
      <c r="A62" s="149"/>
      <c r="B62" s="150" t="s">
        <v>296</v>
      </c>
      <c r="C62" s="150" t="s">
        <v>297</v>
      </c>
      <c r="D62" s="176">
        <v>3</v>
      </c>
      <c r="E62" s="145" t="s">
        <v>18</v>
      </c>
      <c r="F62" s="185"/>
      <c r="G62" s="183"/>
      <c r="H62" s="152"/>
    </row>
    <row r="63" spans="1:8" s="169" customFormat="1" ht="20.25" customHeight="1">
      <c r="A63" s="148"/>
      <c r="B63" s="137"/>
      <c r="C63" s="137" t="s">
        <v>72</v>
      </c>
      <c r="D63" s="175"/>
      <c r="E63" s="139"/>
      <c r="F63" s="184"/>
      <c r="G63" s="182"/>
      <c r="H63" s="151"/>
    </row>
    <row r="64" spans="1:8" s="169" customFormat="1" ht="20.25" customHeight="1">
      <c r="A64" s="149"/>
      <c r="B64" s="150" t="s">
        <v>298</v>
      </c>
      <c r="C64" s="150" t="s">
        <v>299</v>
      </c>
      <c r="D64" s="176">
        <v>9</v>
      </c>
      <c r="E64" s="145" t="s">
        <v>18</v>
      </c>
      <c r="F64" s="185"/>
      <c r="G64" s="183"/>
      <c r="H64" s="152"/>
    </row>
    <row r="65" spans="1:8" s="169" customFormat="1" ht="20.25" customHeight="1">
      <c r="A65" s="148"/>
      <c r="B65" s="137"/>
      <c r="C65" s="137" t="s">
        <v>72</v>
      </c>
      <c r="D65" s="175"/>
      <c r="E65" s="139"/>
      <c r="F65" s="184"/>
      <c r="G65" s="182"/>
      <c r="H65" s="151"/>
    </row>
    <row r="66" spans="1:8" s="169" customFormat="1" ht="20.25" customHeight="1">
      <c r="A66" s="149"/>
      <c r="B66" s="150" t="s">
        <v>300</v>
      </c>
      <c r="C66" s="150" t="s">
        <v>301</v>
      </c>
      <c r="D66" s="176">
        <v>2</v>
      </c>
      <c r="E66" s="145" t="s">
        <v>18</v>
      </c>
      <c r="F66" s="185"/>
      <c r="G66" s="183"/>
      <c r="H66" s="152"/>
    </row>
    <row r="67" spans="1:8" s="169" customFormat="1" ht="20.25" customHeight="1">
      <c r="A67" s="148"/>
      <c r="B67" s="137"/>
      <c r="C67" s="137" t="s">
        <v>72</v>
      </c>
      <c r="D67" s="175"/>
      <c r="E67" s="139"/>
      <c r="F67" s="184"/>
      <c r="G67" s="182"/>
      <c r="H67" s="151"/>
    </row>
    <row r="68" spans="1:8" s="169" customFormat="1" ht="20.25" customHeight="1">
      <c r="A68" s="149"/>
      <c r="B68" s="150" t="s">
        <v>302</v>
      </c>
      <c r="C68" s="150" t="s">
        <v>303</v>
      </c>
      <c r="D68" s="176">
        <v>4</v>
      </c>
      <c r="E68" s="145" t="s">
        <v>18</v>
      </c>
      <c r="F68" s="185"/>
      <c r="G68" s="183"/>
      <c r="H68" s="152"/>
    </row>
    <row r="69" spans="1:8" s="169" customFormat="1" ht="20.25" customHeight="1">
      <c r="A69" s="148"/>
      <c r="B69" s="137"/>
      <c r="C69" s="137" t="s">
        <v>72</v>
      </c>
      <c r="D69" s="175"/>
      <c r="E69" s="139"/>
      <c r="F69" s="184"/>
      <c r="G69" s="182"/>
      <c r="H69" s="151"/>
    </row>
    <row r="70" spans="1:8" s="169" customFormat="1" ht="20.25" customHeight="1">
      <c r="A70" s="149"/>
      <c r="B70" s="150" t="s">
        <v>304</v>
      </c>
      <c r="C70" s="150" t="s">
        <v>305</v>
      </c>
      <c r="D70" s="176">
        <v>3</v>
      </c>
      <c r="E70" s="145" t="s">
        <v>18</v>
      </c>
      <c r="F70" s="185"/>
      <c r="G70" s="183"/>
      <c r="H70" s="152"/>
    </row>
    <row r="71" spans="1:8" s="169" customFormat="1" ht="20.25" customHeight="1">
      <c r="A71" s="148"/>
      <c r="B71" s="137"/>
      <c r="C71" s="137" t="s">
        <v>72</v>
      </c>
      <c r="D71" s="175"/>
      <c r="E71" s="139"/>
      <c r="F71" s="184"/>
      <c r="G71" s="182"/>
      <c r="H71" s="151"/>
    </row>
    <row r="72" spans="1:8" s="169" customFormat="1" ht="20.25" customHeight="1">
      <c r="A72" s="149"/>
      <c r="B72" s="150" t="s">
        <v>306</v>
      </c>
      <c r="C72" s="150" t="s">
        <v>303</v>
      </c>
      <c r="D72" s="176">
        <v>1</v>
      </c>
      <c r="E72" s="145" t="s">
        <v>18</v>
      </c>
      <c r="F72" s="185"/>
      <c r="G72" s="183"/>
      <c r="H72" s="152"/>
    </row>
    <row r="73" spans="1:8" s="169" customFormat="1" ht="20.25" customHeight="1">
      <c r="A73" s="148"/>
      <c r="B73" s="137"/>
      <c r="C73" s="137" t="s">
        <v>72</v>
      </c>
      <c r="D73" s="175"/>
      <c r="E73" s="139"/>
      <c r="F73" s="184"/>
      <c r="G73" s="182"/>
      <c r="H73" s="151"/>
    </row>
    <row r="74" spans="1:8" s="169" customFormat="1" ht="20.25" customHeight="1">
      <c r="A74" s="149"/>
      <c r="B74" s="150" t="s">
        <v>307</v>
      </c>
      <c r="C74" s="150" t="s">
        <v>303</v>
      </c>
      <c r="D74" s="176">
        <v>2</v>
      </c>
      <c r="E74" s="145" t="s">
        <v>18</v>
      </c>
      <c r="F74" s="185"/>
      <c r="G74" s="183"/>
      <c r="H74" s="152"/>
    </row>
    <row r="75" spans="1:8" s="169" customFormat="1" ht="20.25" customHeight="1">
      <c r="A75" s="148"/>
      <c r="B75" s="137"/>
      <c r="C75" s="137" t="s">
        <v>72</v>
      </c>
      <c r="D75" s="175"/>
      <c r="E75" s="139"/>
      <c r="F75" s="184"/>
      <c r="G75" s="182"/>
      <c r="H75" s="151"/>
    </row>
    <row r="76" spans="1:8" s="169" customFormat="1" ht="20.25" customHeight="1">
      <c r="A76" s="149"/>
      <c r="B76" s="150" t="s">
        <v>308</v>
      </c>
      <c r="C76" s="150" t="s">
        <v>309</v>
      </c>
      <c r="D76" s="176">
        <v>5</v>
      </c>
      <c r="E76" s="145" t="s">
        <v>18</v>
      </c>
      <c r="F76" s="185"/>
      <c r="G76" s="183"/>
      <c r="H76" s="152"/>
    </row>
    <row r="77" spans="1:8" s="169" customFormat="1" ht="20.25" customHeight="1">
      <c r="A77" s="148"/>
      <c r="B77" s="137"/>
      <c r="C77" s="137" t="s">
        <v>72</v>
      </c>
      <c r="D77" s="175"/>
      <c r="E77" s="139"/>
      <c r="F77" s="184"/>
      <c r="G77" s="182"/>
      <c r="H77" s="151"/>
    </row>
    <row r="78" spans="1:8" s="169" customFormat="1" ht="20.25" customHeight="1">
      <c r="A78" s="149"/>
      <c r="B78" s="150" t="s">
        <v>310</v>
      </c>
      <c r="C78" s="150" t="s">
        <v>311</v>
      </c>
      <c r="D78" s="176">
        <v>1</v>
      </c>
      <c r="E78" s="145" t="s">
        <v>18</v>
      </c>
      <c r="F78" s="185"/>
      <c r="G78" s="183"/>
      <c r="H78" s="152"/>
    </row>
    <row r="79" spans="1:8" s="169" customFormat="1" ht="20.25" customHeight="1">
      <c r="A79" s="148"/>
      <c r="B79" s="137"/>
      <c r="C79" s="137" t="s">
        <v>72</v>
      </c>
      <c r="D79" s="175"/>
      <c r="E79" s="139"/>
      <c r="F79" s="184"/>
      <c r="G79" s="182"/>
      <c r="H79" s="151"/>
    </row>
    <row r="80" spans="1:8" s="169" customFormat="1" ht="20.25" customHeight="1">
      <c r="A80" s="149"/>
      <c r="B80" s="150" t="s">
        <v>312</v>
      </c>
      <c r="C80" s="150" t="s">
        <v>313</v>
      </c>
      <c r="D80" s="176">
        <v>2</v>
      </c>
      <c r="E80" s="145" t="s">
        <v>18</v>
      </c>
      <c r="F80" s="185"/>
      <c r="G80" s="183"/>
      <c r="H80" s="152"/>
    </row>
    <row r="81" spans="1:8" s="169" customFormat="1" ht="20.25" customHeight="1">
      <c r="A81" s="148"/>
      <c r="B81" s="137"/>
      <c r="C81" s="137"/>
      <c r="D81" s="175"/>
      <c r="E81" s="139"/>
      <c r="F81" s="184"/>
      <c r="G81" s="182"/>
      <c r="H81" s="151"/>
    </row>
    <row r="82" spans="1:8" s="169" customFormat="1" ht="20.25" customHeight="1">
      <c r="A82" s="149"/>
      <c r="B82" s="150" t="s">
        <v>73</v>
      </c>
      <c r="C82" s="150" t="s">
        <v>74</v>
      </c>
      <c r="D82" s="176">
        <v>342</v>
      </c>
      <c r="E82" s="145" t="s">
        <v>75</v>
      </c>
      <c r="F82" s="185"/>
      <c r="G82" s="183"/>
      <c r="H82" s="152"/>
    </row>
    <row r="83" spans="1:8" s="169" customFormat="1" ht="20.25" customHeight="1">
      <c r="A83" s="148"/>
      <c r="B83" s="137"/>
      <c r="C83" s="137"/>
      <c r="D83" s="175"/>
      <c r="E83" s="139"/>
      <c r="F83" s="184"/>
      <c r="G83" s="182"/>
      <c r="H83" s="151"/>
    </row>
    <row r="84" spans="1:8" s="169" customFormat="1" ht="20.25" customHeight="1">
      <c r="A84" s="149"/>
      <c r="B84" s="150" t="s">
        <v>73</v>
      </c>
      <c r="C84" s="150" t="s">
        <v>76</v>
      </c>
      <c r="D84" s="176">
        <v>15.9</v>
      </c>
      <c r="E84" s="145" t="s">
        <v>75</v>
      </c>
      <c r="F84" s="185"/>
      <c r="G84" s="183"/>
      <c r="H84" s="152"/>
    </row>
    <row r="85" spans="1:8" s="169" customFormat="1" ht="20.25" customHeight="1">
      <c r="A85" s="148"/>
      <c r="B85" s="137"/>
      <c r="C85" s="137"/>
      <c r="D85" s="175"/>
      <c r="E85" s="139"/>
      <c r="F85" s="184"/>
      <c r="G85" s="182"/>
      <c r="H85" s="151"/>
    </row>
    <row r="86" spans="1:8" s="169" customFormat="1" ht="20.25" customHeight="1">
      <c r="A86" s="149"/>
      <c r="B86" s="150" t="s">
        <v>73</v>
      </c>
      <c r="C86" s="150" t="s">
        <v>314</v>
      </c>
      <c r="D86" s="176">
        <v>3.4</v>
      </c>
      <c r="E86" s="145" t="s">
        <v>75</v>
      </c>
      <c r="F86" s="185"/>
      <c r="G86" s="183"/>
      <c r="H86" s="152"/>
    </row>
    <row r="87" spans="1:8" s="169" customFormat="1" ht="20.25" customHeight="1">
      <c r="A87" s="148"/>
      <c r="B87" s="137"/>
      <c r="C87" s="137"/>
      <c r="D87" s="175"/>
      <c r="E87" s="139"/>
      <c r="F87" s="184"/>
      <c r="G87" s="182"/>
      <c r="H87" s="151"/>
    </row>
    <row r="88" spans="1:8" s="169" customFormat="1" ht="20.25" customHeight="1">
      <c r="A88" s="149"/>
      <c r="B88" s="150" t="s">
        <v>73</v>
      </c>
      <c r="C88" s="150" t="s">
        <v>315</v>
      </c>
      <c r="D88" s="176">
        <v>0.1</v>
      </c>
      <c r="E88" s="145" t="s">
        <v>316</v>
      </c>
      <c r="F88" s="185"/>
      <c r="G88" s="183"/>
      <c r="H88" s="152"/>
    </row>
    <row r="89" spans="1:8" s="169" customFormat="1" ht="20.25" customHeight="1">
      <c r="A89" s="148"/>
      <c r="B89" s="137"/>
      <c r="C89" s="137"/>
      <c r="D89" s="175"/>
      <c r="E89" s="139"/>
      <c r="F89" s="184"/>
      <c r="G89" s="182"/>
      <c r="H89" s="151"/>
    </row>
    <row r="90" spans="1:8" s="169" customFormat="1" ht="20.25" customHeight="1">
      <c r="A90" s="149"/>
      <c r="B90" s="150" t="s">
        <v>77</v>
      </c>
      <c r="C90" s="150" t="s">
        <v>78</v>
      </c>
      <c r="D90" s="176">
        <v>4</v>
      </c>
      <c r="E90" s="145" t="s">
        <v>18</v>
      </c>
      <c r="F90" s="185"/>
      <c r="G90" s="183"/>
      <c r="H90" s="152"/>
    </row>
    <row r="91" spans="1:8" s="169" customFormat="1" ht="20.25" customHeight="1">
      <c r="A91" s="148"/>
      <c r="B91" s="137"/>
      <c r="C91" s="137"/>
      <c r="D91" s="175"/>
      <c r="E91" s="139"/>
      <c r="F91" s="184"/>
      <c r="G91" s="182"/>
      <c r="H91" s="151"/>
    </row>
    <row r="92" spans="1:8" s="169" customFormat="1" ht="20.25" customHeight="1">
      <c r="A92" s="149"/>
      <c r="B92" s="150"/>
      <c r="C92" s="150"/>
      <c r="D92" s="176"/>
      <c r="E92" s="145"/>
      <c r="F92" s="185"/>
      <c r="G92" s="183"/>
      <c r="H92" s="152"/>
    </row>
    <row r="93" spans="1:8" s="169" customFormat="1" ht="20.25" customHeight="1">
      <c r="A93" s="148"/>
      <c r="B93" s="137"/>
      <c r="C93" s="137"/>
      <c r="D93" s="175"/>
      <c r="E93" s="139"/>
      <c r="F93" s="184"/>
      <c r="G93" s="182"/>
      <c r="H93" s="151"/>
    </row>
    <row r="94" spans="1:8" s="169" customFormat="1" ht="20.25" customHeight="1">
      <c r="A94" s="149"/>
      <c r="B94" s="150" t="s">
        <v>265</v>
      </c>
      <c r="C94" s="150"/>
      <c r="D94" s="176"/>
      <c r="E94" s="145"/>
      <c r="F94" s="185"/>
      <c r="G94" s="183"/>
      <c r="H94" s="152"/>
    </row>
    <row r="95" spans="1:8" s="169" customFormat="1" ht="20.25" customHeight="1">
      <c r="A95" s="148"/>
      <c r="B95" s="137"/>
      <c r="C95" s="137"/>
      <c r="D95" s="175"/>
      <c r="E95" s="139"/>
      <c r="F95" s="184"/>
      <c r="G95" s="182"/>
      <c r="H95" s="151"/>
    </row>
    <row r="96" spans="1:8" s="169" customFormat="1" ht="20.25" customHeight="1">
      <c r="A96" s="149"/>
      <c r="B96" s="150"/>
      <c r="C96" s="150"/>
      <c r="D96" s="176"/>
      <c r="E96" s="145"/>
      <c r="F96" s="185"/>
      <c r="G96" s="183"/>
      <c r="H96" s="152"/>
    </row>
    <row r="97" spans="1:8" s="169" customFormat="1" ht="20.25" customHeight="1">
      <c r="A97" s="148"/>
      <c r="B97" s="137"/>
      <c r="C97" s="137"/>
      <c r="D97" s="175"/>
      <c r="E97" s="139"/>
      <c r="F97" s="184"/>
      <c r="G97" s="182"/>
      <c r="H97" s="151"/>
    </row>
    <row r="98" spans="1:8" s="169" customFormat="1" ht="20.25" customHeight="1">
      <c r="A98" s="149"/>
      <c r="B98" s="150"/>
      <c r="C98" s="150"/>
      <c r="D98" s="176"/>
      <c r="E98" s="145"/>
      <c r="F98" s="185"/>
      <c r="G98" s="183"/>
      <c r="H98" s="152"/>
    </row>
    <row r="99" spans="1:8" s="169" customFormat="1" ht="20.25" customHeight="1">
      <c r="A99" s="148"/>
      <c r="B99" s="137"/>
      <c r="C99" s="137"/>
      <c r="D99" s="175"/>
      <c r="E99" s="139"/>
      <c r="F99" s="184"/>
      <c r="G99" s="182"/>
      <c r="H99" s="151"/>
    </row>
    <row r="100" spans="1:8" s="169" customFormat="1" ht="20.25" customHeight="1">
      <c r="A100" s="149"/>
      <c r="B100" s="150"/>
      <c r="C100" s="150"/>
      <c r="D100" s="176"/>
      <c r="E100" s="145"/>
      <c r="F100" s="185"/>
      <c r="G100" s="183"/>
      <c r="H100" s="152"/>
    </row>
    <row r="101" spans="1:8" s="169" customFormat="1" ht="20.25" customHeight="1">
      <c r="A101" s="148"/>
      <c r="B101" s="137"/>
      <c r="C101" s="137"/>
      <c r="D101" s="175"/>
      <c r="E101" s="139"/>
      <c r="F101" s="184"/>
      <c r="G101" s="182"/>
      <c r="H101" s="151"/>
    </row>
    <row r="102" spans="1:8" s="169" customFormat="1" ht="20.25" customHeight="1">
      <c r="A102" s="149"/>
      <c r="B102" s="150"/>
      <c r="C102" s="150"/>
      <c r="D102" s="176"/>
      <c r="E102" s="145"/>
      <c r="F102" s="185"/>
      <c r="G102" s="183"/>
      <c r="H102" s="152"/>
    </row>
    <row r="103" spans="1:8" s="169" customFormat="1" ht="20.25" customHeight="1">
      <c r="A103" s="148"/>
      <c r="B103" s="137"/>
      <c r="C103" s="137"/>
      <c r="D103" s="175"/>
      <c r="E103" s="139"/>
      <c r="F103" s="184"/>
      <c r="G103" s="182"/>
      <c r="H103" s="151"/>
    </row>
    <row r="104" spans="1:8" s="169" customFormat="1" ht="20.25" customHeight="1">
      <c r="A104" s="149"/>
      <c r="B104" s="150"/>
      <c r="C104" s="150"/>
      <c r="D104" s="176"/>
      <c r="E104" s="145"/>
      <c r="F104" s="185"/>
      <c r="G104" s="183"/>
      <c r="H104" s="152"/>
    </row>
    <row r="105" spans="1:8" s="169" customFormat="1" ht="20.25" customHeight="1">
      <c r="A105" s="148"/>
      <c r="B105" s="137"/>
      <c r="C105" s="137"/>
      <c r="D105" s="175"/>
      <c r="E105" s="139"/>
      <c r="F105" s="184"/>
      <c r="G105" s="182"/>
      <c r="H105" s="151"/>
    </row>
    <row r="106" spans="1:8" s="169" customFormat="1" ht="20.25" customHeight="1">
      <c r="A106" s="149"/>
      <c r="B106" s="150"/>
      <c r="C106" s="150"/>
      <c r="D106" s="176"/>
      <c r="E106" s="145"/>
      <c r="F106" s="185"/>
      <c r="G106" s="183"/>
      <c r="H106" s="152"/>
    </row>
    <row r="107" spans="1:8" s="169" customFormat="1" ht="20.25" customHeight="1">
      <c r="A107" s="148"/>
      <c r="B107" s="137"/>
      <c r="C107" s="137"/>
      <c r="D107" s="175"/>
      <c r="E107" s="139"/>
      <c r="F107" s="184"/>
      <c r="G107" s="182"/>
      <c r="H107" s="151"/>
    </row>
    <row r="108" spans="1:8" s="169" customFormat="1" ht="20.25" customHeight="1">
      <c r="A108" s="149"/>
      <c r="B108" s="150"/>
      <c r="C108" s="150"/>
      <c r="D108" s="176"/>
      <c r="E108" s="145"/>
      <c r="F108" s="185"/>
      <c r="G108" s="183"/>
      <c r="H108" s="152"/>
    </row>
    <row r="109" spans="1:8" s="169" customFormat="1" ht="20.25" customHeight="1">
      <c r="A109" s="148"/>
      <c r="B109" s="137"/>
      <c r="C109" s="137"/>
      <c r="D109" s="175"/>
      <c r="E109" s="139"/>
      <c r="F109" s="184"/>
      <c r="G109" s="182"/>
      <c r="H109" s="151"/>
    </row>
    <row r="110" spans="1:8" s="169" customFormat="1" ht="20.25" customHeight="1">
      <c r="A110" s="149"/>
      <c r="B110" s="150"/>
      <c r="C110" s="150"/>
      <c r="D110" s="176"/>
      <c r="E110" s="145"/>
      <c r="F110" s="185"/>
      <c r="G110" s="183"/>
      <c r="H110" s="152"/>
    </row>
    <row r="111" spans="1:8" s="169" customFormat="1" ht="20.25" customHeight="1">
      <c r="A111" s="148"/>
      <c r="B111" s="137"/>
      <c r="C111" s="137"/>
      <c r="D111" s="175"/>
      <c r="E111" s="139"/>
      <c r="F111" s="184"/>
      <c r="G111" s="182"/>
      <c r="H111" s="151"/>
    </row>
    <row r="112" spans="1:8" s="169" customFormat="1" ht="20.25" customHeight="1">
      <c r="A112" s="149"/>
      <c r="B112" s="150"/>
      <c r="C112" s="150"/>
      <c r="D112" s="176"/>
      <c r="E112" s="145"/>
      <c r="F112" s="185"/>
      <c r="G112" s="183"/>
      <c r="H112" s="152"/>
    </row>
    <row r="113" spans="1:8" s="169" customFormat="1" ht="20.25" customHeight="1">
      <c r="A113" s="148"/>
      <c r="B113" s="137"/>
      <c r="C113" s="137"/>
      <c r="D113" s="175"/>
      <c r="E113" s="139"/>
      <c r="F113" s="184"/>
      <c r="G113" s="182"/>
      <c r="H113" s="151"/>
    </row>
    <row r="114" spans="1:8" s="169" customFormat="1" ht="20.25" customHeight="1">
      <c r="A114" s="149"/>
      <c r="B114" s="150"/>
      <c r="C114" s="150"/>
      <c r="D114" s="176"/>
      <c r="E114" s="145"/>
      <c r="F114" s="185"/>
      <c r="G114" s="183"/>
      <c r="H114" s="152"/>
    </row>
    <row r="115" spans="1:8" s="169" customFormat="1" ht="20.25" customHeight="1">
      <c r="A115" s="148"/>
      <c r="B115" s="137"/>
      <c r="C115" s="137"/>
      <c r="D115" s="175"/>
      <c r="E115" s="139"/>
      <c r="F115" s="184"/>
      <c r="G115" s="182"/>
      <c r="H115" s="151"/>
    </row>
    <row r="116" spans="1:8" s="169" customFormat="1" ht="20.25" customHeight="1">
      <c r="A116" s="149"/>
      <c r="B116" s="150"/>
      <c r="C116" s="150"/>
      <c r="D116" s="176"/>
      <c r="E116" s="145"/>
      <c r="F116" s="185"/>
      <c r="G116" s="183"/>
      <c r="H116" s="152"/>
    </row>
    <row r="117" spans="1:8" s="169" customFormat="1" ht="20.25" customHeight="1">
      <c r="A117" s="148"/>
      <c r="B117" s="137"/>
      <c r="C117" s="137"/>
      <c r="D117" s="175"/>
      <c r="E117" s="139"/>
      <c r="F117" s="184"/>
      <c r="G117" s="182"/>
      <c r="H117" s="151"/>
    </row>
    <row r="118" spans="1:8" s="169" customFormat="1" ht="20.25" customHeight="1">
      <c r="A118" s="149"/>
      <c r="B118" s="150"/>
      <c r="C118" s="150"/>
      <c r="D118" s="176"/>
      <c r="E118" s="145"/>
      <c r="F118" s="185"/>
      <c r="G118" s="183"/>
      <c r="H118" s="152"/>
    </row>
    <row r="119" spans="1:8" s="169" customFormat="1" ht="20.25" customHeight="1">
      <c r="A119" s="148"/>
      <c r="B119" s="137"/>
      <c r="C119" s="137"/>
      <c r="D119" s="175"/>
      <c r="E119" s="139"/>
      <c r="F119" s="184"/>
      <c r="G119" s="182"/>
      <c r="H119" s="151"/>
    </row>
    <row r="120" spans="1:8" s="169" customFormat="1" ht="20.25" customHeight="1">
      <c r="A120" s="149"/>
      <c r="B120" s="150"/>
      <c r="C120" s="150"/>
      <c r="D120" s="176"/>
      <c r="E120" s="145"/>
      <c r="F120" s="185"/>
      <c r="G120" s="183"/>
      <c r="H120" s="152"/>
    </row>
    <row r="121" spans="1:8" s="169" customFormat="1" ht="20.25" customHeight="1">
      <c r="A121" s="148"/>
      <c r="B121" s="137"/>
      <c r="C121" s="137"/>
      <c r="D121" s="175"/>
      <c r="E121" s="139"/>
      <c r="F121" s="184"/>
      <c r="G121" s="182"/>
      <c r="H121" s="151"/>
    </row>
    <row r="122" spans="1:8" s="169" customFormat="1" ht="20.25" customHeight="1">
      <c r="A122" s="149"/>
      <c r="B122" s="150"/>
      <c r="C122" s="150"/>
      <c r="D122" s="176"/>
      <c r="E122" s="145"/>
      <c r="F122" s="185"/>
      <c r="G122" s="183"/>
      <c r="H122" s="152"/>
    </row>
    <row r="123" spans="1:8" s="169" customFormat="1" ht="20.25" customHeight="1">
      <c r="A123" s="148"/>
      <c r="B123" s="137"/>
      <c r="C123" s="137"/>
      <c r="D123" s="175"/>
      <c r="E123" s="139"/>
      <c r="F123" s="184"/>
      <c r="G123" s="182"/>
      <c r="H123" s="151"/>
    </row>
    <row r="124" spans="1:8" s="169" customFormat="1" ht="20.25" customHeight="1">
      <c r="A124" s="149"/>
      <c r="B124" s="150"/>
      <c r="C124" s="150"/>
      <c r="D124" s="176"/>
      <c r="E124" s="145"/>
      <c r="F124" s="185"/>
      <c r="G124" s="183"/>
      <c r="H124" s="152"/>
    </row>
    <row r="125" spans="1:8" s="169" customFormat="1" ht="20.25" customHeight="1">
      <c r="A125" s="148"/>
      <c r="B125" s="137"/>
      <c r="C125" s="137"/>
      <c r="D125" s="175"/>
      <c r="E125" s="139"/>
      <c r="F125" s="184"/>
      <c r="G125" s="182"/>
      <c r="H125" s="151"/>
    </row>
    <row r="126" spans="1:8" s="169" customFormat="1" ht="20.25" customHeight="1">
      <c r="A126" s="149"/>
      <c r="B126" s="150"/>
      <c r="C126" s="150"/>
      <c r="D126" s="176"/>
      <c r="E126" s="145"/>
      <c r="F126" s="185"/>
      <c r="G126" s="183"/>
      <c r="H126" s="152"/>
    </row>
    <row r="127" spans="1:8" s="169" customFormat="1" ht="20.25" customHeight="1">
      <c r="A127" s="148"/>
      <c r="B127" s="137"/>
      <c r="C127" s="137"/>
      <c r="D127" s="175"/>
      <c r="E127" s="139"/>
      <c r="F127" s="184"/>
      <c r="G127" s="182"/>
      <c r="H127" s="151"/>
    </row>
    <row r="128" spans="1:8" s="169" customFormat="1" ht="20.25" customHeight="1">
      <c r="A128" s="149"/>
      <c r="B128" s="150"/>
      <c r="C128" s="150"/>
      <c r="D128" s="176"/>
      <c r="E128" s="145"/>
      <c r="F128" s="185"/>
      <c r="G128" s="183"/>
      <c r="H128" s="152"/>
    </row>
    <row r="129" spans="1:8" s="169" customFormat="1" ht="20.25" customHeight="1">
      <c r="A129" s="148"/>
      <c r="B129" s="137"/>
      <c r="C129" s="137"/>
      <c r="D129" s="175"/>
      <c r="E129" s="139"/>
      <c r="F129" s="184"/>
      <c r="G129" s="182"/>
      <c r="H129" s="151"/>
    </row>
    <row r="130" spans="1:8" s="169" customFormat="1" ht="20.25" customHeight="1">
      <c r="A130" s="149"/>
      <c r="B130" s="150"/>
      <c r="C130" s="150"/>
      <c r="D130" s="176"/>
      <c r="E130" s="145"/>
      <c r="F130" s="185"/>
      <c r="G130" s="183"/>
      <c r="H130" s="152"/>
    </row>
    <row r="131" spans="1:8" s="169" customFormat="1" ht="20.25" customHeight="1">
      <c r="A131" s="148"/>
      <c r="B131" s="137"/>
      <c r="C131" s="137"/>
      <c r="D131" s="175"/>
      <c r="E131" s="139"/>
      <c r="F131" s="184"/>
      <c r="G131" s="182"/>
      <c r="H131" s="151"/>
    </row>
    <row r="132" spans="1:8" s="169" customFormat="1" ht="20.25" customHeight="1">
      <c r="A132" s="149"/>
      <c r="B132" s="150"/>
      <c r="C132" s="150"/>
      <c r="D132" s="176"/>
      <c r="E132" s="145"/>
      <c r="F132" s="185"/>
      <c r="G132" s="183"/>
      <c r="H132" s="152"/>
    </row>
    <row r="133" spans="1:8" s="169" customFormat="1" ht="20.25" customHeight="1">
      <c r="A133" s="148"/>
      <c r="B133" s="137"/>
      <c r="C133" s="137"/>
      <c r="D133" s="175"/>
      <c r="E133" s="139"/>
      <c r="F133" s="184"/>
      <c r="G133" s="182"/>
      <c r="H133" s="151"/>
    </row>
    <row r="134" spans="1:8" s="169" customFormat="1" ht="20.25" customHeight="1">
      <c r="A134" s="149"/>
      <c r="B134" s="150"/>
      <c r="C134" s="150"/>
      <c r="D134" s="176"/>
      <c r="E134" s="145"/>
      <c r="F134" s="185"/>
      <c r="G134" s="183"/>
      <c r="H134" s="152"/>
    </row>
    <row r="135" spans="1:8" s="169" customFormat="1" ht="20.25" customHeight="1">
      <c r="A135" s="148"/>
      <c r="B135" s="137"/>
      <c r="C135" s="137"/>
      <c r="D135" s="175"/>
      <c r="E135" s="139"/>
      <c r="F135" s="184"/>
      <c r="G135" s="182"/>
      <c r="H135" s="151"/>
    </row>
    <row r="136" spans="1:8" s="169" customFormat="1" ht="20.25" customHeight="1">
      <c r="A136" s="149"/>
      <c r="B136" s="150"/>
      <c r="C136" s="150"/>
      <c r="D136" s="176"/>
      <c r="E136" s="145"/>
      <c r="F136" s="185"/>
      <c r="G136" s="183"/>
      <c r="H136" s="152"/>
    </row>
    <row r="137" spans="1:8" s="169" customFormat="1" ht="20.25" customHeight="1">
      <c r="A137" s="148"/>
      <c r="B137" s="137"/>
      <c r="C137" s="137"/>
      <c r="D137" s="175"/>
      <c r="E137" s="139"/>
      <c r="F137" s="184"/>
      <c r="G137" s="182"/>
      <c r="H137" s="151"/>
    </row>
    <row r="138" spans="1:8" s="169" customFormat="1" ht="20.25" customHeight="1">
      <c r="A138" s="149"/>
      <c r="B138" s="150"/>
      <c r="C138" s="150"/>
      <c r="D138" s="176"/>
      <c r="E138" s="145"/>
      <c r="F138" s="185"/>
      <c r="G138" s="183"/>
      <c r="H138" s="152"/>
    </row>
    <row r="139" spans="1:8" s="169" customFormat="1" ht="20.25" customHeight="1">
      <c r="A139" s="148"/>
      <c r="B139" s="137"/>
      <c r="C139" s="137"/>
      <c r="D139" s="175"/>
      <c r="E139" s="139"/>
      <c r="F139" s="184"/>
      <c r="G139" s="182"/>
      <c r="H139" s="151"/>
    </row>
    <row r="140" spans="1:8" s="169" customFormat="1" ht="20.25" customHeight="1">
      <c r="A140" s="149"/>
      <c r="B140" s="150"/>
      <c r="C140" s="150"/>
      <c r="D140" s="176"/>
      <c r="E140" s="145"/>
      <c r="F140" s="185"/>
      <c r="G140" s="183"/>
      <c r="H140" s="152"/>
    </row>
    <row r="141" spans="1:8" s="169" customFormat="1" ht="20.25" customHeight="1">
      <c r="A141" s="148"/>
      <c r="B141" s="137"/>
      <c r="C141" s="137"/>
      <c r="D141" s="175"/>
      <c r="E141" s="139"/>
      <c r="F141" s="184"/>
      <c r="G141" s="182"/>
      <c r="H141" s="151"/>
    </row>
    <row r="142" spans="1:8" s="169" customFormat="1" ht="20.25" customHeight="1">
      <c r="A142" s="149"/>
      <c r="B142" s="150"/>
      <c r="C142" s="150"/>
      <c r="D142" s="176"/>
      <c r="E142" s="145"/>
      <c r="F142" s="185"/>
      <c r="G142" s="183"/>
      <c r="H142" s="152"/>
    </row>
  </sheetData>
  <mergeCells count="1">
    <mergeCell ref="A2:B2"/>
  </mergeCells>
  <phoneticPr fontId="4"/>
  <pageMargins left="0.55118110236220474" right="0.19685039370078741" top="0.59055118110236227" bottom="0.55118110236220474" header="0.27559055118110237" footer="0.19685039370078741"/>
  <pageSetup paperSize="9" scale="60" orientation="portrait" r:id="rId1"/>
  <headerFooter alignWithMargins="0">
    <oddFooter>&amp;C&amp;"ＭＳ Ｐ明朝,標準"&amp;14鶴岡市教育委員会管理課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6345-A09E-4726-BD41-43F3681639CC}">
  <dimension ref="B1:AQ336"/>
  <sheetViews>
    <sheetView view="pageBreakPreview" topLeftCell="A5" zoomScale="55" zoomScaleNormal="55" zoomScaleSheetLayoutView="55" workbookViewId="0">
      <pane xSplit="5" ySplit="2" topLeftCell="S7" activePane="bottomRight" state="frozen"/>
      <selection activeCell="A16" sqref="A16:E16"/>
      <selection pane="topRight" activeCell="A16" sqref="A16:E16"/>
      <selection pane="bottomLeft" activeCell="A16" sqref="A16:E16"/>
      <selection pane="bottomRight" activeCell="J107" sqref="J107"/>
    </sheetView>
  </sheetViews>
  <sheetFormatPr defaultColWidth="10" defaultRowHeight="16.8" outlineLevelRow="1"/>
  <cols>
    <col min="1" max="1" width="1" style="4" customWidth="1"/>
    <col min="2" max="2" width="9.88671875" style="114" customWidth="1"/>
    <col min="3" max="3" width="34.33203125" style="114" customWidth="1"/>
    <col min="4" max="4" width="56.44140625" style="114" customWidth="1"/>
    <col min="5" max="5" width="10.77734375" style="114" bestFit="1" customWidth="1"/>
    <col min="6" max="6" width="7.21875" style="114" bestFit="1" customWidth="1"/>
    <col min="7" max="8" width="14.44140625" style="114" customWidth="1"/>
    <col min="9" max="9" width="25.6640625" style="114" customWidth="1"/>
    <col min="10" max="12" width="10" style="114"/>
    <col min="13" max="13" width="64" style="114" bestFit="1" customWidth="1"/>
    <col min="14" max="14" width="59.109375" style="114" bestFit="1" customWidth="1"/>
    <col min="15" max="16" width="7.88671875" style="114" bestFit="1" customWidth="1"/>
    <col min="17" max="17" width="13.33203125" style="114" bestFit="1" customWidth="1"/>
    <col min="18" max="18" width="13.88671875" style="114" bestFit="1" customWidth="1"/>
    <col min="19" max="19" width="7.88671875" style="114" bestFit="1" customWidth="1"/>
    <col min="20" max="20" width="10" style="114"/>
    <col min="21" max="21" width="7.88671875" style="114" bestFit="1" customWidth="1"/>
    <col min="22" max="24" width="13.33203125" style="114" bestFit="1" customWidth="1"/>
    <col min="25" max="25" width="9.109375" style="114" bestFit="1" customWidth="1"/>
    <col min="26" max="27" width="13.33203125" style="114" bestFit="1" customWidth="1"/>
    <col min="28" max="28" width="8.21875" style="114" bestFit="1" customWidth="1"/>
    <col min="29" max="29" width="13.33203125" style="114" bestFit="1" customWidth="1"/>
    <col min="30" max="30" width="10.44140625" style="114" bestFit="1" customWidth="1"/>
    <col min="31" max="31" width="7.88671875" style="114" bestFit="1" customWidth="1"/>
    <col min="32" max="33" width="13.33203125" style="114" bestFit="1" customWidth="1"/>
    <col min="34" max="34" width="15.44140625" style="114" bestFit="1" customWidth="1"/>
    <col min="35" max="36" width="10.6640625" style="114" bestFit="1" customWidth="1"/>
    <col min="37" max="38" width="12.77734375" style="114" bestFit="1" customWidth="1"/>
    <col min="39" max="39" width="13" style="114" customWidth="1"/>
    <col min="40" max="40" width="13.44140625" style="114" bestFit="1" customWidth="1"/>
    <col min="41" max="41" width="10" style="114"/>
    <col min="42" max="42" width="11.6640625" style="114" bestFit="1" customWidth="1"/>
    <col min="43" max="43" width="10" style="114"/>
    <col min="44" max="16384" width="10" style="4"/>
  </cols>
  <sheetData>
    <row r="1" spans="2:43" s="2" customFormat="1" ht="20.399999999999999" hidden="1" outlineLevel="1">
      <c r="B1" s="5"/>
      <c r="C1" s="5"/>
      <c r="D1" s="5"/>
      <c r="E1" s="6"/>
      <c r="F1" s="5"/>
      <c r="G1" s="7"/>
      <c r="H1" s="8"/>
      <c r="I1" s="5"/>
      <c r="J1" s="9"/>
      <c r="K1" s="10"/>
      <c r="L1" s="11"/>
      <c r="M1" s="5"/>
      <c r="N1" s="5"/>
      <c r="O1" s="5"/>
      <c r="P1" s="5"/>
      <c r="Q1" s="12"/>
      <c r="R1" s="12"/>
      <c r="S1" s="12"/>
      <c r="T1" s="12"/>
      <c r="U1" s="13"/>
      <c r="V1" s="12"/>
      <c r="W1" s="12"/>
      <c r="X1" s="12"/>
      <c r="Y1" s="12"/>
      <c r="Z1" s="12"/>
      <c r="AA1" s="5"/>
      <c r="AB1" s="5"/>
      <c r="AC1" s="5"/>
      <c r="AD1" s="5"/>
      <c r="AE1" s="5"/>
      <c r="AF1" s="5"/>
      <c r="AG1" s="5"/>
      <c r="AH1" s="5"/>
      <c r="AI1" s="14"/>
      <c r="AJ1" s="14"/>
      <c r="AK1" s="14"/>
      <c r="AL1" s="14"/>
      <c r="AM1" s="14"/>
      <c r="AN1" s="14"/>
      <c r="AO1" s="15"/>
      <c r="AP1" s="16" t="s">
        <v>19</v>
      </c>
      <c r="AQ1" s="5"/>
    </row>
    <row r="2" spans="2:43" s="2" customFormat="1" ht="20.399999999999999" hidden="1" outlineLevel="1">
      <c r="B2" s="5"/>
      <c r="C2" s="5"/>
      <c r="D2" s="5"/>
      <c r="E2" s="6"/>
      <c r="F2" s="5"/>
      <c r="G2" s="7"/>
      <c r="H2" s="8"/>
      <c r="I2" s="5"/>
      <c r="J2" s="9"/>
      <c r="K2" s="10"/>
      <c r="L2" s="11"/>
      <c r="M2" s="5"/>
      <c r="N2" s="5"/>
      <c r="O2" s="5"/>
      <c r="P2" s="5"/>
      <c r="Q2" s="12"/>
      <c r="R2" s="12"/>
      <c r="S2" s="12"/>
      <c r="T2" s="12"/>
      <c r="U2" s="13"/>
      <c r="V2" s="12"/>
      <c r="W2" s="12"/>
      <c r="X2" s="12"/>
      <c r="Y2" s="12"/>
      <c r="Z2" s="12"/>
      <c r="AA2" s="5"/>
      <c r="AB2" s="5"/>
      <c r="AC2" s="5"/>
      <c r="AD2" s="5"/>
      <c r="AE2" s="5"/>
      <c r="AF2" s="5"/>
      <c r="AG2" s="5"/>
      <c r="AH2" s="17" t="s">
        <v>20</v>
      </c>
      <c r="AI2" s="17" t="s">
        <v>21</v>
      </c>
      <c r="AJ2" s="17" t="s">
        <v>22</v>
      </c>
      <c r="AK2" s="17" t="s">
        <v>23</v>
      </c>
      <c r="AL2" s="17" t="s">
        <v>24</v>
      </c>
      <c r="AM2" s="18" t="s">
        <v>25</v>
      </c>
      <c r="AN2" s="17" t="s">
        <v>26</v>
      </c>
      <c r="AO2" s="17" t="s">
        <v>27</v>
      </c>
      <c r="AP2" s="16" t="s">
        <v>28</v>
      </c>
      <c r="AQ2" s="5"/>
    </row>
    <row r="3" spans="2:43" s="3" customFormat="1" ht="22.5" hidden="1" customHeight="1" outlineLevel="1">
      <c r="B3" s="19"/>
      <c r="C3" s="12"/>
      <c r="D3" s="20"/>
      <c r="E3" s="21"/>
      <c r="F3" s="22"/>
      <c r="G3" s="23"/>
      <c r="H3" s="23"/>
      <c r="I3" s="12"/>
      <c r="J3" s="24"/>
      <c r="K3" s="25"/>
      <c r="L3" s="26"/>
      <c r="M3" s="12"/>
      <c r="N3" s="12"/>
      <c r="O3" s="12"/>
      <c r="P3" s="12"/>
      <c r="Q3" s="27"/>
      <c r="R3" s="27"/>
      <c r="S3" s="27"/>
      <c r="T3" s="27"/>
      <c r="U3" s="13"/>
      <c r="V3" s="27"/>
      <c r="W3" s="27"/>
      <c r="X3" s="27"/>
      <c r="Y3" s="27"/>
      <c r="Z3" s="27"/>
      <c r="AA3" s="28"/>
      <c r="AB3" s="28"/>
      <c r="AC3" s="28"/>
      <c r="AD3" s="28"/>
      <c r="AE3" s="28"/>
      <c r="AF3" s="12"/>
      <c r="AG3" s="12"/>
      <c r="AH3" s="29"/>
      <c r="AI3" s="29"/>
      <c r="AJ3" s="29"/>
      <c r="AK3" s="29"/>
      <c r="AL3" s="29"/>
      <c r="AM3" s="29"/>
      <c r="AN3" s="29"/>
      <c r="AO3" s="29"/>
      <c r="AP3" s="16" t="s">
        <v>29</v>
      </c>
      <c r="AQ3" s="12"/>
    </row>
    <row r="4" spans="2:43" s="3" customFormat="1" ht="12.75" hidden="1" customHeight="1" outlineLevel="1">
      <c r="B4" s="19"/>
      <c r="C4" s="20"/>
      <c r="D4" s="20"/>
      <c r="E4" s="21"/>
      <c r="F4" s="22"/>
      <c r="G4" s="23"/>
      <c r="H4" s="23"/>
      <c r="I4" s="30"/>
      <c r="J4" s="24"/>
      <c r="K4" s="25"/>
      <c r="L4" s="26"/>
      <c r="M4" s="208" t="s">
        <v>7</v>
      </c>
      <c r="N4" s="208" t="s">
        <v>8</v>
      </c>
      <c r="O4" s="208" t="s">
        <v>9</v>
      </c>
      <c r="P4" s="209" t="s">
        <v>3</v>
      </c>
      <c r="Q4" s="210" t="s">
        <v>10</v>
      </c>
      <c r="R4" s="31" t="s">
        <v>30</v>
      </c>
      <c r="S4" s="32"/>
      <c r="T4" s="32"/>
      <c r="U4" s="32"/>
      <c r="V4" s="33"/>
      <c r="W4" s="34" t="s">
        <v>31</v>
      </c>
      <c r="X4" s="35" t="s">
        <v>32</v>
      </c>
      <c r="Y4" s="35" t="s">
        <v>33</v>
      </c>
      <c r="Z4" s="35" t="s">
        <v>34</v>
      </c>
      <c r="AA4" s="36" t="s">
        <v>35</v>
      </c>
      <c r="AB4" s="36"/>
      <c r="AC4" s="36"/>
      <c r="AD4" s="36"/>
      <c r="AE4" s="36"/>
      <c r="AF4" s="36"/>
      <c r="AG4" s="36"/>
      <c r="AH4" s="37"/>
      <c r="AI4" s="38" t="s">
        <v>12</v>
      </c>
      <c r="AJ4" s="38"/>
      <c r="AK4" s="38"/>
      <c r="AL4" s="38"/>
      <c r="AM4" s="38"/>
      <c r="AN4" s="38"/>
      <c r="AO4" s="38"/>
      <c r="AP4" s="39"/>
      <c r="AQ4" s="12"/>
    </row>
    <row r="5" spans="2:43" s="3" customFormat="1" ht="22.5" customHeight="1" collapsed="1">
      <c r="B5" s="19"/>
      <c r="C5" s="20" t="s">
        <v>36</v>
      </c>
      <c r="D5" s="40"/>
      <c r="E5" s="41"/>
      <c r="F5" s="42"/>
      <c r="G5" s="43"/>
      <c r="H5" s="43"/>
      <c r="I5" s="30" t="e">
        <f>#REF!</f>
        <v>#REF!</v>
      </c>
      <c r="J5" s="24"/>
      <c r="K5" s="25"/>
      <c r="L5" s="26"/>
      <c r="M5" s="208"/>
      <c r="N5" s="208"/>
      <c r="O5" s="208"/>
      <c r="P5" s="209"/>
      <c r="Q5" s="210"/>
      <c r="R5" s="44"/>
      <c r="S5" s="45"/>
      <c r="T5" s="45"/>
      <c r="U5" s="46" t="s">
        <v>37</v>
      </c>
      <c r="V5" s="47" t="s">
        <v>38</v>
      </c>
      <c r="W5" s="48" t="s">
        <v>39</v>
      </c>
      <c r="X5" s="49" t="s">
        <v>39</v>
      </c>
      <c r="Y5" s="49" t="s">
        <v>39</v>
      </c>
      <c r="Z5" s="49" t="s">
        <v>39</v>
      </c>
      <c r="AA5" s="50" t="s">
        <v>40</v>
      </c>
      <c r="AB5" s="50" t="s">
        <v>37</v>
      </c>
      <c r="AC5" s="50" t="s">
        <v>41</v>
      </c>
      <c r="AD5" s="50" t="s">
        <v>42</v>
      </c>
      <c r="AE5" s="50" t="s">
        <v>43</v>
      </c>
      <c r="AF5" s="18" t="s">
        <v>44</v>
      </c>
      <c r="AG5" s="18" t="s">
        <v>45</v>
      </c>
      <c r="AH5" s="18" t="s">
        <v>46</v>
      </c>
      <c r="AI5" s="202" t="s">
        <v>47</v>
      </c>
      <c r="AJ5" s="203"/>
      <c r="AK5" s="202" t="s">
        <v>48</v>
      </c>
      <c r="AL5" s="203"/>
      <c r="AM5" s="18" t="s">
        <v>49</v>
      </c>
      <c r="AN5" s="18" t="s">
        <v>50</v>
      </c>
      <c r="AO5" s="18" t="s">
        <v>51</v>
      </c>
      <c r="AP5" s="18" t="s">
        <v>52</v>
      </c>
      <c r="AQ5" s="12"/>
    </row>
    <row r="6" spans="2:43" s="3" customFormat="1" ht="17.399999999999999" customHeight="1">
      <c r="B6" s="204" t="s">
        <v>0</v>
      </c>
      <c r="C6" s="205"/>
      <c r="D6" s="51" t="s">
        <v>1</v>
      </c>
      <c r="E6" s="52" t="s">
        <v>2</v>
      </c>
      <c r="F6" s="51" t="s">
        <v>3</v>
      </c>
      <c r="G6" s="53" t="s">
        <v>4</v>
      </c>
      <c r="H6" s="53" t="s">
        <v>5</v>
      </c>
      <c r="I6" s="54" t="s">
        <v>6</v>
      </c>
      <c r="J6" s="24" t="s">
        <v>11</v>
      </c>
      <c r="K6" s="25" t="s">
        <v>53</v>
      </c>
      <c r="L6" s="26" t="s">
        <v>54</v>
      </c>
      <c r="M6" s="208"/>
      <c r="N6" s="208"/>
      <c r="O6" s="208"/>
      <c r="P6" s="209"/>
      <c r="Q6" s="210"/>
      <c r="R6" s="55"/>
      <c r="S6" s="56"/>
      <c r="T6" s="56"/>
      <c r="U6" s="57"/>
      <c r="V6" s="58"/>
      <c r="W6" s="59" t="s">
        <v>55</v>
      </c>
      <c r="X6" s="60" t="s">
        <v>55</v>
      </c>
      <c r="Y6" s="60" t="s">
        <v>55</v>
      </c>
      <c r="Z6" s="60" t="s">
        <v>55</v>
      </c>
      <c r="AA6" s="61" t="s">
        <v>56</v>
      </c>
      <c r="AB6" s="61" t="s">
        <v>57</v>
      </c>
      <c r="AC6" s="61" t="s">
        <v>58</v>
      </c>
      <c r="AD6" s="61" t="s">
        <v>59</v>
      </c>
      <c r="AE6" s="61" t="s">
        <v>60</v>
      </c>
      <c r="AF6" s="62" t="s">
        <v>61</v>
      </c>
      <c r="AG6" s="62" t="s">
        <v>62</v>
      </c>
      <c r="AH6" s="62" t="s">
        <v>63</v>
      </c>
      <c r="AI6" s="206" t="s">
        <v>64</v>
      </c>
      <c r="AJ6" s="207"/>
      <c r="AK6" s="206" t="s">
        <v>65</v>
      </c>
      <c r="AL6" s="207"/>
      <c r="AM6" s="62" t="s">
        <v>66</v>
      </c>
      <c r="AN6" s="62" t="s">
        <v>67</v>
      </c>
      <c r="AO6" s="62" t="s">
        <v>68</v>
      </c>
      <c r="AP6" s="62" t="s">
        <v>69</v>
      </c>
      <c r="AQ6" s="12"/>
    </row>
    <row r="7" spans="2:43" s="3" customFormat="1" ht="20.25" hidden="1" customHeight="1">
      <c r="B7" s="94"/>
      <c r="C7" s="63"/>
      <c r="D7" s="63"/>
      <c r="E7" s="64"/>
      <c r="F7" s="65"/>
      <c r="G7" s="66"/>
      <c r="H7" s="66"/>
      <c r="I7" s="98"/>
      <c r="J7" s="67"/>
      <c r="K7" s="68"/>
      <c r="L7" s="69"/>
      <c r="M7" s="70"/>
      <c r="N7" s="70">
        <f t="shared" ref="N7:N132" si="0">(D7)</f>
        <v>0</v>
      </c>
      <c r="O7" s="71"/>
      <c r="P7" s="72"/>
      <c r="Q7" s="73" t="str">
        <f t="shared" ref="Q7:Q13" si="1">IF(COUNT(V8:Z8,AP8)=0,0,IF(Q8=ROUNDDOWN(W8,0),CONCATENATE("ﾌﾞ-P",W7),IF(Q8=ROUNDDOWN(X8,0),CONCATENATE("ｾ-P",X7),IF(Q8=ROUNDDOWN(Y8,0),CONCATENATE("コ-P",Y7),IF(Q8=ROUNDDOWN(Z8,0),CONCATENATE("施-P",Z7),IF(Q8=ROUNDDOWN(AP8,0),CONCATENATE("歩-",AP7),IF(Q8=ROUNDDOWN(V8,-1),CONCATENATE(V7))))))))</f>
        <v>ﾌﾞ-P</v>
      </c>
      <c r="R7" s="74"/>
      <c r="S7" s="75"/>
      <c r="T7" s="75"/>
      <c r="U7" s="76"/>
      <c r="V7" s="77"/>
      <c r="W7" s="78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9"/>
      <c r="AJ7" s="80"/>
      <c r="AK7" s="81"/>
      <c r="AL7" s="81"/>
      <c r="AM7" s="81"/>
      <c r="AN7" s="81"/>
      <c r="AO7" s="75"/>
      <c r="AP7" s="75" t="str">
        <f>IF(AND($V8&lt;=0,$AH8=0,$AO8=0),"見積",IF(AND($V8=0,$AH8&lt;=0,$AO8=0),"材",IF(AND($V8=0,$AH8=0,$AO8&lt;=0),"労","複合")))</f>
        <v>複合</v>
      </c>
      <c r="AQ7" s="12"/>
    </row>
    <row r="8" spans="2:43" s="3" customFormat="1" ht="20.25" hidden="1" customHeight="1">
      <c r="B8" s="96">
        <v>4</v>
      </c>
      <c r="C8" s="82" t="s">
        <v>163</v>
      </c>
      <c r="D8" s="82" t="s">
        <v>15</v>
      </c>
      <c r="E8" s="83"/>
      <c r="F8" s="84"/>
      <c r="G8" s="85"/>
      <c r="H8" s="85"/>
      <c r="I8" s="99"/>
      <c r="J8" s="67"/>
      <c r="K8" s="68"/>
      <c r="L8" s="69"/>
      <c r="M8" s="86" t="str">
        <f>(C8)</f>
        <v>舞台照明設備工事</v>
      </c>
      <c r="N8" s="86" t="str">
        <f t="shared" si="0"/>
        <v>更新照明器具</v>
      </c>
      <c r="O8" s="87">
        <f>E8</f>
        <v>0</v>
      </c>
      <c r="P8" s="88">
        <f t="shared" ref="P8" si="2">F8</f>
        <v>0</v>
      </c>
      <c r="Q8" s="89">
        <f>ROUNDDOWN(IF(COUNT($AP8)=0,0,MIN($AP8)),0)</f>
        <v>0</v>
      </c>
      <c r="R8" s="90"/>
      <c r="S8" s="91"/>
      <c r="T8" s="91"/>
      <c r="U8" s="57"/>
      <c r="V8" s="58" t="str">
        <f t="shared" ref="V8" si="3">IF(COUNT(R8:T8)=0,"",ROUNDDOWN(MIN(R8:T8)*U8,-1))</f>
        <v/>
      </c>
      <c r="W8" s="92"/>
      <c r="X8" s="91"/>
      <c r="Y8" s="91"/>
      <c r="Z8" s="91"/>
      <c r="AA8" s="91">
        <f t="shared" ref="AA8" si="4">MIN(V8:Z8)</f>
        <v>0</v>
      </c>
      <c r="AB8" s="93"/>
      <c r="AC8" s="91">
        <f>AA8*AB8</f>
        <v>0</v>
      </c>
      <c r="AD8" s="93"/>
      <c r="AE8" s="93"/>
      <c r="AF8" s="93"/>
      <c r="AG8" s="93"/>
      <c r="AH8" s="91">
        <f t="shared" ref="AH8" si="5">AC8*((1+AD8)+AE8+AF8+AG8)</f>
        <v>0</v>
      </c>
      <c r="AI8" s="91">
        <f>IF($AI7="",0,VLOOKUP(AI7,#REF!,2,FALSE))</f>
        <v>0</v>
      </c>
      <c r="AJ8" s="91">
        <f>IF($AJ7="",0,VLOOKUP(AJ7,#REF!,2,FALSE))</f>
        <v>0</v>
      </c>
      <c r="AK8" s="91">
        <f t="shared" ref="AK8:AL8" si="6">IF(AI8="","",AI8*AK7)</f>
        <v>0</v>
      </c>
      <c r="AL8" s="91">
        <f t="shared" si="6"/>
        <v>0</v>
      </c>
      <c r="AM8" s="91">
        <f>IF($AM7=0,0,#REF!)</f>
        <v>0</v>
      </c>
      <c r="AN8" s="91">
        <f t="shared" ref="AN8" si="7">IF(AI8="",0,AK8*AN7)+IF(AJ8="",0,AL8*AN7)</f>
        <v>0</v>
      </c>
      <c r="AO8" s="91">
        <f t="shared" ref="AO8" si="8">SUM(AK8:AN8)</f>
        <v>0</v>
      </c>
      <c r="AP8" s="91">
        <f>AH8+AO8</f>
        <v>0</v>
      </c>
      <c r="AQ8" s="12"/>
    </row>
    <row r="9" spans="2:43" s="3" customFormat="1" ht="20.25" hidden="1" customHeight="1">
      <c r="B9" s="94"/>
      <c r="C9" s="63"/>
      <c r="D9" s="63"/>
      <c r="E9" s="64"/>
      <c r="F9" s="65"/>
      <c r="G9" s="66"/>
      <c r="H9" s="66"/>
      <c r="I9" s="95"/>
      <c r="J9" s="67"/>
      <c r="K9" s="68"/>
      <c r="L9" s="69"/>
      <c r="M9" s="70"/>
      <c r="N9" s="70">
        <f t="shared" si="0"/>
        <v>0</v>
      </c>
      <c r="O9" s="71"/>
      <c r="P9" s="72"/>
      <c r="Q9" s="73" t="str">
        <f t="shared" si="1"/>
        <v>ｾ-P</v>
      </c>
      <c r="R9" s="74" t="s">
        <v>14</v>
      </c>
      <c r="S9" s="75"/>
      <c r="T9" s="75"/>
      <c r="U9" s="76">
        <v>0.65</v>
      </c>
      <c r="V9" s="77"/>
      <c r="W9" s="78" t="s">
        <v>162</v>
      </c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9" t="s">
        <v>22</v>
      </c>
      <c r="AJ9" s="80"/>
      <c r="AK9" s="81">
        <v>1.2999999999999999E-2</v>
      </c>
      <c r="AL9" s="81"/>
      <c r="AM9" s="81"/>
      <c r="AN9" s="81">
        <v>0.25</v>
      </c>
      <c r="AO9" s="75"/>
      <c r="AP9" s="75" t="e">
        <f t="shared" ref="AP9" si="9">IF(AND($V10&lt;=0,$AH10=0,$AO10=0),"見積",IF(AND($V10=0,$AH10&lt;=0,$AO10=0),"材",IF(AND($V10=0,$AH10=0,$AO10&lt;=0),"労","複合")))</f>
        <v>#REF!</v>
      </c>
      <c r="AQ9" s="12"/>
    </row>
    <row r="10" spans="2:43" s="3" customFormat="1" ht="20.25" hidden="1" customHeight="1">
      <c r="B10" s="96"/>
      <c r="C10" s="82" t="s">
        <v>89</v>
      </c>
      <c r="D10" s="82" t="s">
        <v>90</v>
      </c>
      <c r="E10" s="83">
        <v>102</v>
      </c>
      <c r="F10" s="84" t="s">
        <v>91</v>
      </c>
      <c r="G10" s="85">
        <f t="shared" ref="G10:G26" si="10">IF(Q10&lt;10,ROUNDDOWN(Q10,0),IF(Q10&lt;100,ROUNDDOWN((Q10),0),IF(Q10&lt;1000,ROUNDDOWN((Q10),-1),ROUNDDOWN(Q10,-(LEN(TEXT(Q10,"0"))-3)))))</f>
        <v>0</v>
      </c>
      <c r="H10" s="85">
        <f t="shared" ref="H10" si="11">TRUNC(E10*G10)</f>
        <v>0</v>
      </c>
      <c r="I10" s="100"/>
      <c r="J10" s="67"/>
      <c r="K10" s="68"/>
      <c r="L10" s="69"/>
      <c r="M10" s="86" t="str">
        <f>(C10)</f>
        <v>EM-IPEE-Sケーブル</v>
      </c>
      <c r="N10" s="86" t="str">
        <f t="shared" si="0"/>
        <v>0.3-1P、管内</v>
      </c>
      <c r="O10" s="87">
        <f>E10</f>
        <v>102</v>
      </c>
      <c r="P10" s="88" t="str">
        <f t="shared" ref="P10" si="12">F10</f>
        <v>ｍ</v>
      </c>
      <c r="Q10" s="89">
        <f t="shared" ref="Q10" si="13">ROUNDDOWN(IF(COUNT($AP10)=0,0,MIN($AP10)),0)</f>
        <v>0</v>
      </c>
      <c r="R10" s="90"/>
      <c r="S10" s="91"/>
      <c r="T10" s="91"/>
      <c r="U10" s="57">
        <v>0.65</v>
      </c>
      <c r="V10" s="58" t="str">
        <f t="shared" ref="V10:V26" si="14">IF(COUNT(R10:T10)=0,"",ROUNDDOWN(MIN(R10:T10)*U10,-1))</f>
        <v/>
      </c>
      <c r="W10" s="92">
        <v>114</v>
      </c>
      <c r="X10" s="91"/>
      <c r="Y10" s="91"/>
      <c r="Z10" s="91"/>
      <c r="AA10" s="91">
        <f t="shared" ref="AA10" si="15">MIN(V10:Z10)</f>
        <v>114</v>
      </c>
      <c r="AB10" s="93">
        <v>1.1000000000000001</v>
      </c>
      <c r="AC10" s="91">
        <f t="shared" ref="AC10" si="16">AA10*AB10</f>
        <v>125.4</v>
      </c>
      <c r="AD10" s="93"/>
      <c r="AE10" s="93"/>
      <c r="AF10" s="93"/>
      <c r="AG10" s="93">
        <v>0.03</v>
      </c>
      <c r="AH10" s="91">
        <f t="shared" ref="AH10:AH12" si="17">AC10*((1+AD10)+AE10+AF10+AG10)</f>
        <v>129.16200000000001</v>
      </c>
      <c r="AI10" s="91" t="e">
        <f>IF($AI9="",0,VLOOKUP(AI9,#REF!,2,FALSE))</f>
        <v>#REF!</v>
      </c>
      <c r="AJ10" s="91">
        <f>IF($AJ9="",0,VLOOKUP(AJ9,#REF!,2,FALSE))</f>
        <v>0</v>
      </c>
      <c r="AK10" s="91" t="e">
        <f t="shared" ref="AK10:AL10" si="18">IF(AI10="","",AI10*AK9)</f>
        <v>#REF!</v>
      </c>
      <c r="AL10" s="91">
        <f t="shared" si="18"/>
        <v>0</v>
      </c>
      <c r="AM10" s="91">
        <f>IF($AM9=0,0,#REF!)</f>
        <v>0</v>
      </c>
      <c r="AN10" s="91" t="e">
        <f t="shared" ref="AN10" si="19">IF(AI10="",0,AK10*AN9)+IF(AJ10="",0,AL10*AN9)</f>
        <v>#REF!</v>
      </c>
      <c r="AO10" s="91" t="e">
        <f>SUM(AK10:AN10)</f>
        <v>#REF!</v>
      </c>
      <c r="AP10" s="91" t="e">
        <f t="shared" ref="AP10:AP24" si="20">AH10+AO10</f>
        <v>#REF!</v>
      </c>
      <c r="AQ10" s="12"/>
    </row>
    <row r="11" spans="2:43" s="3" customFormat="1" ht="20.25" hidden="1" customHeight="1">
      <c r="B11" s="94"/>
      <c r="C11" s="63"/>
      <c r="D11" s="63"/>
      <c r="E11" s="64"/>
      <c r="F11" s="65"/>
      <c r="G11" s="66"/>
      <c r="H11" s="66"/>
      <c r="I11" s="98"/>
      <c r="J11" s="67"/>
      <c r="K11" s="68"/>
      <c r="L11" s="69"/>
      <c r="M11" s="70"/>
      <c r="N11" s="70">
        <f t="shared" si="0"/>
        <v>0</v>
      </c>
      <c r="O11" s="71"/>
      <c r="P11" s="72"/>
      <c r="Q11" s="73" t="str">
        <f t="shared" si="1"/>
        <v>ｾ-P</v>
      </c>
      <c r="R11" s="74" t="str">
        <f>$R$9</f>
        <v>Panasonic</v>
      </c>
      <c r="S11" s="75"/>
      <c r="T11" s="75"/>
      <c r="U11" s="76"/>
      <c r="V11" s="77"/>
      <c r="W11" s="78" t="s">
        <v>162</v>
      </c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9" t="s">
        <v>22</v>
      </c>
      <c r="AJ11" s="80"/>
      <c r="AK11" s="81">
        <v>1.26E-2</v>
      </c>
      <c r="AL11" s="81"/>
      <c r="AM11" s="81"/>
      <c r="AN11" s="81">
        <v>0.25</v>
      </c>
      <c r="AO11" s="75"/>
      <c r="AP11" s="75" t="e">
        <f t="shared" ref="AP11" si="21">IF(AND($V12&lt;=0,$AH12=0,$AO12=0),"見積",IF(AND($V12=0,$AH12&lt;=0,$AO12=0),"材",IF(AND($V12=0,$AH12=0,$AO12&lt;=0),"労","複合")))</f>
        <v>#REF!</v>
      </c>
      <c r="AQ11" s="12"/>
    </row>
    <row r="12" spans="2:43" s="3" customFormat="1" ht="20.25" hidden="1" customHeight="1">
      <c r="B12" s="96"/>
      <c r="C12" s="82" t="s">
        <v>89</v>
      </c>
      <c r="D12" s="82" t="s">
        <v>92</v>
      </c>
      <c r="E12" s="83">
        <v>26</v>
      </c>
      <c r="F12" s="84" t="s">
        <v>91</v>
      </c>
      <c r="G12" s="85">
        <f t="shared" si="10"/>
        <v>0</v>
      </c>
      <c r="H12" s="85">
        <f t="shared" ref="H12" si="22">TRUNC(E12*G12)</f>
        <v>0</v>
      </c>
      <c r="I12" s="99"/>
      <c r="J12" s="67"/>
      <c r="K12" s="68"/>
      <c r="L12" s="69"/>
      <c r="M12" s="86" t="str">
        <f>(C12)</f>
        <v>EM-IPEE-Sケーブル</v>
      </c>
      <c r="N12" s="86" t="str">
        <f t="shared" si="0"/>
        <v>0.3-2P、PF･CD管内</v>
      </c>
      <c r="O12" s="87">
        <f>E12</f>
        <v>26</v>
      </c>
      <c r="P12" s="88" t="str">
        <f t="shared" ref="P12" si="23">F12</f>
        <v>ｍ</v>
      </c>
      <c r="Q12" s="89">
        <f t="shared" ref="Q12" si="24">ROUNDDOWN(IF(COUNT($AP12)=0,0,MIN($AP12)),0)</f>
        <v>0</v>
      </c>
      <c r="R12" s="90"/>
      <c r="S12" s="91"/>
      <c r="T12" s="91"/>
      <c r="U12" s="57">
        <f>$U$10</f>
        <v>0.65</v>
      </c>
      <c r="V12" s="58" t="str">
        <f t="shared" si="14"/>
        <v/>
      </c>
      <c r="W12" s="92">
        <v>188</v>
      </c>
      <c r="X12" s="91"/>
      <c r="Y12" s="91"/>
      <c r="Z12" s="91"/>
      <c r="AA12" s="91">
        <f t="shared" ref="AA12" si="25">MIN(V12:Z12)</f>
        <v>188</v>
      </c>
      <c r="AB12" s="93">
        <f>$AB$10</f>
        <v>1.1000000000000001</v>
      </c>
      <c r="AC12" s="91">
        <f t="shared" ref="AC12" si="26">AA12*AB12</f>
        <v>206.8</v>
      </c>
      <c r="AD12" s="93"/>
      <c r="AE12" s="93"/>
      <c r="AF12" s="93"/>
      <c r="AG12" s="93">
        <f>$AG$10</f>
        <v>0.03</v>
      </c>
      <c r="AH12" s="91">
        <f t="shared" si="17"/>
        <v>213.00400000000002</v>
      </c>
      <c r="AI12" s="91" t="e">
        <f>IF($AI11="",0,VLOOKUP(AI11,#REF!,2,FALSE))</f>
        <v>#REF!</v>
      </c>
      <c r="AJ12" s="91">
        <f>IF($AJ11="",0,VLOOKUP(AJ11,#REF!,2,FALSE))</f>
        <v>0</v>
      </c>
      <c r="AK12" s="91" t="e">
        <f t="shared" ref="AK12:AL12" si="27">IF(AI12="","",AI12*AK11)</f>
        <v>#REF!</v>
      </c>
      <c r="AL12" s="91">
        <f t="shared" si="27"/>
        <v>0</v>
      </c>
      <c r="AM12" s="91">
        <f>IF($AM11=0,0,#REF!)</f>
        <v>0</v>
      </c>
      <c r="AN12" s="91" t="e">
        <f t="shared" ref="AN12" si="28">IF(AI12="",0,AK12*AN11)+IF(AJ12="",0,AL12*AN11)</f>
        <v>#REF!</v>
      </c>
      <c r="AO12" s="91" t="e">
        <f t="shared" ref="AO12" si="29">SUM(AK12:AN12)</f>
        <v>#REF!</v>
      </c>
      <c r="AP12" s="91" t="e">
        <f t="shared" si="20"/>
        <v>#REF!</v>
      </c>
      <c r="AQ12" s="12"/>
    </row>
    <row r="13" spans="2:43" s="3" customFormat="1" ht="20.25" hidden="1" customHeight="1">
      <c r="B13" s="94"/>
      <c r="C13" s="63"/>
      <c r="D13" s="63"/>
      <c r="E13" s="64"/>
      <c r="F13" s="65"/>
      <c r="G13" s="66"/>
      <c r="H13" s="66"/>
      <c r="I13" s="95"/>
      <c r="J13" s="67"/>
      <c r="K13" s="68"/>
      <c r="L13" s="69"/>
      <c r="M13" s="70"/>
      <c r="N13" s="70">
        <f t="shared" si="0"/>
        <v>0</v>
      </c>
      <c r="O13" s="71"/>
      <c r="P13" s="72"/>
      <c r="Q13" s="73" t="str">
        <f t="shared" si="1"/>
        <v>ﾌﾞ-P</v>
      </c>
      <c r="R13" s="74" t="str">
        <f>$R$9</f>
        <v>Panasonic</v>
      </c>
      <c r="S13" s="75"/>
      <c r="T13" s="75"/>
      <c r="U13" s="76"/>
      <c r="V13" s="77"/>
      <c r="W13" s="78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9" t="s">
        <v>22</v>
      </c>
      <c r="AJ13" s="80"/>
      <c r="AK13" s="81"/>
      <c r="AL13" s="81"/>
      <c r="AM13" s="81"/>
      <c r="AN13" s="81">
        <v>0.25</v>
      </c>
      <c r="AO13" s="75"/>
      <c r="AP13" s="75" t="e">
        <f t="shared" ref="AP13" si="30">IF(AND($V14&lt;=0,$AH14=0,$AO14=0),"見積",IF(AND($V14=0,$AH14&lt;=0,$AO14=0),"材",IF(AND($V14=0,$AH14=0,$AO14&lt;=0),"労","複合")))</f>
        <v>#REF!</v>
      </c>
      <c r="AQ13" s="12"/>
    </row>
    <row r="14" spans="2:43" s="3" customFormat="1" ht="20.25" hidden="1" customHeight="1">
      <c r="B14" s="96"/>
      <c r="C14" s="82" t="s">
        <v>93</v>
      </c>
      <c r="D14" s="82" t="s">
        <v>94</v>
      </c>
      <c r="E14" s="83">
        <v>6</v>
      </c>
      <c r="F14" s="84" t="s">
        <v>18</v>
      </c>
      <c r="G14" s="85">
        <f t="shared" si="10"/>
        <v>0</v>
      </c>
      <c r="H14" s="85">
        <f t="shared" ref="H14" si="31">TRUNC(E14*G14)</f>
        <v>0</v>
      </c>
      <c r="I14" s="100"/>
      <c r="J14" s="67"/>
      <c r="K14" s="68"/>
      <c r="L14" s="69"/>
      <c r="M14" s="86" t="str">
        <f>(C14)</f>
        <v>ボーダーライト　Ｂ</v>
      </c>
      <c r="N14" s="86" t="str">
        <f t="shared" si="0"/>
        <v>LED(赤、緑、青、白 3000K)　光源寿命：20000時間（光束維持率70％）</v>
      </c>
      <c r="O14" s="87">
        <f>E14</f>
        <v>6</v>
      </c>
      <c r="P14" s="88" t="str">
        <f t="shared" ref="P14" si="32">F14</f>
        <v>台</v>
      </c>
      <c r="Q14" s="89">
        <f t="shared" ref="Q14" si="33">ROUNDDOWN(IF(COUNT($AP14)=0,0,MIN($AP14)),0)</f>
        <v>0</v>
      </c>
      <c r="R14" s="90">
        <v>492700</v>
      </c>
      <c r="S14" s="91"/>
      <c r="T14" s="91"/>
      <c r="U14" s="57">
        <f t="shared" ref="U14" si="34">$U$10</f>
        <v>0.65</v>
      </c>
      <c r="V14" s="58">
        <f t="shared" si="14"/>
        <v>320250</v>
      </c>
      <c r="W14" s="92"/>
      <c r="X14" s="91"/>
      <c r="Y14" s="91"/>
      <c r="Z14" s="91"/>
      <c r="AA14" s="91">
        <f t="shared" ref="AA14" si="35">MIN(V14:Z14)</f>
        <v>320250</v>
      </c>
      <c r="AB14" s="93">
        <v>1</v>
      </c>
      <c r="AC14" s="91">
        <f t="shared" ref="AC14" si="36">AA14*AB14</f>
        <v>320250</v>
      </c>
      <c r="AD14" s="93"/>
      <c r="AE14" s="93"/>
      <c r="AF14" s="93"/>
      <c r="AG14" s="93">
        <v>0</v>
      </c>
      <c r="AH14" s="91">
        <f t="shared" ref="AH14" si="37">AC14*((1+AD14)+AE14+AF14+AG14)</f>
        <v>320250</v>
      </c>
      <c r="AI14" s="91" t="e">
        <f>IF($AI13="",0,VLOOKUP(AI13,#REF!,2,FALSE))</f>
        <v>#REF!</v>
      </c>
      <c r="AJ14" s="91">
        <f>IF($AJ13="",0,VLOOKUP(AJ13,#REF!,2,FALSE))</f>
        <v>0</v>
      </c>
      <c r="AK14" s="91" t="e">
        <f t="shared" ref="AK14:AL14" si="38">IF(AI14="","",AI14*AK13)</f>
        <v>#REF!</v>
      </c>
      <c r="AL14" s="91">
        <f t="shared" si="38"/>
        <v>0</v>
      </c>
      <c r="AM14" s="91">
        <f>IF($AM13=0,0,#REF!)</f>
        <v>0</v>
      </c>
      <c r="AN14" s="91" t="e">
        <f t="shared" ref="AN14" si="39">IF(AI14="",0,AK14*AN13)+IF(AJ14="",0,AL14*AN13)</f>
        <v>#REF!</v>
      </c>
      <c r="AO14" s="91" t="e">
        <f t="shared" ref="AO14" si="40">SUM(AK14:AN14)</f>
        <v>#REF!</v>
      </c>
      <c r="AP14" s="91" t="e">
        <f t="shared" si="20"/>
        <v>#REF!</v>
      </c>
      <c r="AQ14" s="12"/>
    </row>
    <row r="15" spans="2:43" s="3" customFormat="1" ht="20.25" hidden="1" customHeight="1">
      <c r="B15" s="94"/>
      <c r="C15" s="63"/>
      <c r="D15" s="63"/>
      <c r="E15" s="64"/>
      <c r="F15" s="65"/>
      <c r="G15" s="66"/>
      <c r="H15" s="66"/>
      <c r="I15" s="95"/>
      <c r="J15" s="67"/>
      <c r="K15" s="68"/>
      <c r="L15" s="69"/>
      <c r="M15" s="70"/>
      <c r="N15" s="70">
        <f t="shared" si="0"/>
        <v>0</v>
      </c>
      <c r="O15" s="71"/>
      <c r="P15" s="72"/>
      <c r="Q15" s="73" t="str">
        <f t="shared" ref="Q15" si="41">IF(COUNT(V16:Z16,AP16)=0,0,IF(Q16=ROUNDDOWN(W16,0),CONCATENATE("ﾌﾞ-P",W15),IF(Q16=ROUNDDOWN(X16,0),CONCATENATE("ｾ-P",X15),IF(Q16=ROUNDDOWN(Y16,0),CONCATENATE("コ-P",Y15),IF(Q16=ROUNDDOWN(Z16,0),CONCATENATE("施-P",Z15),IF(Q16=ROUNDDOWN(AP16,0),CONCATENATE("歩-",AP15),IF(Q16=ROUNDDOWN(V16,-1),CONCATENATE(V15))))))))</f>
        <v>ﾌﾞ-P</v>
      </c>
      <c r="R15" s="74" t="str">
        <f>$R$9</f>
        <v>Panasonic</v>
      </c>
      <c r="S15" s="75"/>
      <c r="T15" s="75"/>
      <c r="U15" s="76"/>
      <c r="V15" s="77"/>
      <c r="W15" s="78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9" t="s">
        <v>22</v>
      </c>
      <c r="AJ15" s="80"/>
      <c r="AK15" s="81"/>
      <c r="AL15" s="81"/>
      <c r="AM15" s="81"/>
      <c r="AN15" s="81">
        <v>0.25</v>
      </c>
      <c r="AO15" s="75"/>
      <c r="AP15" s="75" t="e">
        <f t="shared" ref="AP15" si="42">IF(AND($V16&lt;=0,$AH16=0,$AO16=0),"見積",IF(AND($V16=0,$AH16&lt;=0,$AO16=0),"材",IF(AND($V16=0,$AH16=0,$AO16&lt;=0),"労","複合")))</f>
        <v>#REF!</v>
      </c>
      <c r="AQ15" s="12"/>
    </row>
    <row r="16" spans="2:43" s="3" customFormat="1" ht="20.25" hidden="1" customHeight="1">
      <c r="B16" s="96"/>
      <c r="C16" s="82" t="s">
        <v>95</v>
      </c>
      <c r="D16" s="82" t="s">
        <v>96</v>
      </c>
      <c r="E16" s="83">
        <v>1</v>
      </c>
      <c r="F16" s="84" t="s">
        <v>18</v>
      </c>
      <c r="G16" s="85">
        <f t="shared" si="10"/>
        <v>0</v>
      </c>
      <c r="H16" s="85">
        <f t="shared" ref="H16" si="43">TRUNC(E16*G16)</f>
        <v>0</v>
      </c>
      <c r="I16" s="100"/>
      <c r="J16" s="67"/>
      <c r="K16" s="68"/>
      <c r="L16" s="69"/>
      <c r="M16" s="86" t="str">
        <f>(C16)</f>
        <v>同上用コンセントボックス</v>
      </c>
      <c r="N16" s="86" t="str">
        <f t="shared" si="0"/>
        <v>接地2Pﾀﾞﾌﾞﾙｺﾝｾﾝﾄ1コ＋DMX×1 電源TB付</v>
      </c>
      <c r="O16" s="87">
        <f>E16</f>
        <v>1</v>
      </c>
      <c r="P16" s="88" t="str">
        <f t="shared" ref="P16" si="44">F16</f>
        <v>台</v>
      </c>
      <c r="Q16" s="89">
        <f>ROUNDDOWN(IF(COUNT($AP16)=0,0,MIN($AP16)),0)</f>
        <v>0</v>
      </c>
      <c r="R16" s="90">
        <v>55000</v>
      </c>
      <c r="S16" s="91"/>
      <c r="T16" s="91"/>
      <c r="U16" s="57">
        <f t="shared" ref="U16" si="45">$U$10</f>
        <v>0.65</v>
      </c>
      <c r="V16" s="58">
        <f t="shared" si="14"/>
        <v>35750</v>
      </c>
      <c r="W16" s="92"/>
      <c r="X16" s="91"/>
      <c r="Y16" s="91"/>
      <c r="Z16" s="91"/>
      <c r="AA16" s="91">
        <f t="shared" ref="AA16" si="46">MIN(V16:Z16)</f>
        <v>35750</v>
      </c>
      <c r="AB16" s="93">
        <f>$AB$14</f>
        <v>1</v>
      </c>
      <c r="AC16" s="91">
        <f t="shared" ref="AC16" si="47">AA16*AB16</f>
        <v>35750</v>
      </c>
      <c r="AD16" s="93"/>
      <c r="AE16" s="93"/>
      <c r="AF16" s="93"/>
      <c r="AG16" s="93">
        <f>$AG$14</f>
        <v>0</v>
      </c>
      <c r="AH16" s="91">
        <f t="shared" ref="AH16" si="48">AC16*((1+AD16)+AE16+AF16+AG16)</f>
        <v>35750</v>
      </c>
      <c r="AI16" s="91" t="e">
        <f>IF($AI15="",0,VLOOKUP(AI15,#REF!,2,FALSE))</f>
        <v>#REF!</v>
      </c>
      <c r="AJ16" s="91">
        <f>IF($AJ15="",0,VLOOKUP(AJ15,#REF!,2,FALSE))</f>
        <v>0</v>
      </c>
      <c r="AK16" s="91" t="e">
        <f t="shared" ref="AK16:AL16" si="49">IF(AI16="","",AI16*AK15)</f>
        <v>#REF!</v>
      </c>
      <c r="AL16" s="91">
        <f t="shared" si="49"/>
        <v>0</v>
      </c>
      <c r="AM16" s="91">
        <f>IF($AM15=0,0,#REF!)</f>
        <v>0</v>
      </c>
      <c r="AN16" s="91" t="e">
        <f t="shared" ref="AN16" si="50">IF(AI16="",0,AK16*AN15)+IF(AJ16="",0,AL16*AN15)</f>
        <v>#REF!</v>
      </c>
      <c r="AO16" s="91" t="e">
        <f t="shared" ref="AO16" si="51">SUM(AK16:AN16)</f>
        <v>#REF!</v>
      </c>
      <c r="AP16" s="91" t="e">
        <f t="shared" si="20"/>
        <v>#REF!</v>
      </c>
      <c r="AQ16" s="12"/>
    </row>
    <row r="17" spans="2:43" s="3" customFormat="1" ht="20.25" hidden="1" customHeight="1">
      <c r="B17" s="94"/>
      <c r="C17" s="63"/>
      <c r="D17" s="63"/>
      <c r="E17" s="64"/>
      <c r="F17" s="65"/>
      <c r="G17" s="66"/>
      <c r="H17" s="66"/>
      <c r="I17" s="95"/>
      <c r="J17" s="67"/>
      <c r="K17" s="68"/>
      <c r="L17" s="69"/>
      <c r="M17" s="70"/>
      <c r="N17" s="70">
        <f t="shared" si="0"/>
        <v>0</v>
      </c>
      <c r="O17" s="71"/>
      <c r="P17" s="72"/>
      <c r="Q17" s="73" t="str">
        <f t="shared" ref="Q17" si="52">IF(COUNT(V18:Z18,AP18)=0,0,IF(Q18=ROUNDDOWN(W18,0),CONCATENATE("ﾌﾞ-P",W17),IF(Q18=ROUNDDOWN(X18,0),CONCATENATE("ｾ-P",X17),IF(Q18=ROUNDDOWN(Y18,0),CONCATENATE("コ-P",Y17),IF(Q18=ROUNDDOWN(Z18,0),CONCATENATE("施-P",Z17),IF(Q18=ROUNDDOWN(AP18,0),CONCATENATE("歩-",AP17),IF(Q18=ROUNDDOWN(V18,-1),CONCATENATE(V17))))))))</f>
        <v>ﾌﾞ-P</v>
      </c>
      <c r="R17" s="74" t="str">
        <f>$R$9</f>
        <v>Panasonic</v>
      </c>
      <c r="S17" s="75"/>
      <c r="T17" s="75"/>
      <c r="U17" s="76"/>
      <c r="V17" s="77"/>
      <c r="W17" s="78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9" t="s">
        <v>22</v>
      </c>
      <c r="AJ17" s="80"/>
      <c r="AK17" s="81"/>
      <c r="AL17" s="81"/>
      <c r="AM17" s="81"/>
      <c r="AN17" s="81">
        <v>0.25</v>
      </c>
      <c r="AO17" s="75"/>
      <c r="AP17" s="75" t="e">
        <f t="shared" ref="AP17" si="53">IF(AND($V18&lt;=0,$AH18=0,$AO18=0),"見積",IF(AND($V18=0,$AH18&lt;=0,$AO18=0),"材",IF(AND($V18=0,$AH18=0,$AO18&lt;=0),"労","複合")))</f>
        <v>#REF!</v>
      </c>
      <c r="AQ17" s="12"/>
    </row>
    <row r="18" spans="2:43" s="3" customFormat="1" ht="20.25" hidden="1" customHeight="1">
      <c r="B18" s="96"/>
      <c r="C18" s="82" t="s">
        <v>97</v>
      </c>
      <c r="D18" s="82" t="s">
        <v>98</v>
      </c>
      <c r="E18" s="83">
        <v>1</v>
      </c>
      <c r="F18" s="84" t="s">
        <v>99</v>
      </c>
      <c r="G18" s="85">
        <f t="shared" si="10"/>
        <v>0</v>
      </c>
      <c r="H18" s="85">
        <f t="shared" ref="H18" si="54">TRUNC(E18*G18)</f>
        <v>0</v>
      </c>
      <c r="I18" s="100"/>
      <c r="J18" s="67"/>
      <c r="K18" s="68"/>
      <c r="L18" s="69"/>
      <c r="M18" s="86" t="str">
        <f t="shared" ref="M18" si="55">(C18)</f>
        <v>サスペンションフライダクト</v>
      </c>
      <c r="N18" s="86" t="str">
        <f t="shared" si="0"/>
        <v>接地2P抜止ｺﾝｾﾝﾄ12ｹ＋DMX信号ｺﾈｸﾀ×1系統</v>
      </c>
      <c r="O18" s="87">
        <f t="shared" ref="O18:P18" si="56">E18</f>
        <v>1</v>
      </c>
      <c r="P18" s="88" t="str">
        <f t="shared" si="56"/>
        <v>列</v>
      </c>
      <c r="Q18" s="89">
        <f t="shared" ref="Q18" si="57">ROUNDDOWN(IF(COUNT($AP18)=0,0,MIN($AP18)),0)</f>
        <v>0</v>
      </c>
      <c r="R18" s="90">
        <v>950000</v>
      </c>
      <c r="S18" s="91"/>
      <c r="T18" s="91"/>
      <c r="U18" s="57">
        <f t="shared" ref="U18" si="58">$U$10</f>
        <v>0.65</v>
      </c>
      <c r="V18" s="58">
        <f t="shared" si="14"/>
        <v>617500</v>
      </c>
      <c r="W18" s="92"/>
      <c r="X18" s="91"/>
      <c r="Y18" s="91"/>
      <c r="Z18" s="91"/>
      <c r="AA18" s="91">
        <f t="shared" ref="AA18" si="59">MIN(V18:Z18)</f>
        <v>617500</v>
      </c>
      <c r="AB18" s="93">
        <f t="shared" ref="AB18" si="60">$AB$14</f>
        <v>1</v>
      </c>
      <c r="AC18" s="91">
        <f t="shared" ref="AC18" si="61">AA18*AB18</f>
        <v>617500</v>
      </c>
      <c r="AD18" s="93"/>
      <c r="AE18" s="93"/>
      <c r="AF18" s="93"/>
      <c r="AG18" s="93">
        <f t="shared" ref="AG18" si="62">$AG$14</f>
        <v>0</v>
      </c>
      <c r="AH18" s="91">
        <f t="shared" ref="AH18" si="63">AC18*((1+AD18)+AE18+AF18+AG18)</f>
        <v>617500</v>
      </c>
      <c r="AI18" s="91" t="e">
        <f>IF($AI17="",0,VLOOKUP(AI17,#REF!,2,FALSE))</f>
        <v>#REF!</v>
      </c>
      <c r="AJ18" s="91">
        <f>IF($AJ17="",0,VLOOKUP(AJ17,#REF!,2,FALSE))</f>
        <v>0</v>
      </c>
      <c r="AK18" s="91" t="e">
        <f t="shared" ref="AK18:AL18" si="64">IF(AI18="","",AI18*AK17)</f>
        <v>#REF!</v>
      </c>
      <c r="AL18" s="91">
        <f t="shared" si="64"/>
        <v>0</v>
      </c>
      <c r="AM18" s="91">
        <f>IF($AM17=0,0,#REF!)</f>
        <v>0</v>
      </c>
      <c r="AN18" s="91" t="e">
        <f t="shared" ref="AN18" si="65">IF(AI18="",0,AK18*AN17)+IF(AJ18="",0,AL18*AN17)</f>
        <v>#REF!</v>
      </c>
      <c r="AO18" s="91" t="e">
        <f t="shared" ref="AO18" si="66">SUM(AK18:AN18)</f>
        <v>#REF!</v>
      </c>
      <c r="AP18" s="91" t="e">
        <f t="shared" si="20"/>
        <v>#REF!</v>
      </c>
      <c r="AQ18" s="12"/>
    </row>
    <row r="19" spans="2:43" s="3" customFormat="1" ht="20.25" hidden="1" customHeight="1">
      <c r="B19" s="94"/>
      <c r="C19" s="63"/>
      <c r="D19" s="63"/>
      <c r="E19" s="64"/>
      <c r="F19" s="65"/>
      <c r="G19" s="66"/>
      <c r="H19" s="66"/>
      <c r="I19" s="95"/>
      <c r="J19" s="67"/>
      <c r="K19" s="68"/>
      <c r="L19" s="69"/>
      <c r="M19" s="70"/>
      <c r="N19" s="70">
        <f t="shared" si="0"/>
        <v>0</v>
      </c>
      <c r="O19" s="71"/>
      <c r="P19" s="72"/>
      <c r="Q19" s="73" t="str">
        <f t="shared" ref="Q19" si="67">IF(COUNT(V20:Z20,AP20)=0,0,IF(Q20=ROUNDDOWN(W20,0),CONCATENATE("ﾌﾞ-P",W19),IF(Q20=ROUNDDOWN(X20,0),CONCATENATE("ｾ-P",X19),IF(Q20=ROUNDDOWN(Y20,0),CONCATENATE("コ-P",Y19),IF(Q20=ROUNDDOWN(Z20,0),CONCATENATE("施-P",Z19),IF(Q20=ROUNDDOWN(AP20,0),CONCATENATE("歩-",AP19),IF(Q20=ROUNDDOWN(V20,-1),CONCATENATE(V19))))))))</f>
        <v>ﾌﾞ-P</v>
      </c>
      <c r="R19" s="74" t="str">
        <f>$R$9</f>
        <v>Panasonic</v>
      </c>
      <c r="S19" s="75"/>
      <c r="T19" s="75"/>
      <c r="U19" s="76"/>
      <c r="V19" s="77"/>
      <c r="W19" s="78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9" t="s">
        <v>22</v>
      </c>
      <c r="AJ19" s="80"/>
      <c r="AK19" s="81"/>
      <c r="AL19" s="81"/>
      <c r="AM19" s="81"/>
      <c r="AN19" s="81">
        <v>0.25</v>
      </c>
      <c r="AO19" s="75"/>
      <c r="AP19" s="75" t="e">
        <f t="shared" ref="AP19" si="68">IF(AND($V20&lt;=0,$AH20=0,$AO20=0),"見積",IF(AND($V20=0,$AH20&lt;=0,$AO20=0),"材",IF(AND($V20=0,$AH20=0,$AO20&lt;=0),"労","複合")))</f>
        <v>#REF!</v>
      </c>
      <c r="AQ19" s="12"/>
    </row>
    <row r="20" spans="2:43" s="3" customFormat="1" ht="20.25" hidden="1" customHeight="1">
      <c r="B20" s="96"/>
      <c r="C20" s="82" t="s">
        <v>100</v>
      </c>
      <c r="D20" s="82" t="s">
        <v>101</v>
      </c>
      <c r="E20" s="83">
        <v>3</v>
      </c>
      <c r="F20" s="84" t="s">
        <v>18</v>
      </c>
      <c r="G20" s="85">
        <f t="shared" si="10"/>
        <v>0</v>
      </c>
      <c r="H20" s="85">
        <f t="shared" ref="H20" si="69">TRUNC(E20*G20)</f>
        <v>0</v>
      </c>
      <c r="I20" s="100"/>
      <c r="J20" s="67"/>
      <c r="K20" s="68"/>
      <c r="L20" s="69"/>
      <c r="M20" s="86" t="str">
        <f t="shared" ref="M20" si="70">(C20)</f>
        <v>ＬＥＤ５００形ＳＨスポットライト　ＳＰ１</v>
      </c>
      <c r="N20" s="86" t="str">
        <f t="shared" si="0"/>
        <v>LED500形平凸ｽﾎﾟｯﾄ　3050K</v>
      </c>
      <c r="O20" s="87">
        <f t="shared" ref="O20:P20" si="71">E20</f>
        <v>3</v>
      </c>
      <c r="P20" s="88" t="str">
        <f t="shared" si="71"/>
        <v>台</v>
      </c>
      <c r="Q20" s="89">
        <f t="shared" ref="Q20" si="72">ROUNDDOWN(IF(COUNT($AP20)=0,0,MIN($AP20)),0)</f>
        <v>0</v>
      </c>
      <c r="R20" s="90">
        <v>410000</v>
      </c>
      <c r="S20" s="91"/>
      <c r="T20" s="91"/>
      <c r="U20" s="57">
        <f t="shared" ref="U20" si="73">$U$10</f>
        <v>0.65</v>
      </c>
      <c r="V20" s="58">
        <f t="shared" si="14"/>
        <v>266500</v>
      </c>
      <c r="W20" s="92"/>
      <c r="X20" s="91"/>
      <c r="Y20" s="91"/>
      <c r="Z20" s="91"/>
      <c r="AA20" s="91">
        <f t="shared" ref="AA20" si="74">MIN(V20:Z20)</f>
        <v>266500</v>
      </c>
      <c r="AB20" s="93">
        <f t="shared" ref="AB20" si="75">$AB$14</f>
        <v>1</v>
      </c>
      <c r="AC20" s="91">
        <f t="shared" ref="AC20" si="76">AA20*AB20</f>
        <v>266500</v>
      </c>
      <c r="AD20" s="93"/>
      <c r="AE20" s="93"/>
      <c r="AF20" s="93"/>
      <c r="AG20" s="93">
        <f t="shared" ref="AG20" si="77">$AG$14</f>
        <v>0</v>
      </c>
      <c r="AH20" s="91">
        <f t="shared" ref="AH20" si="78">AC20*((1+AD20)+AE20+AF20+AG20)</f>
        <v>266500</v>
      </c>
      <c r="AI20" s="91" t="e">
        <f>IF($AI19="",0,VLOOKUP(AI19,#REF!,2,FALSE))</f>
        <v>#REF!</v>
      </c>
      <c r="AJ20" s="91">
        <f>IF($AJ19="",0,VLOOKUP(AJ19,#REF!,2,FALSE))</f>
        <v>0</v>
      </c>
      <c r="AK20" s="91" t="e">
        <f t="shared" ref="AK20:AL20" si="79">IF(AI20="","",AI20*AK19)</f>
        <v>#REF!</v>
      </c>
      <c r="AL20" s="91">
        <f t="shared" si="79"/>
        <v>0</v>
      </c>
      <c r="AM20" s="91">
        <f>IF($AM19=0,0,#REF!)</f>
        <v>0</v>
      </c>
      <c r="AN20" s="91" t="e">
        <f t="shared" ref="AN20" si="80">IF(AI20="",0,AK20*AN19)+IF(AJ20="",0,AL20*AN19)</f>
        <v>#REF!</v>
      </c>
      <c r="AO20" s="91" t="e">
        <f t="shared" ref="AO20" si="81">SUM(AK20:AN20)</f>
        <v>#REF!</v>
      </c>
      <c r="AP20" s="91" t="e">
        <f t="shared" si="20"/>
        <v>#REF!</v>
      </c>
      <c r="AQ20" s="12"/>
    </row>
    <row r="21" spans="2:43" s="3" customFormat="1" ht="20.25" hidden="1" customHeight="1">
      <c r="B21" s="94"/>
      <c r="C21" s="63"/>
      <c r="D21" s="63"/>
      <c r="E21" s="64"/>
      <c r="F21" s="65"/>
      <c r="G21" s="66"/>
      <c r="H21" s="66"/>
      <c r="I21" s="95"/>
      <c r="J21" s="67"/>
      <c r="K21" s="68"/>
      <c r="L21" s="69"/>
      <c r="M21" s="70"/>
      <c r="N21" s="70">
        <f t="shared" si="0"/>
        <v>0</v>
      </c>
      <c r="O21" s="71"/>
      <c r="P21" s="72"/>
      <c r="Q21" s="73" t="str">
        <f t="shared" ref="Q21" si="82">IF(COUNT(V22:Z22,AP22)=0,0,IF(Q22=ROUNDDOWN(W22,0),CONCATENATE("ﾌﾞ-P",W21),IF(Q22=ROUNDDOWN(X22,0),CONCATENATE("ｾ-P",X21),IF(Q22=ROUNDDOWN(Y22,0),CONCATENATE("コ-P",Y21),IF(Q22=ROUNDDOWN(Z22,0),CONCATENATE("施-P",Z21),IF(Q22=ROUNDDOWN(AP22,0),CONCATENATE("歩-",AP21),IF(Q22=ROUNDDOWN(V22,-1),CONCATENATE(V21))))))))</f>
        <v>ﾌﾞ-P</v>
      </c>
      <c r="R21" s="74" t="s">
        <v>88</v>
      </c>
      <c r="S21" s="75"/>
      <c r="T21" s="75"/>
      <c r="U21" s="76"/>
      <c r="V21" s="77"/>
      <c r="W21" s="78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9" t="s">
        <v>22</v>
      </c>
      <c r="AJ21" s="80"/>
      <c r="AK21" s="81"/>
      <c r="AL21" s="81"/>
      <c r="AM21" s="81"/>
      <c r="AN21" s="81">
        <v>0.25</v>
      </c>
      <c r="AO21" s="75"/>
      <c r="AP21" s="75" t="e">
        <f t="shared" ref="AP21" si="83">IF(AND($V22&lt;=0,$AH22=0,$AO22=0),"見積",IF(AND($V22=0,$AH22&lt;=0,$AO22=0),"材",IF(AND($V22=0,$AH22=0,$AO22&lt;=0),"労","複合")))</f>
        <v>#REF!</v>
      </c>
      <c r="AQ21" s="12"/>
    </row>
    <row r="22" spans="2:43" s="3" customFormat="1" ht="20.25" hidden="1" customHeight="1">
      <c r="B22" s="96"/>
      <c r="C22" s="82" t="s">
        <v>102</v>
      </c>
      <c r="D22" s="82" t="s">
        <v>103</v>
      </c>
      <c r="E22" s="83">
        <v>3</v>
      </c>
      <c r="F22" s="84" t="s">
        <v>18</v>
      </c>
      <c r="G22" s="85">
        <f t="shared" si="10"/>
        <v>0</v>
      </c>
      <c r="H22" s="85">
        <f t="shared" ref="H22" si="84">TRUNC(E22*G22)</f>
        <v>0</v>
      </c>
      <c r="I22" s="100"/>
      <c r="J22" s="67"/>
      <c r="K22" s="68"/>
      <c r="L22" s="69"/>
      <c r="M22" s="86" t="str">
        <f t="shared" ref="M22" si="85">(C22)</f>
        <v>ＬＥＤ５００形ＦＭスポットライト　ＳＰ２</v>
      </c>
      <c r="N22" s="86" t="str">
        <f t="shared" si="0"/>
        <v>LED500形ﾌﾚﾈﾙｽﾎﾟｯﾄ　3050K</v>
      </c>
      <c r="O22" s="87">
        <f t="shared" ref="O22:P22" si="86">E22</f>
        <v>3</v>
      </c>
      <c r="P22" s="88" t="str">
        <f t="shared" si="86"/>
        <v>台</v>
      </c>
      <c r="Q22" s="89">
        <f t="shared" ref="Q22" si="87">ROUNDDOWN(IF(COUNT($AP22)=0,0,MIN($AP22)),0)</f>
        <v>0</v>
      </c>
      <c r="R22" s="90">
        <v>410000</v>
      </c>
      <c r="S22" s="91"/>
      <c r="T22" s="91"/>
      <c r="U22" s="57">
        <f t="shared" ref="U22" si="88">$U$10</f>
        <v>0.65</v>
      </c>
      <c r="V22" s="58">
        <f t="shared" si="14"/>
        <v>266500</v>
      </c>
      <c r="W22" s="92"/>
      <c r="X22" s="91"/>
      <c r="Y22" s="91"/>
      <c r="Z22" s="91"/>
      <c r="AA22" s="91">
        <f t="shared" ref="AA22" si="89">MIN(V22:Z22)</f>
        <v>266500</v>
      </c>
      <c r="AB22" s="93">
        <f t="shared" ref="AB22" si="90">$AB$14</f>
        <v>1</v>
      </c>
      <c r="AC22" s="91">
        <f t="shared" ref="AC22" si="91">AA22*AB22</f>
        <v>266500</v>
      </c>
      <c r="AD22" s="93"/>
      <c r="AE22" s="93"/>
      <c r="AF22" s="93"/>
      <c r="AG22" s="93">
        <f t="shared" ref="AG22" si="92">$AG$14</f>
        <v>0</v>
      </c>
      <c r="AH22" s="91">
        <f t="shared" ref="AH22" si="93">AC22*((1+AD22)+AE22+AF22+AG22)</f>
        <v>266500</v>
      </c>
      <c r="AI22" s="91" t="e">
        <f>IF($AI21="",0,VLOOKUP(AI21,#REF!,2,FALSE))</f>
        <v>#REF!</v>
      </c>
      <c r="AJ22" s="91">
        <f>IF($AJ21="",0,VLOOKUP(AJ21,#REF!,2,FALSE))</f>
        <v>0</v>
      </c>
      <c r="AK22" s="91" t="e">
        <f t="shared" ref="AK22:AL22" si="94">IF(AI22="","",AI22*AK21)</f>
        <v>#REF!</v>
      </c>
      <c r="AL22" s="91">
        <f t="shared" si="94"/>
        <v>0</v>
      </c>
      <c r="AM22" s="91">
        <f>IF($AM21=0,0,#REF!)</f>
        <v>0</v>
      </c>
      <c r="AN22" s="91" t="e">
        <f t="shared" ref="AN22" si="95">IF(AI22="",0,AK22*AN21)+IF(AJ22="",0,AL22*AN21)</f>
        <v>#REF!</v>
      </c>
      <c r="AO22" s="91" t="e">
        <f t="shared" ref="AO22" si="96">SUM(AK22:AN22)</f>
        <v>#REF!</v>
      </c>
      <c r="AP22" s="91" t="e">
        <f t="shared" si="20"/>
        <v>#REF!</v>
      </c>
      <c r="AQ22" s="12"/>
    </row>
    <row r="23" spans="2:43" s="3" customFormat="1" ht="20.25" hidden="1" customHeight="1">
      <c r="B23" s="94"/>
      <c r="C23" s="63"/>
      <c r="D23" s="63"/>
      <c r="E23" s="64"/>
      <c r="F23" s="65"/>
      <c r="G23" s="66"/>
      <c r="H23" s="66"/>
      <c r="I23" s="95"/>
      <c r="J23" s="67"/>
      <c r="K23" s="68"/>
      <c r="L23" s="69"/>
      <c r="M23" s="70"/>
      <c r="N23" s="70">
        <f t="shared" si="0"/>
        <v>0</v>
      </c>
      <c r="O23" s="71"/>
      <c r="P23" s="72"/>
      <c r="Q23" s="73" t="str">
        <f t="shared" ref="Q23" si="97">IF(COUNT(V24:Z24,AP24)=0,0,IF(Q24=ROUNDDOWN(W24,0),CONCATENATE("ﾌﾞ-P",W23),IF(Q24=ROUNDDOWN(X24,0),CONCATENATE("ｾ-P",X23),IF(Q24=ROUNDDOWN(Y24,0),CONCATENATE("コ-P",Y23),IF(Q24=ROUNDDOWN(Z24,0),CONCATENATE("施-P",Z23),IF(Q24=ROUNDDOWN(AP24,0),CONCATENATE("歩-",AP23),IF(Q24=ROUNDDOWN(V24,-1),CONCATENATE(V23))))))))</f>
        <v>ﾌﾞ-P</v>
      </c>
      <c r="R23" s="74" t="str">
        <f>$R$9</f>
        <v>Panasonic</v>
      </c>
      <c r="S23" s="75"/>
      <c r="T23" s="75"/>
      <c r="U23" s="76"/>
      <c r="V23" s="77"/>
      <c r="W23" s="78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9" t="s">
        <v>22</v>
      </c>
      <c r="AJ23" s="80"/>
      <c r="AK23" s="81"/>
      <c r="AL23" s="81"/>
      <c r="AM23" s="81"/>
      <c r="AN23" s="81">
        <v>0.25</v>
      </c>
      <c r="AO23" s="75"/>
      <c r="AP23" s="75" t="e">
        <f t="shared" ref="AP23" si="98">IF(AND($V24&lt;=0,$AH24=0,$AO24=0),"見積",IF(AND($V24=0,$AH24&lt;=0,$AO24=0),"材",IF(AND($V24=0,$AH24=0,$AO24&lt;=0),"労","複合")))</f>
        <v>#REF!</v>
      </c>
      <c r="AQ23" s="12"/>
    </row>
    <row r="24" spans="2:43" s="3" customFormat="1" ht="20.25" hidden="1" customHeight="1">
      <c r="B24" s="96"/>
      <c r="C24" s="82" t="s">
        <v>104</v>
      </c>
      <c r="D24" s="82" t="s">
        <v>94</v>
      </c>
      <c r="E24" s="83">
        <v>6</v>
      </c>
      <c r="F24" s="84" t="s">
        <v>18</v>
      </c>
      <c r="G24" s="85">
        <f t="shared" si="10"/>
        <v>0</v>
      </c>
      <c r="H24" s="85">
        <f t="shared" ref="H24:H26" si="99">TRUNC(E24*G24)</f>
        <v>0</v>
      </c>
      <c r="I24" s="100"/>
      <c r="J24" s="67"/>
      <c r="K24" s="68"/>
      <c r="L24" s="69"/>
      <c r="M24" s="86" t="str">
        <f t="shared" ref="M24" si="100">(C24)</f>
        <v>アッパーホリゾンライト　ＵＨ</v>
      </c>
      <c r="N24" s="86" t="str">
        <f t="shared" si="0"/>
        <v>LED(赤、緑、青、白 3000K)　光源寿命：20000時間（光束維持率70％）</v>
      </c>
      <c r="O24" s="87">
        <f t="shared" ref="O24:P24" si="101">E24</f>
        <v>6</v>
      </c>
      <c r="P24" s="88" t="str">
        <f t="shared" si="101"/>
        <v>台</v>
      </c>
      <c r="Q24" s="89">
        <f t="shared" ref="Q24" si="102">ROUNDDOWN(IF(COUNT($AP24)=0,0,MIN($AP24)),0)</f>
        <v>0</v>
      </c>
      <c r="R24" s="90">
        <v>492700</v>
      </c>
      <c r="S24" s="91"/>
      <c r="T24" s="91"/>
      <c r="U24" s="57">
        <f t="shared" ref="U24:U54" si="103">$U$10</f>
        <v>0.65</v>
      </c>
      <c r="V24" s="58">
        <f t="shared" si="14"/>
        <v>320250</v>
      </c>
      <c r="W24" s="92"/>
      <c r="X24" s="91"/>
      <c r="Y24" s="91"/>
      <c r="Z24" s="91"/>
      <c r="AA24" s="91">
        <f t="shared" ref="AA24" si="104">MIN(V24:Z24)</f>
        <v>320250</v>
      </c>
      <c r="AB24" s="93">
        <f t="shared" ref="AB24" si="105">$AB$14</f>
        <v>1</v>
      </c>
      <c r="AC24" s="91">
        <f t="shared" ref="AC24" si="106">AA24*AB24</f>
        <v>320250</v>
      </c>
      <c r="AD24" s="93"/>
      <c r="AE24" s="93"/>
      <c r="AF24" s="93"/>
      <c r="AG24" s="93">
        <f t="shared" ref="AG24" si="107">$AG$14</f>
        <v>0</v>
      </c>
      <c r="AH24" s="91">
        <f t="shared" ref="AH24" si="108">AC24*((1+AD24)+AE24+AF24+AG24)</f>
        <v>320250</v>
      </c>
      <c r="AI24" s="91" t="e">
        <f>IF($AI23="",0,VLOOKUP(AI23,#REF!,2,FALSE))</f>
        <v>#REF!</v>
      </c>
      <c r="AJ24" s="91">
        <f>IF($AJ23="",0,VLOOKUP(AJ23,#REF!,2,FALSE))</f>
        <v>0</v>
      </c>
      <c r="AK24" s="91" t="e">
        <f t="shared" ref="AK24:AL24" si="109">IF(AI24="","",AI24*AK23)</f>
        <v>#REF!</v>
      </c>
      <c r="AL24" s="91">
        <f t="shared" si="109"/>
        <v>0</v>
      </c>
      <c r="AM24" s="91">
        <f>IF($AM23=0,0,#REF!)</f>
        <v>0</v>
      </c>
      <c r="AN24" s="91" t="e">
        <f t="shared" ref="AN24" si="110">IF(AI24="",0,AK24*AN23)+IF(AJ24="",0,AL24*AN23)</f>
        <v>#REF!</v>
      </c>
      <c r="AO24" s="91" t="e">
        <f t="shared" ref="AO24" si="111">SUM(AK24:AN24)</f>
        <v>#REF!</v>
      </c>
      <c r="AP24" s="91" t="e">
        <f t="shared" si="20"/>
        <v>#REF!</v>
      </c>
      <c r="AQ24" s="12"/>
    </row>
    <row r="25" spans="2:43" s="3" customFormat="1" ht="20.25" hidden="1" customHeight="1">
      <c r="B25" s="94"/>
      <c r="C25" s="63"/>
      <c r="D25" s="63"/>
      <c r="E25" s="64"/>
      <c r="F25" s="65"/>
      <c r="G25" s="66"/>
      <c r="H25" s="66"/>
      <c r="I25" s="95"/>
      <c r="J25" s="67"/>
      <c r="K25" s="68"/>
      <c r="L25" s="69"/>
      <c r="M25" s="70"/>
      <c r="N25" s="70">
        <f t="shared" si="0"/>
        <v>0</v>
      </c>
      <c r="O25" s="71"/>
      <c r="P25" s="72"/>
      <c r="Q25" s="73" t="str">
        <f t="shared" ref="Q25" si="112">IF(COUNT(V26:Z26,AP26)=0,0,IF(Q26=ROUNDDOWN(W26,0),CONCATENATE("ﾌﾞ-P",W25),IF(Q26=ROUNDDOWN(X26,0),CONCATENATE("ｾ-P",X25),IF(Q26=ROUNDDOWN(Y26,0),CONCATENATE("コ-P",Y25),IF(Q26=ROUNDDOWN(Z26,0),CONCATENATE("施-P",Z25),IF(Q26=ROUNDDOWN(AP26,0),CONCATENATE("歩-",AP25),IF(Q26=ROUNDDOWN(V26,-1),CONCATENATE(V25))))))))</f>
        <v>ﾌﾞ-P</v>
      </c>
      <c r="R25" s="74" t="str">
        <f>$R$9</f>
        <v>Panasonic</v>
      </c>
      <c r="S25" s="75"/>
      <c r="T25" s="75"/>
      <c r="U25" s="76"/>
      <c r="V25" s="77"/>
      <c r="W25" s="78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9" t="s">
        <v>22</v>
      </c>
      <c r="AJ25" s="80"/>
      <c r="AK25" s="81"/>
      <c r="AL25" s="81"/>
      <c r="AM25" s="81"/>
      <c r="AN25" s="81">
        <v>0.25</v>
      </c>
      <c r="AO25" s="75"/>
      <c r="AP25" s="75" t="e">
        <f>IF(AND($V26&lt;=0,$AH26=0,$AO26=0),"見積",IF(AND($V26=0,$AH26&lt;=0,$AO26=0),"材",IF(AND($V26=0,$AH26=0,$AO26&lt;=0),"労","複合")))</f>
        <v>#REF!</v>
      </c>
      <c r="AQ25" s="12"/>
    </row>
    <row r="26" spans="2:43" s="3" customFormat="1" ht="20.25" hidden="1" customHeight="1">
      <c r="B26" s="96"/>
      <c r="C26" s="82" t="s">
        <v>95</v>
      </c>
      <c r="D26" s="82" t="s">
        <v>105</v>
      </c>
      <c r="E26" s="83">
        <v>1</v>
      </c>
      <c r="F26" s="84" t="s">
        <v>18</v>
      </c>
      <c r="G26" s="85">
        <f t="shared" si="10"/>
        <v>0</v>
      </c>
      <c r="H26" s="85">
        <f t="shared" si="99"/>
        <v>0</v>
      </c>
      <c r="I26" s="100"/>
      <c r="J26" s="67"/>
      <c r="K26" s="68"/>
      <c r="L26" s="69"/>
      <c r="M26" s="86" t="str">
        <f>(C26)</f>
        <v>同上用コンセントボックス</v>
      </c>
      <c r="N26" s="86" t="str">
        <f t="shared" si="0"/>
        <v>接地2Pﾀﾞﾌﾞﾙｺﾝｾﾝﾄ1コ＋DMX×1</v>
      </c>
      <c r="O26" s="87">
        <f>E26</f>
        <v>1</v>
      </c>
      <c r="P26" s="88" t="str">
        <f t="shared" ref="P26" si="113">F26</f>
        <v>台</v>
      </c>
      <c r="Q26" s="89">
        <f>ROUNDDOWN(IF(COUNT($AP26)=0,0,MIN($AP26)),0)</f>
        <v>0</v>
      </c>
      <c r="R26" s="90">
        <v>55000</v>
      </c>
      <c r="S26" s="91"/>
      <c r="T26" s="91"/>
      <c r="U26" s="57">
        <f t="shared" si="103"/>
        <v>0.65</v>
      </c>
      <c r="V26" s="58">
        <f t="shared" si="14"/>
        <v>35750</v>
      </c>
      <c r="W26" s="92"/>
      <c r="X26" s="91"/>
      <c r="Y26" s="91"/>
      <c r="Z26" s="91"/>
      <c r="AA26" s="91">
        <f t="shared" ref="AA26" si="114">MIN(V26:Z26)</f>
        <v>35750</v>
      </c>
      <c r="AB26" s="93">
        <f t="shared" ref="AB26" si="115">$AB$14</f>
        <v>1</v>
      </c>
      <c r="AC26" s="91">
        <f t="shared" ref="AC26" si="116">AA26*AB26</f>
        <v>35750</v>
      </c>
      <c r="AD26" s="93"/>
      <c r="AE26" s="93"/>
      <c r="AF26" s="93"/>
      <c r="AG26" s="93">
        <f t="shared" ref="AG26" si="117">$AG$14</f>
        <v>0</v>
      </c>
      <c r="AH26" s="91">
        <f t="shared" ref="AH26" si="118">AC26*((1+AD26)+AE26+AF26+AG26)</f>
        <v>35750</v>
      </c>
      <c r="AI26" s="91" t="e">
        <f>IF($AI25="",0,VLOOKUP(AI25,#REF!,2,FALSE))</f>
        <v>#REF!</v>
      </c>
      <c r="AJ26" s="91">
        <f>IF($AJ25="",0,VLOOKUP(AJ25,#REF!,2,FALSE))</f>
        <v>0</v>
      </c>
      <c r="AK26" s="91" t="e">
        <f t="shared" ref="AK26:AL26" si="119">IF(AI26="","",AI26*AK25)</f>
        <v>#REF!</v>
      </c>
      <c r="AL26" s="91">
        <f t="shared" si="119"/>
        <v>0</v>
      </c>
      <c r="AM26" s="91">
        <f>IF($AM25=0,0,#REF!)</f>
        <v>0</v>
      </c>
      <c r="AN26" s="91" t="e">
        <f t="shared" ref="AN26" si="120">IF(AI26="",0,AK26*AN25)+IF(AJ26="",0,AL26*AN25)</f>
        <v>#REF!</v>
      </c>
      <c r="AO26" s="91" t="e">
        <f t="shared" ref="AO26" si="121">SUM(AK26:AN26)</f>
        <v>#REF!</v>
      </c>
      <c r="AP26" s="91" t="e">
        <f t="shared" ref="AP26" si="122">AH26+AO26</f>
        <v>#REF!</v>
      </c>
      <c r="AQ26" s="12"/>
    </row>
    <row r="27" spans="2:43" s="3" customFormat="1" ht="20.25" hidden="1" customHeight="1">
      <c r="B27" s="94"/>
      <c r="C27" s="63"/>
      <c r="D27" s="63"/>
      <c r="E27" s="64"/>
      <c r="F27" s="65"/>
      <c r="G27" s="66"/>
      <c r="H27" s="66"/>
      <c r="I27" s="95"/>
      <c r="J27" s="67"/>
      <c r="K27" s="68"/>
      <c r="L27" s="69"/>
      <c r="M27" s="70"/>
      <c r="N27" s="70">
        <f t="shared" si="0"/>
        <v>0</v>
      </c>
      <c r="O27" s="71"/>
      <c r="P27" s="72"/>
      <c r="Q27" s="73" t="str">
        <f t="shared" ref="Q27" si="123">IF(COUNT(V28:Z28,AP28)=0,0,IF(Q28=ROUNDDOWN(W28,0),CONCATENATE("ﾌﾞ-P",W27),IF(Q28=ROUNDDOWN(X28,0),CONCATENATE("ｾ-P",X27),IF(Q28=ROUNDDOWN(Y28,0),CONCATENATE("コ-P",Y27),IF(Q28=ROUNDDOWN(Z28,0),CONCATENATE("施-P",Z27),IF(Q28=ROUNDDOWN(AP28,0),CONCATENATE("歩-",AP27),IF(Q28=ROUNDDOWN(V28,-1),CONCATENATE(V27))))))))</f>
        <v>ﾌﾞ-P</v>
      </c>
      <c r="R27" s="74" t="str">
        <f>$R$9</f>
        <v>Panasonic</v>
      </c>
      <c r="S27" s="75"/>
      <c r="T27" s="75"/>
      <c r="U27" s="76"/>
      <c r="V27" s="77"/>
      <c r="W27" s="78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9" t="s">
        <v>22</v>
      </c>
      <c r="AJ27" s="80"/>
      <c r="AK27" s="81"/>
      <c r="AL27" s="81"/>
      <c r="AM27" s="81"/>
      <c r="AN27" s="81">
        <v>0.25</v>
      </c>
      <c r="AO27" s="75"/>
      <c r="AP27" s="75" t="e">
        <f t="shared" ref="AP27" si="124">IF(AND($V28&lt;=0,$AH28=0,$AO28=0),"見積",IF(AND($V28=0,$AH28&lt;=0,$AO28=0),"材",IF(AND($V28=0,$AH28=0,$AO28&lt;=0),"労","複合")))</f>
        <v>#REF!</v>
      </c>
      <c r="AQ27" s="12"/>
    </row>
    <row r="28" spans="2:43" s="3" customFormat="1" ht="20.25" hidden="1" customHeight="1">
      <c r="B28" s="96"/>
      <c r="C28" s="82" t="s">
        <v>106</v>
      </c>
      <c r="D28" s="82" t="s">
        <v>107</v>
      </c>
      <c r="E28" s="83">
        <v>6</v>
      </c>
      <c r="F28" s="84" t="s">
        <v>18</v>
      </c>
      <c r="G28" s="85">
        <f t="shared" ref="G28" si="125">IF(Q28&lt;10,ROUNDDOWN(Q28,0),IF(Q28&lt;100,ROUNDDOWN((Q28),0),IF(Q28&lt;1000,ROUNDDOWN((Q28),-1),ROUNDDOWN(Q28,-(LEN(TEXT(Q28,"0"))-3)))))</f>
        <v>0</v>
      </c>
      <c r="H28" s="85">
        <f t="shared" ref="H28" si="126">TRUNC(E28*G28)</f>
        <v>0</v>
      </c>
      <c r="I28" s="100"/>
      <c r="J28" s="67"/>
      <c r="K28" s="68"/>
      <c r="L28" s="69"/>
      <c r="M28" s="86" t="str">
        <f t="shared" ref="M28" si="127">(C28)</f>
        <v>ギャラリースポットライト ＳＬ</v>
      </c>
      <c r="N28" s="86" t="str">
        <f t="shared" si="0"/>
        <v>LED平凸FMｽﾎﾟｯﾄﾗｲﾄ　1000形（狭角ﾀｲﾌﾟ）</v>
      </c>
      <c r="O28" s="87">
        <f t="shared" ref="O28:P28" si="128">E28</f>
        <v>6</v>
      </c>
      <c r="P28" s="88" t="str">
        <f t="shared" si="128"/>
        <v>台</v>
      </c>
      <c r="Q28" s="89">
        <f t="shared" ref="Q28" si="129">ROUNDDOWN(IF(COUNT($AP28)=0,0,MIN($AP28)),0)</f>
        <v>0</v>
      </c>
      <c r="R28" s="90">
        <v>727000</v>
      </c>
      <c r="S28" s="91"/>
      <c r="T28" s="91"/>
      <c r="U28" s="57">
        <f t="shared" si="103"/>
        <v>0.65</v>
      </c>
      <c r="V28" s="58">
        <f t="shared" ref="V28" si="130">IF(COUNT(R28:T28)=0,"",ROUNDDOWN(MIN(R28:T28)*U28,-1))</f>
        <v>472550</v>
      </c>
      <c r="W28" s="92"/>
      <c r="X28" s="91"/>
      <c r="Y28" s="91"/>
      <c r="Z28" s="91"/>
      <c r="AA28" s="91">
        <f t="shared" ref="AA28" si="131">MIN(V28:Z28)</f>
        <v>472550</v>
      </c>
      <c r="AB28" s="93">
        <f t="shared" ref="AB28" si="132">$AB$14</f>
        <v>1</v>
      </c>
      <c r="AC28" s="91">
        <f t="shared" ref="AC28" si="133">AA28*AB28</f>
        <v>472550</v>
      </c>
      <c r="AD28" s="93"/>
      <c r="AE28" s="93"/>
      <c r="AF28" s="93"/>
      <c r="AG28" s="93">
        <f t="shared" ref="AG28" si="134">$AG$14</f>
        <v>0</v>
      </c>
      <c r="AH28" s="91">
        <f t="shared" ref="AH28" si="135">AC28*((1+AD28)+AE28+AF28+AG28)</f>
        <v>472550</v>
      </c>
      <c r="AI28" s="91" t="e">
        <f>IF($AI27="",0,VLOOKUP(AI27,#REF!,2,FALSE))</f>
        <v>#REF!</v>
      </c>
      <c r="AJ28" s="91">
        <f>IF($AJ27="",0,VLOOKUP(AJ27,#REF!,2,FALSE))</f>
        <v>0</v>
      </c>
      <c r="AK28" s="91" t="e">
        <f t="shared" ref="AK28:AL28" si="136">IF(AI28="","",AI28*AK27)</f>
        <v>#REF!</v>
      </c>
      <c r="AL28" s="91">
        <f t="shared" si="136"/>
        <v>0</v>
      </c>
      <c r="AM28" s="91">
        <f>IF($AM27=0,0,#REF!)</f>
        <v>0</v>
      </c>
      <c r="AN28" s="91" t="e">
        <f t="shared" ref="AN28" si="137">IF(AI28="",0,AK28*AN27)+IF(AJ28="",0,AL28*AN27)</f>
        <v>#REF!</v>
      </c>
      <c r="AO28" s="91" t="e">
        <f t="shared" ref="AO28" si="138">SUM(AK28:AN28)</f>
        <v>#REF!</v>
      </c>
      <c r="AP28" s="91" t="e">
        <f t="shared" ref="AP28" si="139">AH28+AO28</f>
        <v>#REF!</v>
      </c>
      <c r="AQ28" s="12"/>
    </row>
    <row r="29" spans="2:43" s="3" customFormat="1" ht="20.25" hidden="1" customHeight="1">
      <c r="B29" s="94"/>
      <c r="C29" s="63"/>
      <c r="D29" s="63"/>
      <c r="E29" s="64"/>
      <c r="F29" s="65"/>
      <c r="G29" s="66"/>
      <c r="H29" s="66"/>
      <c r="I29" s="95"/>
      <c r="J29" s="67"/>
      <c r="K29" s="68"/>
      <c r="L29" s="69"/>
      <c r="M29" s="70"/>
      <c r="N29" s="70">
        <f t="shared" si="0"/>
        <v>0</v>
      </c>
      <c r="O29" s="71"/>
      <c r="P29" s="72"/>
      <c r="Q29" s="73" t="str">
        <f t="shared" ref="Q29" si="140">IF(COUNT(V30:Z30,AP30)=0,0,IF(Q30=ROUNDDOWN(W30,0),CONCATENATE("ﾌﾞ-P",W29),IF(Q30=ROUNDDOWN(X30,0),CONCATENATE("ｾ-P",X29),IF(Q30=ROUNDDOWN(Y30,0),CONCATENATE("コ-P",Y29),IF(Q30=ROUNDDOWN(Z30,0),CONCATENATE("施-P",Z29),IF(Q30=ROUNDDOWN(AP30,0),CONCATENATE("歩-",AP29),IF(Q30=ROUNDDOWN(V30,-1),CONCATENATE(V29))))))))</f>
        <v>ﾌﾞ-P</v>
      </c>
      <c r="R29" s="74" t="str">
        <f>$R$9</f>
        <v>Panasonic</v>
      </c>
      <c r="S29" s="75"/>
      <c r="T29" s="75"/>
      <c r="U29" s="76"/>
      <c r="V29" s="77"/>
      <c r="W29" s="78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9" t="s">
        <v>22</v>
      </c>
      <c r="AJ29" s="80"/>
      <c r="AK29" s="81"/>
      <c r="AL29" s="81"/>
      <c r="AM29" s="81"/>
      <c r="AN29" s="81">
        <v>0.25</v>
      </c>
      <c r="AO29" s="75"/>
      <c r="AP29" s="75" t="e">
        <f t="shared" ref="AP29" si="141">IF(AND($V30&lt;=0,$AH30=0,$AO30=0),"見積",IF(AND($V30=0,$AH30&lt;=0,$AO30=0),"材",IF(AND($V30=0,$AH30=0,$AO30&lt;=0),"労","複合")))</f>
        <v>#REF!</v>
      </c>
      <c r="AQ29" s="12"/>
    </row>
    <row r="30" spans="2:43" s="3" customFormat="1" ht="20.25" hidden="1" customHeight="1">
      <c r="B30" s="96"/>
      <c r="C30" s="82" t="s">
        <v>108</v>
      </c>
      <c r="D30" s="82" t="s">
        <v>109</v>
      </c>
      <c r="E30" s="83">
        <v>2</v>
      </c>
      <c r="F30" s="84" t="s">
        <v>18</v>
      </c>
      <c r="G30" s="85">
        <f t="shared" ref="G30" si="142">IF(Q30&lt;10,ROUNDDOWN(Q30,0),IF(Q30&lt;100,ROUNDDOWN((Q30),0),IF(Q30&lt;1000,ROUNDDOWN((Q30),-1),ROUNDDOWN(Q30,-(LEN(TEXT(Q30,"0"))-3)))))</f>
        <v>0</v>
      </c>
      <c r="H30" s="85">
        <f t="shared" ref="H30" si="143">TRUNC(E30*G30)</f>
        <v>0</v>
      </c>
      <c r="I30" s="100"/>
      <c r="J30" s="67"/>
      <c r="K30" s="68"/>
      <c r="L30" s="69"/>
      <c r="M30" s="86" t="str">
        <f t="shared" ref="M30" si="144">(C30)</f>
        <v>ウォールコンセント　WC</v>
      </c>
      <c r="N30" s="86" t="str">
        <f t="shared" si="0"/>
        <v>接地2Pﾀﾞﾌﾞﾙｺﾝｾﾝﾄ2ｺ＋DMX×1</v>
      </c>
      <c r="O30" s="87">
        <f t="shared" ref="O30:P30" si="145">E30</f>
        <v>2</v>
      </c>
      <c r="P30" s="88" t="str">
        <f t="shared" si="145"/>
        <v>台</v>
      </c>
      <c r="Q30" s="89">
        <f t="shared" ref="Q30" si="146">ROUNDDOWN(IF(COUNT($AP30)=0,0,MIN($AP30)),0)</f>
        <v>0</v>
      </c>
      <c r="R30" s="90">
        <v>62700</v>
      </c>
      <c r="S30" s="91"/>
      <c r="T30" s="91"/>
      <c r="U30" s="57">
        <f t="shared" si="103"/>
        <v>0.65</v>
      </c>
      <c r="V30" s="58">
        <f t="shared" ref="V30" si="147">IF(COUNT(R30:T30)=0,"",ROUNDDOWN(MIN(R30:T30)*U30,-1))</f>
        <v>40750</v>
      </c>
      <c r="W30" s="92"/>
      <c r="X30" s="91"/>
      <c r="Y30" s="91"/>
      <c r="Z30" s="91"/>
      <c r="AA30" s="91">
        <f t="shared" ref="AA30" si="148">MIN(V30:Z30)</f>
        <v>40750</v>
      </c>
      <c r="AB30" s="93">
        <f t="shared" ref="AB30" si="149">$AB$14</f>
        <v>1</v>
      </c>
      <c r="AC30" s="91">
        <f t="shared" ref="AC30" si="150">AA30*AB30</f>
        <v>40750</v>
      </c>
      <c r="AD30" s="93"/>
      <c r="AE30" s="93"/>
      <c r="AF30" s="93"/>
      <c r="AG30" s="93">
        <f t="shared" ref="AG30" si="151">$AG$14</f>
        <v>0</v>
      </c>
      <c r="AH30" s="91">
        <f t="shared" ref="AH30" si="152">AC30*((1+AD30)+AE30+AF30+AG30)</f>
        <v>40750</v>
      </c>
      <c r="AI30" s="91" t="e">
        <f>IF($AI29="",0,VLOOKUP(AI29,#REF!,2,FALSE))</f>
        <v>#REF!</v>
      </c>
      <c r="AJ30" s="91">
        <f>IF($AJ29="",0,VLOOKUP(AJ29,#REF!,2,FALSE))</f>
        <v>0</v>
      </c>
      <c r="AK30" s="91" t="e">
        <f t="shared" ref="AK30:AL30" si="153">IF(AI30="","",AI30*AK29)</f>
        <v>#REF!</v>
      </c>
      <c r="AL30" s="91">
        <f t="shared" si="153"/>
        <v>0</v>
      </c>
      <c r="AM30" s="91">
        <f>IF($AM29=0,0,#REF!)</f>
        <v>0</v>
      </c>
      <c r="AN30" s="91" t="e">
        <f t="shared" ref="AN30" si="154">IF(AI30="",0,AK30*AN29)+IF(AJ30="",0,AL30*AN29)</f>
        <v>#REF!</v>
      </c>
      <c r="AO30" s="91" t="e">
        <f t="shared" ref="AO30" si="155">SUM(AK30:AN30)</f>
        <v>#REF!</v>
      </c>
      <c r="AP30" s="91" t="e">
        <f t="shared" ref="AP30" si="156">AH30+AO30</f>
        <v>#REF!</v>
      </c>
      <c r="AQ30" s="12"/>
    </row>
    <row r="31" spans="2:43" s="3" customFormat="1" ht="20.25" hidden="1" customHeight="1">
      <c r="B31" s="94"/>
      <c r="C31" s="63"/>
      <c r="D31" s="63"/>
      <c r="E31" s="64"/>
      <c r="F31" s="65"/>
      <c r="G31" s="66"/>
      <c r="H31" s="66"/>
      <c r="I31" s="95"/>
      <c r="J31" s="67"/>
      <c r="K31" s="68"/>
      <c r="L31" s="69"/>
      <c r="M31" s="70"/>
      <c r="N31" s="70">
        <f t="shared" si="0"/>
        <v>0</v>
      </c>
      <c r="O31" s="71"/>
      <c r="P31" s="72"/>
      <c r="Q31" s="73" t="str">
        <f t="shared" ref="Q31" si="157">IF(COUNT(V32:Z32,AP32)=0,0,IF(Q32=ROUNDDOWN(W32,0),CONCATENATE("ﾌﾞ-P",W31),IF(Q32=ROUNDDOWN(X32,0),CONCATENATE("ｾ-P",X31),IF(Q32=ROUNDDOWN(Y32,0),CONCATENATE("コ-P",Y31),IF(Q32=ROUNDDOWN(Z32,0),CONCATENATE("施-P",Z31),IF(Q32=ROUNDDOWN(AP32,0),CONCATENATE("歩-",AP31),IF(Q32=ROUNDDOWN(V32,-1),CONCATENATE(V31))))))))</f>
        <v>ﾌﾞ-P</v>
      </c>
      <c r="R31" s="74" t="str">
        <f>$R$9</f>
        <v>Panasonic</v>
      </c>
      <c r="S31" s="75"/>
      <c r="T31" s="75"/>
      <c r="U31" s="76"/>
      <c r="V31" s="77"/>
      <c r="W31" s="78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9" t="s">
        <v>22</v>
      </c>
      <c r="AJ31" s="80"/>
      <c r="AK31" s="81"/>
      <c r="AL31" s="81"/>
      <c r="AM31" s="81"/>
      <c r="AN31" s="81">
        <v>0.25</v>
      </c>
      <c r="AO31" s="75"/>
      <c r="AP31" s="75" t="e">
        <f t="shared" ref="AP31" si="158">IF(AND($V32&lt;=0,$AH32=0,$AO32=0),"見積",IF(AND($V32=0,$AH32&lt;=0,$AO32=0),"材",IF(AND($V32=0,$AH32=0,$AO32&lt;=0),"労","複合")))</f>
        <v>#REF!</v>
      </c>
      <c r="AQ31" s="12"/>
    </row>
    <row r="32" spans="2:43" s="3" customFormat="1" ht="20.25" hidden="1" customHeight="1">
      <c r="B32" s="96"/>
      <c r="C32" s="82" t="s">
        <v>110</v>
      </c>
      <c r="D32" s="82" t="s">
        <v>111</v>
      </c>
      <c r="E32" s="83">
        <v>4</v>
      </c>
      <c r="F32" s="84" t="s">
        <v>112</v>
      </c>
      <c r="G32" s="85">
        <f t="shared" ref="G32" si="159">IF(Q32&lt;10,ROUNDDOWN(Q32,0),IF(Q32&lt;100,ROUNDDOWN((Q32),0),IF(Q32&lt;1000,ROUNDDOWN((Q32),-1),ROUNDDOWN(Q32,-(LEN(TEXT(Q32,"0"))-3)))))</f>
        <v>0</v>
      </c>
      <c r="H32" s="85">
        <f t="shared" ref="H32" si="160">TRUNC(E32*G32)</f>
        <v>0</v>
      </c>
      <c r="I32" s="100"/>
      <c r="J32" s="67"/>
      <c r="K32" s="68"/>
      <c r="L32" s="69"/>
      <c r="M32" s="86" t="str">
        <f t="shared" ref="M32" si="161">(C32)</f>
        <v>延長ケーブル</v>
      </c>
      <c r="N32" s="86" t="str">
        <f t="shared" si="0"/>
        <v>接地2P15A　2ｍ</v>
      </c>
      <c r="O32" s="87">
        <f t="shared" ref="O32:P32" si="162">E32</f>
        <v>4</v>
      </c>
      <c r="P32" s="88" t="str">
        <f t="shared" si="162"/>
        <v>本</v>
      </c>
      <c r="Q32" s="89">
        <f t="shared" ref="Q32" si="163">ROUNDDOWN(IF(COUNT($AP32)=0,0,MIN($AP32)),0)</f>
        <v>0</v>
      </c>
      <c r="R32" s="90">
        <v>11300</v>
      </c>
      <c r="S32" s="91"/>
      <c r="T32" s="91"/>
      <c r="U32" s="57">
        <f t="shared" si="103"/>
        <v>0.65</v>
      </c>
      <c r="V32" s="58">
        <f t="shared" ref="V32" si="164">IF(COUNT(R32:T32)=0,"",ROUNDDOWN(MIN(R32:T32)*U32,-1))</f>
        <v>7340</v>
      </c>
      <c r="W32" s="92"/>
      <c r="X32" s="91"/>
      <c r="Y32" s="91"/>
      <c r="Z32" s="91"/>
      <c r="AA32" s="91">
        <f t="shared" ref="AA32" si="165">MIN(V32:Z32)</f>
        <v>7340</v>
      </c>
      <c r="AB32" s="93">
        <f t="shared" ref="AB32" si="166">$AB$14</f>
        <v>1</v>
      </c>
      <c r="AC32" s="91">
        <f t="shared" ref="AC32" si="167">AA32*AB32</f>
        <v>7340</v>
      </c>
      <c r="AD32" s="93"/>
      <c r="AE32" s="93"/>
      <c r="AF32" s="93"/>
      <c r="AG32" s="93">
        <f t="shared" ref="AG32" si="168">$AG$14</f>
        <v>0</v>
      </c>
      <c r="AH32" s="91">
        <f t="shared" ref="AH32" si="169">AC32*((1+AD32)+AE32+AF32+AG32)</f>
        <v>7340</v>
      </c>
      <c r="AI32" s="91" t="e">
        <f>IF($AI31="",0,VLOOKUP(AI31,#REF!,2,FALSE))</f>
        <v>#REF!</v>
      </c>
      <c r="AJ32" s="91">
        <f>IF($AJ31="",0,VLOOKUP(AJ31,#REF!,2,FALSE))</f>
        <v>0</v>
      </c>
      <c r="AK32" s="91" t="e">
        <f t="shared" ref="AK32:AL32" si="170">IF(AI32="","",AI32*AK31)</f>
        <v>#REF!</v>
      </c>
      <c r="AL32" s="91">
        <f t="shared" si="170"/>
        <v>0</v>
      </c>
      <c r="AM32" s="91">
        <f>IF($AM31=0,0,#REF!)</f>
        <v>0</v>
      </c>
      <c r="AN32" s="91" t="e">
        <f t="shared" ref="AN32" si="171">IF(AI32="",0,AK32*AN31)+IF(AJ32="",0,AL32*AN31)</f>
        <v>#REF!</v>
      </c>
      <c r="AO32" s="91" t="e">
        <f t="shared" ref="AO32" si="172">SUM(AK32:AN32)</f>
        <v>#REF!</v>
      </c>
      <c r="AP32" s="91" t="e">
        <f t="shared" ref="AP32" si="173">AH32+AO32</f>
        <v>#REF!</v>
      </c>
      <c r="AQ32" s="12"/>
    </row>
    <row r="33" spans="2:43" s="3" customFormat="1" ht="20.25" hidden="1" customHeight="1">
      <c r="B33" s="94"/>
      <c r="C33" s="63"/>
      <c r="D33" s="63"/>
      <c r="E33" s="64"/>
      <c r="F33" s="65"/>
      <c r="G33" s="66"/>
      <c r="H33" s="66"/>
      <c r="I33" s="95"/>
      <c r="J33" s="67"/>
      <c r="K33" s="68"/>
      <c r="L33" s="69"/>
      <c r="M33" s="70"/>
      <c r="N33" s="70">
        <f t="shared" si="0"/>
        <v>0</v>
      </c>
      <c r="O33" s="71"/>
      <c r="P33" s="72"/>
      <c r="Q33" s="73" t="str">
        <f t="shared" ref="Q33" si="174">IF(COUNT(V34:Z34,AP34)=0,0,IF(Q34=ROUNDDOWN(W34,0),CONCATENATE("ﾌﾞ-P",W33),IF(Q34=ROUNDDOWN(X34,0),CONCATENATE("ｾ-P",X33),IF(Q34=ROUNDDOWN(Y34,0),CONCATENATE("コ-P",Y33),IF(Q34=ROUNDDOWN(Z34,0),CONCATENATE("施-P",Z33),IF(Q34=ROUNDDOWN(AP34,0),CONCATENATE("歩-",AP33),IF(Q34=ROUNDDOWN(V34,-1),CONCATENATE(V33))))))))</f>
        <v>ﾌﾞ-P</v>
      </c>
      <c r="R33" s="74" t="str">
        <f>$R$9</f>
        <v>Panasonic</v>
      </c>
      <c r="S33" s="75"/>
      <c r="T33" s="75"/>
      <c r="U33" s="76"/>
      <c r="V33" s="77"/>
      <c r="W33" s="78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9" t="s">
        <v>22</v>
      </c>
      <c r="AJ33" s="80"/>
      <c r="AK33" s="81"/>
      <c r="AL33" s="81"/>
      <c r="AM33" s="81"/>
      <c r="AN33" s="81">
        <v>0.25</v>
      </c>
      <c r="AO33" s="75"/>
      <c r="AP33" s="75" t="e">
        <f t="shared" ref="AP33" si="175">IF(AND($V34&lt;=0,$AH34=0,$AO34=0),"見積",IF(AND($V34=0,$AH34&lt;=0,$AO34=0),"材",IF(AND($V34=0,$AH34=0,$AO34&lt;=0),"労","複合")))</f>
        <v>#REF!</v>
      </c>
      <c r="AQ33" s="12"/>
    </row>
    <row r="34" spans="2:43" s="3" customFormat="1" ht="20.25" hidden="1" customHeight="1">
      <c r="B34" s="96"/>
      <c r="C34" s="82" t="s">
        <v>110</v>
      </c>
      <c r="D34" s="82" t="s">
        <v>113</v>
      </c>
      <c r="E34" s="83">
        <v>4</v>
      </c>
      <c r="F34" s="84" t="s">
        <v>112</v>
      </c>
      <c r="G34" s="85">
        <f t="shared" ref="G34" si="176">IF(Q34&lt;10,ROUNDDOWN(Q34,0),IF(Q34&lt;100,ROUNDDOWN((Q34),0),IF(Q34&lt;1000,ROUNDDOWN((Q34),-1),ROUNDDOWN(Q34,-(LEN(TEXT(Q34,"0"))-3)))))</f>
        <v>0</v>
      </c>
      <c r="H34" s="85">
        <f t="shared" ref="H34" si="177">TRUNC(E34*G34)</f>
        <v>0</v>
      </c>
      <c r="I34" s="100"/>
      <c r="J34" s="67"/>
      <c r="K34" s="68"/>
      <c r="L34" s="69"/>
      <c r="M34" s="86" t="str">
        <f t="shared" ref="M34" si="178">(C34)</f>
        <v>延長ケーブル</v>
      </c>
      <c r="N34" s="86" t="str">
        <f t="shared" si="0"/>
        <v>DMXｹｰﾌﾞﾙ　3ｍ</v>
      </c>
      <c r="O34" s="87">
        <f t="shared" ref="O34:P34" si="179">E34</f>
        <v>4</v>
      </c>
      <c r="P34" s="88" t="str">
        <f t="shared" si="179"/>
        <v>本</v>
      </c>
      <c r="Q34" s="89">
        <f t="shared" ref="Q34" si="180">ROUNDDOWN(IF(COUNT($AP34)=0,0,MIN($AP34)),0)</f>
        <v>0</v>
      </c>
      <c r="R34" s="90">
        <v>12700</v>
      </c>
      <c r="S34" s="91"/>
      <c r="T34" s="91"/>
      <c r="U34" s="57">
        <f t="shared" si="103"/>
        <v>0.65</v>
      </c>
      <c r="V34" s="58">
        <f t="shared" ref="V34" si="181">IF(COUNT(R34:T34)=0,"",ROUNDDOWN(MIN(R34:T34)*U34,-1))</f>
        <v>8250</v>
      </c>
      <c r="W34" s="92"/>
      <c r="X34" s="91"/>
      <c r="Y34" s="91"/>
      <c r="Z34" s="91"/>
      <c r="AA34" s="91">
        <f t="shared" ref="AA34" si="182">MIN(V34:Z34)</f>
        <v>8250</v>
      </c>
      <c r="AB34" s="93">
        <f t="shared" ref="AB34" si="183">$AB$14</f>
        <v>1</v>
      </c>
      <c r="AC34" s="91">
        <f t="shared" ref="AC34" si="184">AA34*AB34</f>
        <v>8250</v>
      </c>
      <c r="AD34" s="93"/>
      <c r="AE34" s="93"/>
      <c r="AF34" s="93"/>
      <c r="AG34" s="93">
        <f t="shared" ref="AG34" si="185">$AG$14</f>
        <v>0</v>
      </c>
      <c r="AH34" s="91">
        <f t="shared" ref="AH34" si="186">AC34*((1+AD34)+AE34+AF34+AG34)</f>
        <v>8250</v>
      </c>
      <c r="AI34" s="91" t="e">
        <f>IF($AI33="",0,VLOOKUP(AI33,#REF!,2,FALSE))</f>
        <v>#REF!</v>
      </c>
      <c r="AJ34" s="91">
        <f>IF($AJ33="",0,VLOOKUP(AJ33,#REF!,2,FALSE))</f>
        <v>0</v>
      </c>
      <c r="AK34" s="91" t="e">
        <f t="shared" ref="AK34:AL34" si="187">IF(AI34="","",AI34*AK33)</f>
        <v>#REF!</v>
      </c>
      <c r="AL34" s="91">
        <f t="shared" si="187"/>
        <v>0</v>
      </c>
      <c r="AM34" s="91">
        <f>IF($AM33=0,0,#REF!)</f>
        <v>0</v>
      </c>
      <c r="AN34" s="91" t="e">
        <f t="shared" ref="AN34" si="188">IF(AI34="",0,AK34*AN33)+IF(AJ34="",0,AL34*AN33)</f>
        <v>#REF!</v>
      </c>
      <c r="AO34" s="91" t="e">
        <f t="shared" ref="AO34" si="189">SUM(AK34:AN34)</f>
        <v>#REF!</v>
      </c>
      <c r="AP34" s="91" t="e">
        <f t="shared" ref="AP34" si="190">AH34+AO34</f>
        <v>#REF!</v>
      </c>
      <c r="AQ34" s="12"/>
    </row>
    <row r="35" spans="2:43" s="3" customFormat="1" ht="20.25" hidden="1" customHeight="1">
      <c r="B35" s="94"/>
      <c r="C35" s="63"/>
      <c r="D35" s="63"/>
      <c r="E35" s="64"/>
      <c r="F35" s="65"/>
      <c r="G35" s="66"/>
      <c r="H35" s="66"/>
      <c r="I35" s="95"/>
      <c r="J35" s="67"/>
      <c r="K35" s="68"/>
      <c r="L35" s="69"/>
      <c r="M35" s="70"/>
      <c r="N35" s="70">
        <f t="shared" si="0"/>
        <v>0</v>
      </c>
      <c r="O35" s="71"/>
      <c r="P35" s="72"/>
      <c r="Q35" s="73" t="str">
        <f t="shared" ref="Q35" si="191">IF(COUNT(V36:Z36,AP36)=0,0,IF(Q36=ROUNDDOWN(W36,0),CONCATENATE("ﾌﾞ-P",W35),IF(Q36=ROUNDDOWN(X36,0),CONCATENATE("ｾ-P",X35),IF(Q36=ROUNDDOWN(Y36,0),CONCATENATE("コ-P",Y35),IF(Q36=ROUNDDOWN(Z36,0),CONCATENATE("施-P",Z35),IF(Q36=ROUNDDOWN(AP36,0),CONCATENATE("歩-",AP35),IF(Q36=ROUNDDOWN(V36,-1),CONCATENATE(V35))))))))</f>
        <v>ﾌﾞ-P</v>
      </c>
      <c r="R35" s="74" t="str">
        <f>$R$9</f>
        <v>Panasonic</v>
      </c>
      <c r="S35" s="75"/>
      <c r="T35" s="75"/>
      <c r="U35" s="76"/>
      <c r="V35" s="77"/>
      <c r="W35" s="78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9" t="s">
        <v>22</v>
      </c>
      <c r="AJ35" s="80"/>
      <c r="AK35" s="81"/>
      <c r="AL35" s="81"/>
      <c r="AM35" s="81"/>
      <c r="AN35" s="81">
        <v>0.25</v>
      </c>
      <c r="AO35" s="75"/>
      <c r="AP35" s="75" t="e">
        <f t="shared" ref="AP35" si="192">IF(AND($V36&lt;=0,$AH36=0,$AO36=0),"見積",IF(AND($V36=0,$AH36&lt;=0,$AO36=0),"材",IF(AND($V36=0,$AH36=0,$AO36&lt;=0),"労","複合")))</f>
        <v>#REF!</v>
      </c>
      <c r="AQ35" s="12"/>
    </row>
    <row r="36" spans="2:43" s="3" customFormat="1" ht="20.25" hidden="1" customHeight="1">
      <c r="B36" s="96"/>
      <c r="C36" s="82" t="s">
        <v>114</v>
      </c>
      <c r="D36" s="82" t="s">
        <v>115</v>
      </c>
      <c r="E36" s="83">
        <v>2</v>
      </c>
      <c r="F36" s="84" t="s">
        <v>112</v>
      </c>
      <c r="G36" s="85">
        <f t="shared" ref="G36" si="193">IF(Q36&lt;10,ROUNDDOWN(Q36,0),IF(Q36&lt;100,ROUNDDOWN((Q36),0),IF(Q36&lt;1000,ROUNDDOWN((Q36),-1),ROUNDDOWN(Q36,-(LEN(TEXT(Q36,"0"))-3)))))</f>
        <v>0</v>
      </c>
      <c r="H36" s="85">
        <f t="shared" ref="H36" si="194">TRUNC(E36*G36)</f>
        <v>0</v>
      </c>
      <c r="I36" s="100"/>
      <c r="J36" s="67"/>
      <c r="K36" s="68"/>
      <c r="L36" s="69"/>
      <c r="M36" s="86" t="str">
        <f t="shared" ref="M36" si="195">(C36)</f>
        <v>ジョイントボックス</v>
      </c>
      <c r="N36" s="86" t="str">
        <f t="shared" si="0"/>
        <v>電源＋DMX用</v>
      </c>
      <c r="O36" s="87">
        <f t="shared" ref="O36:P36" si="196">E36</f>
        <v>2</v>
      </c>
      <c r="P36" s="88" t="str">
        <f t="shared" si="196"/>
        <v>本</v>
      </c>
      <c r="Q36" s="89">
        <f t="shared" ref="Q36" si="197">ROUNDDOWN(IF(COUNT($AP36)=0,0,MIN($AP36)),0)</f>
        <v>0</v>
      </c>
      <c r="R36" s="90">
        <v>90600</v>
      </c>
      <c r="S36" s="91"/>
      <c r="T36" s="91"/>
      <c r="U36" s="57">
        <f t="shared" si="103"/>
        <v>0.65</v>
      </c>
      <c r="V36" s="58">
        <f t="shared" ref="V36" si="198">IF(COUNT(R36:T36)=0,"",ROUNDDOWN(MIN(R36:T36)*U36,-1))</f>
        <v>58890</v>
      </c>
      <c r="W36" s="92"/>
      <c r="X36" s="91"/>
      <c r="Y36" s="91"/>
      <c r="Z36" s="91"/>
      <c r="AA36" s="91">
        <f t="shared" ref="AA36" si="199">MIN(V36:Z36)</f>
        <v>58890</v>
      </c>
      <c r="AB36" s="93">
        <f t="shared" ref="AB36" si="200">$AB$14</f>
        <v>1</v>
      </c>
      <c r="AC36" s="91">
        <f t="shared" ref="AC36" si="201">AA36*AB36</f>
        <v>58890</v>
      </c>
      <c r="AD36" s="93"/>
      <c r="AE36" s="93"/>
      <c r="AF36" s="93"/>
      <c r="AG36" s="93">
        <f t="shared" ref="AG36" si="202">$AG$14</f>
        <v>0</v>
      </c>
      <c r="AH36" s="91">
        <f t="shared" ref="AH36" si="203">AC36*((1+AD36)+AE36+AF36+AG36)</f>
        <v>58890</v>
      </c>
      <c r="AI36" s="91" t="e">
        <f>IF($AI35="",0,VLOOKUP(AI35,#REF!,2,FALSE))</f>
        <v>#REF!</v>
      </c>
      <c r="AJ36" s="91">
        <f>IF($AJ35="",0,VLOOKUP(AJ35,#REF!,2,FALSE))</f>
        <v>0</v>
      </c>
      <c r="AK36" s="91" t="e">
        <f t="shared" ref="AK36:AL36" si="204">IF(AI36="","",AI36*AK35)</f>
        <v>#REF!</v>
      </c>
      <c r="AL36" s="91">
        <f t="shared" si="204"/>
        <v>0</v>
      </c>
      <c r="AM36" s="91">
        <f>IF($AM35=0,0,#REF!)</f>
        <v>0</v>
      </c>
      <c r="AN36" s="91" t="e">
        <f t="shared" ref="AN36" si="205">IF(AI36="",0,AK36*AN35)+IF(AJ36="",0,AL36*AN35)</f>
        <v>#REF!</v>
      </c>
      <c r="AO36" s="91" t="e">
        <f t="shared" ref="AO36" si="206">SUM(AK36:AN36)</f>
        <v>#REF!</v>
      </c>
      <c r="AP36" s="91" t="e">
        <f t="shared" ref="AP36" si="207">AH36+AO36</f>
        <v>#REF!</v>
      </c>
      <c r="AQ36" s="12"/>
    </row>
    <row r="37" spans="2:43" s="3" customFormat="1" ht="20.25" hidden="1" customHeight="1">
      <c r="B37" s="94"/>
      <c r="C37" s="63"/>
      <c r="D37" s="63"/>
      <c r="E37" s="64"/>
      <c r="F37" s="65"/>
      <c r="G37" s="66"/>
      <c r="H37" s="66"/>
      <c r="I37" s="95"/>
      <c r="J37" s="67"/>
      <c r="K37" s="68"/>
      <c r="L37" s="69"/>
      <c r="M37" s="70"/>
      <c r="N37" s="70">
        <f t="shared" si="0"/>
        <v>0</v>
      </c>
      <c r="O37" s="71"/>
      <c r="P37" s="72"/>
      <c r="Q37" s="73" t="str">
        <f t="shared" ref="Q37" si="208">IF(COUNT(V38:Z38,AP38)=0,0,IF(Q38=ROUNDDOWN(W38,0),CONCATENATE("ﾌﾞ-P",W37),IF(Q38=ROUNDDOWN(X38,0),CONCATENATE("ｾ-P",X37),IF(Q38=ROUNDDOWN(Y38,0),CONCATENATE("コ-P",Y37),IF(Q38=ROUNDDOWN(Z38,0),CONCATENATE("施-P",Z37),IF(Q38=ROUNDDOWN(AP38,0),CONCATENATE("歩-",AP37),IF(Q38=ROUNDDOWN(V38,-1),CONCATENATE(V37))))))))</f>
        <v>ﾌﾞ-P</v>
      </c>
      <c r="R37" s="74" t="str">
        <f>$R$9</f>
        <v>Panasonic</v>
      </c>
      <c r="S37" s="75"/>
      <c r="T37" s="75"/>
      <c r="U37" s="76"/>
      <c r="V37" s="77"/>
      <c r="W37" s="78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9" t="s">
        <v>22</v>
      </c>
      <c r="AJ37" s="80"/>
      <c r="AK37" s="81"/>
      <c r="AL37" s="81"/>
      <c r="AM37" s="81"/>
      <c r="AN37" s="81">
        <v>0.25</v>
      </c>
      <c r="AO37" s="75"/>
      <c r="AP37" s="75" t="e">
        <f t="shared" ref="AP37" si="209">IF(AND($V38&lt;=0,$AH38=0,$AO38=0),"見積",IF(AND($V38=0,$AH38&lt;=0,$AO38=0),"材",IF(AND($V38=0,$AH38=0,$AO38&lt;=0),"労","複合")))</f>
        <v>#REF!</v>
      </c>
      <c r="AQ37" s="12"/>
    </row>
    <row r="38" spans="2:43" s="3" customFormat="1" ht="20.25" hidden="1" customHeight="1">
      <c r="B38" s="96"/>
      <c r="C38" s="82" t="s">
        <v>116</v>
      </c>
      <c r="D38" s="82" t="s">
        <v>117</v>
      </c>
      <c r="E38" s="83">
        <v>3</v>
      </c>
      <c r="F38" s="84" t="s">
        <v>112</v>
      </c>
      <c r="G38" s="85">
        <f t="shared" ref="G38" si="210">IF(Q38&lt;10,ROUNDDOWN(Q38,0),IF(Q38&lt;100,ROUNDDOWN((Q38),0),IF(Q38&lt;1000,ROUNDDOWN((Q38),-1),ROUNDDOWN(Q38,-(LEN(TEXT(Q38,"0"))-3)))))</f>
        <v>0</v>
      </c>
      <c r="H38" s="85">
        <f t="shared" ref="H38" si="211">TRUNC(E38*G38)</f>
        <v>0</v>
      </c>
      <c r="I38" s="100"/>
      <c r="J38" s="67"/>
      <c r="K38" s="68"/>
      <c r="L38" s="69"/>
      <c r="M38" s="86" t="str">
        <f t="shared" ref="M38" si="212">(C38)</f>
        <v>ボーダーケーブル</v>
      </c>
      <c r="N38" s="86" t="str">
        <f t="shared" si="0"/>
        <v>5.5ｓｑ-3Ｃ＋ＤＭＸ×1系統　複合丸型　10ｍ</v>
      </c>
      <c r="O38" s="87">
        <f t="shared" ref="O38:P38" si="213">E38</f>
        <v>3</v>
      </c>
      <c r="P38" s="88" t="str">
        <f t="shared" si="213"/>
        <v>本</v>
      </c>
      <c r="Q38" s="89">
        <f t="shared" ref="Q38" si="214">ROUNDDOWN(IF(COUNT($AP38)=0,0,MIN($AP38)),0)</f>
        <v>0</v>
      </c>
      <c r="R38" s="90">
        <v>215600</v>
      </c>
      <c r="S38" s="91"/>
      <c r="T38" s="91"/>
      <c r="U38" s="57">
        <f t="shared" si="103"/>
        <v>0.65</v>
      </c>
      <c r="V38" s="58">
        <f t="shared" ref="V38" si="215">IF(COUNT(R38:T38)=0,"",ROUNDDOWN(MIN(R38:T38)*U38,-1))</f>
        <v>140140</v>
      </c>
      <c r="W38" s="92"/>
      <c r="X38" s="91"/>
      <c r="Y38" s="91"/>
      <c r="Z38" s="91"/>
      <c r="AA38" s="91">
        <f t="shared" ref="AA38" si="216">MIN(V38:Z38)</f>
        <v>140140</v>
      </c>
      <c r="AB38" s="93">
        <f t="shared" ref="AB38" si="217">$AB$14</f>
        <v>1</v>
      </c>
      <c r="AC38" s="91">
        <f t="shared" ref="AC38" si="218">AA38*AB38</f>
        <v>140140</v>
      </c>
      <c r="AD38" s="93"/>
      <c r="AE38" s="93"/>
      <c r="AF38" s="93"/>
      <c r="AG38" s="93">
        <f t="shared" ref="AG38" si="219">$AG$14</f>
        <v>0</v>
      </c>
      <c r="AH38" s="91">
        <f t="shared" ref="AH38" si="220">AC38*((1+AD38)+AE38+AF38+AG38)</f>
        <v>140140</v>
      </c>
      <c r="AI38" s="91" t="e">
        <f>IF($AI37="",0,VLOOKUP(AI37,#REF!,2,FALSE))</f>
        <v>#REF!</v>
      </c>
      <c r="AJ38" s="91">
        <f>IF($AJ37="",0,VLOOKUP(AJ37,#REF!,2,FALSE))</f>
        <v>0</v>
      </c>
      <c r="AK38" s="91" t="e">
        <f t="shared" ref="AK38:AL38" si="221">IF(AI38="","",AI38*AK37)</f>
        <v>#REF!</v>
      </c>
      <c r="AL38" s="91">
        <f t="shared" si="221"/>
        <v>0</v>
      </c>
      <c r="AM38" s="91">
        <f>IF($AM37=0,0,#REF!)</f>
        <v>0</v>
      </c>
      <c r="AN38" s="91" t="e">
        <f t="shared" ref="AN38" si="222">IF(AI38="",0,AK38*AN37)+IF(AJ38="",0,AL38*AN37)</f>
        <v>#REF!</v>
      </c>
      <c r="AO38" s="91" t="e">
        <f t="shared" ref="AO38" si="223">SUM(AK38:AN38)</f>
        <v>#REF!</v>
      </c>
      <c r="AP38" s="91" t="e">
        <f t="shared" ref="AP38" si="224">AH38+AO38</f>
        <v>#REF!</v>
      </c>
      <c r="AQ38" s="12"/>
    </row>
    <row r="39" spans="2:43" s="3" customFormat="1" ht="20.25" hidden="1" customHeight="1">
      <c r="B39" s="94"/>
      <c r="C39" s="63"/>
      <c r="D39" s="63"/>
      <c r="E39" s="64"/>
      <c r="F39" s="65"/>
      <c r="G39" s="66"/>
      <c r="H39" s="66"/>
      <c r="I39" s="95"/>
      <c r="J39" s="67"/>
      <c r="K39" s="68"/>
      <c r="L39" s="69"/>
      <c r="M39" s="70"/>
      <c r="N39" s="70">
        <f t="shared" si="0"/>
        <v>0</v>
      </c>
      <c r="O39" s="71"/>
      <c r="P39" s="72"/>
      <c r="Q39" s="73" t="str">
        <f t="shared" ref="Q39" si="225">IF(COUNT(V40:Z40,AP40)=0,0,IF(Q40=ROUNDDOWN(W40,0),CONCATENATE("ﾌﾞ-P",W39),IF(Q40=ROUNDDOWN(X40,0),CONCATENATE("ｾ-P",X39),IF(Q40=ROUNDDOWN(Y40,0),CONCATENATE("コ-P",Y39),IF(Q40=ROUNDDOWN(Z40,0),CONCATENATE("施-P",Z39),IF(Q40=ROUNDDOWN(AP40,0),CONCATENATE("歩-",AP39),IF(Q40=ROUNDDOWN(V40,-1),CONCATENATE(V39))))))))</f>
        <v>ﾌﾞ-P</v>
      </c>
      <c r="R39" s="74" t="str">
        <f>$R$9</f>
        <v>Panasonic</v>
      </c>
      <c r="S39" s="75"/>
      <c r="T39" s="75"/>
      <c r="U39" s="76"/>
      <c r="V39" s="77"/>
      <c r="W39" s="78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9" t="s">
        <v>22</v>
      </c>
      <c r="AJ39" s="80"/>
      <c r="AK39" s="81"/>
      <c r="AL39" s="81"/>
      <c r="AM39" s="81"/>
      <c r="AN39" s="81">
        <v>0.25</v>
      </c>
      <c r="AO39" s="75"/>
      <c r="AP39" s="75" t="e">
        <f t="shared" ref="AP39" si="226">IF(AND($V40&lt;=0,$AH40=0,$AO40=0),"見積",IF(AND($V40=0,$AH40&lt;=0,$AO40=0),"材",IF(AND($V40=0,$AH40=0,$AO40&lt;=0),"労","複合")))</f>
        <v>#REF!</v>
      </c>
      <c r="AQ39" s="12"/>
    </row>
    <row r="40" spans="2:43" s="3" customFormat="1" ht="20.25" hidden="1" customHeight="1">
      <c r="B40" s="96"/>
      <c r="C40" s="82" t="s">
        <v>118</v>
      </c>
      <c r="D40" s="82" t="s">
        <v>119</v>
      </c>
      <c r="E40" s="83">
        <v>1</v>
      </c>
      <c r="F40" s="84" t="s">
        <v>120</v>
      </c>
      <c r="G40" s="85">
        <f t="shared" ref="G40" si="227">IF(Q40&lt;10,ROUNDDOWN(Q40,0),IF(Q40&lt;100,ROUNDDOWN((Q40),0),IF(Q40&lt;1000,ROUNDDOWN((Q40),-1),ROUNDDOWN(Q40,-(LEN(TEXT(Q40,"0"))-3)))))</f>
        <v>0</v>
      </c>
      <c r="H40" s="85">
        <f t="shared" ref="H40" si="228">TRUNC(E40*G40)</f>
        <v>0</v>
      </c>
      <c r="I40" s="100"/>
      <c r="J40" s="67"/>
      <c r="K40" s="68"/>
      <c r="L40" s="69"/>
      <c r="M40" s="86" t="str">
        <f t="shared" ref="M40" si="229">(C40)</f>
        <v>ＬＥＤ調光制御盤</v>
      </c>
      <c r="N40" s="86" t="str">
        <f t="shared" si="0"/>
        <v>壁据付型　8回路</v>
      </c>
      <c r="O40" s="87">
        <f t="shared" ref="O40:P40" si="230">E40</f>
        <v>1</v>
      </c>
      <c r="P40" s="88" t="str">
        <f t="shared" si="230"/>
        <v>面</v>
      </c>
      <c r="Q40" s="89">
        <f t="shared" ref="Q40:Q54" si="231">ROUNDDOWN(IF(COUNT($AP40)=0,0,MIN($AP40)),0)</f>
        <v>0</v>
      </c>
      <c r="R40" s="90">
        <v>2210000</v>
      </c>
      <c r="S40" s="91"/>
      <c r="T40" s="91"/>
      <c r="U40" s="57">
        <f t="shared" si="103"/>
        <v>0.65</v>
      </c>
      <c r="V40" s="58">
        <f t="shared" ref="V40" si="232">IF(COUNT(R40:T40)=0,"",ROUNDDOWN(MIN(R40:T40)*U40,-1))</f>
        <v>1436500</v>
      </c>
      <c r="W40" s="92"/>
      <c r="X40" s="91"/>
      <c r="Y40" s="91"/>
      <c r="Z40" s="91"/>
      <c r="AA40" s="91">
        <f t="shared" ref="AA40" si="233">MIN(V40:Z40)</f>
        <v>1436500</v>
      </c>
      <c r="AB40" s="93">
        <f t="shared" ref="AB40" si="234">$AB$14</f>
        <v>1</v>
      </c>
      <c r="AC40" s="91">
        <f t="shared" ref="AC40" si="235">AA40*AB40</f>
        <v>1436500</v>
      </c>
      <c r="AD40" s="93"/>
      <c r="AE40" s="93"/>
      <c r="AF40" s="93"/>
      <c r="AG40" s="93">
        <f t="shared" ref="AG40" si="236">$AG$14</f>
        <v>0</v>
      </c>
      <c r="AH40" s="91">
        <f t="shared" ref="AH40" si="237">AC40*((1+AD40)+AE40+AF40+AG40)</f>
        <v>1436500</v>
      </c>
      <c r="AI40" s="91" t="e">
        <f>IF($AI39="",0,VLOOKUP(AI39,#REF!,2,FALSE))</f>
        <v>#REF!</v>
      </c>
      <c r="AJ40" s="91">
        <f>IF($AJ39="",0,VLOOKUP(AJ39,#REF!,2,FALSE))</f>
        <v>0</v>
      </c>
      <c r="AK40" s="91" t="e">
        <f t="shared" ref="AK40:AL40" si="238">IF(AI40="","",AI40*AK39)</f>
        <v>#REF!</v>
      </c>
      <c r="AL40" s="91">
        <f t="shared" si="238"/>
        <v>0</v>
      </c>
      <c r="AM40" s="91">
        <f>IF($AM39=0,0,#REF!)</f>
        <v>0</v>
      </c>
      <c r="AN40" s="91" t="e">
        <f t="shared" ref="AN40" si="239">IF(AI40="",0,AK40*AN39)+IF(AJ40="",0,AL40*AN39)</f>
        <v>#REF!</v>
      </c>
      <c r="AO40" s="91" t="e">
        <f t="shared" ref="AO40" si="240">SUM(AK40:AN40)</f>
        <v>#REF!</v>
      </c>
      <c r="AP40" s="91" t="e">
        <f t="shared" ref="AP40" si="241">AH40+AO40</f>
        <v>#REF!</v>
      </c>
      <c r="AQ40" s="12"/>
    </row>
    <row r="41" spans="2:43" s="3" customFormat="1" ht="20.25" hidden="1" customHeight="1">
      <c r="B41" s="94"/>
      <c r="C41" s="63"/>
      <c r="D41" s="63"/>
      <c r="E41" s="64"/>
      <c r="F41" s="65"/>
      <c r="G41" s="66"/>
      <c r="H41" s="66"/>
      <c r="I41" s="95"/>
      <c r="J41" s="67"/>
      <c r="K41" s="68"/>
      <c r="L41" s="69"/>
      <c r="M41" s="70"/>
      <c r="N41" s="70">
        <f t="shared" si="0"/>
        <v>0</v>
      </c>
      <c r="O41" s="71"/>
      <c r="P41" s="72"/>
      <c r="Q41" s="73" t="str">
        <f t="shared" ref="Q41" si="242">IF(COUNT(V42:Z42,AP42)=0,0,IF(Q42=ROUNDDOWN(W42,0),CONCATENATE("ﾌﾞ-P",W41),IF(Q42=ROUNDDOWN(X42,0),CONCATENATE("ｾ-P",X41),IF(Q42=ROUNDDOWN(Y42,0),CONCATENATE("コ-P",Y41),IF(Q42=ROUNDDOWN(Z42,0),CONCATENATE("施-P",Z41),IF(Q42=ROUNDDOWN(AP42,0),CONCATENATE("歩-",AP41),IF(Q42=ROUNDDOWN(V42,-1),CONCATENATE(V41))))))))</f>
        <v>ﾌﾞ-P</v>
      </c>
      <c r="R41" s="74" t="str">
        <f>$R$9</f>
        <v>Panasonic</v>
      </c>
      <c r="S41" s="75"/>
      <c r="T41" s="75"/>
      <c r="U41" s="76"/>
      <c r="V41" s="77"/>
      <c r="W41" s="78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9" t="s">
        <v>22</v>
      </c>
      <c r="AJ41" s="80"/>
      <c r="AK41" s="81"/>
      <c r="AL41" s="81"/>
      <c r="AM41" s="81"/>
      <c r="AN41" s="81">
        <v>0.25</v>
      </c>
      <c r="AO41" s="75"/>
      <c r="AP41" s="75" t="e">
        <f t="shared" ref="AP41" si="243">IF(AND($V42&lt;=0,$AH42=0,$AO42=0),"見積",IF(AND($V42=0,$AH42&lt;=0,$AO42=0),"材",IF(AND($V42=0,$AH42=0,$AO42&lt;=0),"労","複合")))</f>
        <v>#REF!</v>
      </c>
      <c r="AQ41" s="12"/>
    </row>
    <row r="42" spans="2:43" s="3" customFormat="1" ht="20.25" hidden="1" customHeight="1">
      <c r="B42" s="96"/>
      <c r="C42" s="82" t="s">
        <v>121</v>
      </c>
      <c r="D42" s="82" t="s">
        <v>122</v>
      </c>
      <c r="E42" s="83">
        <v>1</v>
      </c>
      <c r="F42" s="84" t="s">
        <v>18</v>
      </c>
      <c r="G42" s="85">
        <f t="shared" ref="G42" si="244">IF(Q42&lt;10,ROUNDDOWN(Q42,0),IF(Q42&lt;100,ROUNDDOWN((Q42),0),IF(Q42&lt;1000,ROUNDDOWN((Q42),-1),ROUNDDOWN(Q42,-(LEN(TEXT(Q42,"0"))-3)))))</f>
        <v>0</v>
      </c>
      <c r="H42" s="85">
        <f t="shared" ref="H42" si="245">TRUNC(E42*G42)</f>
        <v>0</v>
      </c>
      <c r="I42" s="100"/>
      <c r="J42" s="67"/>
      <c r="K42" s="68"/>
      <c r="L42" s="69"/>
      <c r="M42" s="86" t="str">
        <f t="shared" ref="M42" si="246">(C42)</f>
        <v>調光操作卓</v>
      </c>
      <c r="N42" s="86" t="str">
        <f t="shared" si="0"/>
        <v>卓上型ﾃﾞｽｸ付 記憶調光 50ｼｰﾝ 記憶16CH</v>
      </c>
      <c r="O42" s="87">
        <f t="shared" ref="O42:P42" si="247">E42</f>
        <v>1</v>
      </c>
      <c r="P42" s="88" t="str">
        <f t="shared" si="247"/>
        <v>台</v>
      </c>
      <c r="Q42" s="89">
        <f t="shared" si="231"/>
        <v>0</v>
      </c>
      <c r="R42" s="90">
        <v>1184000</v>
      </c>
      <c r="S42" s="91"/>
      <c r="T42" s="91"/>
      <c r="U42" s="57">
        <f t="shared" si="103"/>
        <v>0.65</v>
      </c>
      <c r="V42" s="58">
        <f t="shared" ref="V42" si="248">IF(COUNT(R42:T42)=0,"",ROUNDDOWN(MIN(R42:T42)*U42,-1))</f>
        <v>769600</v>
      </c>
      <c r="W42" s="92"/>
      <c r="X42" s="91"/>
      <c r="Y42" s="91"/>
      <c r="Z42" s="91"/>
      <c r="AA42" s="91">
        <f t="shared" ref="AA42" si="249">MIN(V42:Z42)</f>
        <v>769600</v>
      </c>
      <c r="AB42" s="93">
        <f t="shared" ref="AB42" si="250">$AB$14</f>
        <v>1</v>
      </c>
      <c r="AC42" s="91">
        <f t="shared" ref="AC42" si="251">AA42*AB42</f>
        <v>769600</v>
      </c>
      <c r="AD42" s="93"/>
      <c r="AE42" s="93"/>
      <c r="AF42" s="93"/>
      <c r="AG42" s="93">
        <f t="shared" ref="AG42" si="252">$AG$14</f>
        <v>0</v>
      </c>
      <c r="AH42" s="91">
        <f t="shared" ref="AH42" si="253">AC42*((1+AD42)+AE42+AF42+AG42)</f>
        <v>769600</v>
      </c>
      <c r="AI42" s="91" t="e">
        <f>IF($AI41="",0,VLOOKUP(AI41,#REF!,2,FALSE))</f>
        <v>#REF!</v>
      </c>
      <c r="AJ42" s="91">
        <f>IF($AJ41="",0,VLOOKUP(AJ41,#REF!,2,FALSE))</f>
        <v>0</v>
      </c>
      <c r="AK42" s="91" t="e">
        <f t="shared" ref="AK42:AL42" si="254">IF(AI42="","",AI42*AK41)</f>
        <v>#REF!</v>
      </c>
      <c r="AL42" s="91">
        <f t="shared" si="254"/>
        <v>0</v>
      </c>
      <c r="AM42" s="91">
        <f>IF($AM41=0,0,#REF!)</f>
        <v>0</v>
      </c>
      <c r="AN42" s="91" t="e">
        <f t="shared" ref="AN42" si="255">IF(AI42="",0,AK42*AN41)+IF(AJ42="",0,AL42*AN41)</f>
        <v>#REF!</v>
      </c>
      <c r="AO42" s="91" t="e">
        <f t="shared" ref="AO42" si="256">SUM(AK42:AN42)</f>
        <v>#REF!</v>
      </c>
      <c r="AP42" s="91" t="e">
        <f t="shared" ref="AP42" si="257">AH42+AO42</f>
        <v>#REF!</v>
      </c>
      <c r="AQ42" s="12"/>
    </row>
    <row r="43" spans="2:43" s="3" customFormat="1" ht="20.25" hidden="1" customHeight="1">
      <c r="B43" s="94"/>
      <c r="C43" s="63"/>
      <c r="D43" s="63"/>
      <c r="E43" s="64"/>
      <c r="F43" s="65"/>
      <c r="G43" s="66"/>
      <c r="H43" s="66"/>
      <c r="I43" s="95"/>
      <c r="J43" s="67"/>
      <c r="K43" s="68"/>
      <c r="L43" s="69"/>
      <c r="M43" s="70"/>
      <c r="N43" s="70">
        <f t="shared" ref="N43:N54" si="258">(D43)</f>
        <v>0</v>
      </c>
      <c r="O43" s="71"/>
      <c r="P43" s="72"/>
      <c r="Q43" s="73" t="str">
        <f t="shared" ref="Q43" si="259">IF(COUNT(V44:Z44,AP44)=0,0,IF(Q44=ROUNDDOWN(W44,0),CONCATENATE("ﾌﾞ-P",W43),IF(Q44=ROUNDDOWN(X44,0),CONCATENATE("ｾ-P",X43),IF(Q44=ROUNDDOWN(Y44,0),CONCATENATE("コ-P",Y43),IF(Q44=ROUNDDOWN(Z44,0),CONCATENATE("施-P",Z43),IF(Q44=ROUNDDOWN(AP44,0),CONCATENATE("歩-",AP43),IF(Q44=ROUNDDOWN(V44,-1),CONCATENATE(V43))))))))</f>
        <v>ﾌﾞ-P</v>
      </c>
      <c r="R43" s="74" t="str">
        <f t="shared" ref="R43" si="260">$R$9</f>
        <v>Panasonic</v>
      </c>
      <c r="S43" s="75"/>
      <c r="T43" s="75"/>
      <c r="U43" s="76"/>
      <c r="V43" s="77"/>
      <c r="W43" s="78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9" t="s">
        <v>22</v>
      </c>
      <c r="AJ43" s="80"/>
      <c r="AK43" s="81"/>
      <c r="AL43" s="81"/>
      <c r="AM43" s="81"/>
      <c r="AN43" s="81">
        <v>0.25</v>
      </c>
      <c r="AO43" s="75"/>
      <c r="AP43" s="75" t="e">
        <f t="shared" ref="AP43" si="261">IF(AND($V44&lt;=0,$AH44=0,$AO44=0),"見積",IF(AND($V44=0,$AH44&lt;=0,$AO44=0),"材",IF(AND($V44=0,$AH44=0,$AO44&lt;=0),"労","複合")))</f>
        <v>#REF!</v>
      </c>
      <c r="AQ43" s="12"/>
    </row>
    <row r="44" spans="2:43" s="3" customFormat="1" ht="20.25" hidden="1" customHeight="1">
      <c r="B44" s="96"/>
      <c r="C44" s="82" t="s">
        <v>123</v>
      </c>
      <c r="D44" s="82" t="s">
        <v>124</v>
      </c>
      <c r="E44" s="83">
        <v>1</v>
      </c>
      <c r="F44" s="84" t="s">
        <v>120</v>
      </c>
      <c r="G44" s="85">
        <f t="shared" ref="G44" si="262">IF(Q44&lt;10,ROUNDDOWN(Q44,0),IF(Q44&lt;100,ROUNDDOWN((Q44),0),IF(Q44&lt;1000,ROUNDDOWN((Q44),-1),ROUNDDOWN(Q44,-(LEN(TEXT(Q44,"0"))-3)))))</f>
        <v>0</v>
      </c>
      <c r="H44" s="85">
        <f t="shared" ref="H44" si="263">TRUNC(E44*G44)</f>
        <v>0</v>
      </c>
      <c r="I44" s="100"/>
      <c r="J44" s="67"/>
      <c r="K44" s="68"/>
      <c r="L44" s="69"/>
      <c r="M44" s="86" t="str">
        <f t="shared" ref="M44" si="264">(C44)</f>
        <v>調光操作卓用コネクタプレート</v>
      </c>
      <c r="N44" s="86" t="str">
        <f t="shared" si="258"/>
        <v>ﾌﾟﾚｰﾄ型　電源＋DMX＋制御用ｺﾈｸﾀ</v>
      </c>
      <c r="O44" s="87">
        <f t="shared" ref="O44" si="265">E44</f>
        <v>1</v>
      </c>
      <c r="P44" s="88" t="str">
        <f t="shared" ref="P44" si="266">F44</f>
        <v>面</v>
      </c>
      <c r="Q44" s="89">
        <f t="shared" si="231"/>
        <v>0</v>
      </c>
      <c r="R44" s="90">
        <v>189200</v>
      </c>
      <c r="S44" s="91"/>
      <c r="T44" s="91"/>
      <c r="U44" s="57">
        <f t="shared" si="103"/>
        <v>0.65</v>
      </c>
      <c r="V44" s="58">
        <f t="shared" ref="V44" si="267">IF(COUNT(R44:T44)=0,"",ROUNDDOWN(MIN(R44:T44)*U44,-1))</f>
        <v>122980</v>
      </c>
      <c r="W44" s="92"/>
      <c r="X44" s="91"/>
      <c r="Y44" s="91"/>
      <c r="Z44" s="91"/>
      <c r="AA44" s="91">
        <f t="shared" ref="AA44" si="268">MIN(V44:Z44)</f>
        <v>122980</v>
      </c>
      <c r="AB44" s="93">
        <f t="shared" ref="AB44" si="269">$AB$14</f>
        <v>1</v>
      </c>
      <c r="AC44" s="91">
        <f t="shared" ref="AC44" si="270">AA44*AB44</f>
        <v>122980</v>
      </c>
      <c r="AD44" s="93"/>
      <c r="AE44" s="93"/>
      <c r="AF44" s="93"/>
      <c r="AG44" s="93">
        <f t="shared" ref="AG44" si="271">$AG$14</f>
        <v>0</v>
      </c>
      <c r="AH44" s="91">
        <f t="shared" ref="AH44" si="272">AC44*((1+AD44)+AE44+AF44+AG44)</f>
        <v>122980</v>
      </c>
      <c r="AI44" s="91" t="e">
        <f>IF($AI43="",0,VLOOKUP(AI43,#REF!,2,FALSE))</f>
        <v>#REF!</v>
      </c>
      <c r="AJ44" s="91">
        <f>IF($AJ43="",0,VLOOKUP(AJ43,#REF!,2,FALSE))</f>
        <v>0</v>
      </c>
      <c r="AK44" s="91" t="e">
        <f t="shared" ref="AK44" si="273">IF(AI44="","",AI44*AK43)</f>
        <v>#REF!</v>
      </c>
      <c r="AL44" s="91">
        <f t="shared" ref="AL44" si="274">IF(AJ44="","",AJ44*AL43)</f>
        <v>0</v>
      </c>
      <c r="AM44" s="91">
        <f>IF($AM43=0,0,#REF!)</f>
        <v>0</v>
      </c>
      <c r="AN44" s="91" t="e">
        <f t="shared" ref="AN44" si="275">IF(AI44="",0,AK44*AN43)+IF(AJ44="",0,AL44*AN43)</f>
        <v>#REF!</v>
      </c>
      <c r="AO44" s="91" t="e">
        <f t="shared" ref="AO44" si="276">SUM(AK44:AN44)</f>
        <v>#REF!</v>
      </c>
      <c r="AP44" s="91" t="e">
        <f t="shared" ref="AP44" si="277">AH44+AO44</f>
        <v>#REF!</v>
      </c>
      <c r="AQ44" s="12"/>
    </row>
    <row r="45" spans="2:43" s="3" customFormat="1" ht="20.25" hidden="1" customHeight="1">
      <c r="B45" s="94"/>
      <c r="C45" s="63"/>
      <c r="D45" s="63"/>
      <c r="E45" s="64"/>
      <c r="F45" s="65"/>
      <c r="G45" s="66"/>
      <c r="H45" s="66"/>
      <c r="I45" s="95"/>
      <c r="J45" s="67"/>
      <c r="K45" s="68"/>
      <c r="L45" s="69"/>
      <c r="M45" s="70"/>
      <c r="N45" s="70">
        <f t="shared" si="258"/>
        <v>0</v>
      </c>
      <c r="O45" s="71"/>
      <c r="P45" s="72"/>
      <c r="Q45" s="73" t="str">
        <f t="shared" ref="Q45" si="278">IF(COUNT(V46:Z46,AP46)=0,0,IF(Q46=ROUNDDOWN(W46,0),CONCATENATE("ﾌﾞ-P",W45),IF(Q46=ROUNDDOWN(X46,0),CONCATENATE("ｾ-P",X45),IF(Q46=ROUNDDOWN(Y46,0),CONCATENATE("コ-P",Y45),IF(Q46=ROUNDDOWN(Z46,0),CONCATENATE("施-P",Z45),IF(Q46=ROUNDDOWN(AP46,0),CONCATENATE("歩-",AP45),IF(Q46=ROUNDDOWN(V46,-1),CONCATENATE(V45))))))))</f>
        <v>ﾌﾞ-P</v>
      </c>
      <c r="R45" s="74" t="str">
        <f t="shared" ref="R45" si="279">$R$9</f>
        <v>Panasonic</v>
      </c>
      <c r="S45" s="75"/>
      <c r="T45" s="75"/>
      <c r="U45" s="76"/>
      <c r="V45" s="77"/>
      <c r="W45" s="78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9" t="s">
        <v>22</v>
      </c>
      <c r="AJ45" s="80"/>
      <c r="AK45" s="81"/>
      <c r="AL45" s="81"/>
      <c r="AM45" s="81"/>
      <c r="AN45" s="81">
        <v>0.25</v>
      </c>
      <c r="AO45" s="75"/>
      <c r="AP45" s="75" t="e">
        <f t="shared" ref="AP45" si="280">IF(AND($V46&lt;=0,$AH46=0,$AO46=0),"見積",IF(AND($V46=0,$AH46&lt;=0,$AO46=0),"材",IF(AND($V46=0,$AH46=0,$AO46&lt;=0),"労","複合")))</f>
        <v>#REF!</v>
      </c>
      <c r="AQ45" s="12"/>
    </row>
    <row r="46" spans="2:43" s="3" customFormat="1" ht="20.25" hidden="1" customHeight="1">
      <c r="B46" s="96"/>
      <c r="C46" s="82" t="s">
        <v>125</v>
      </c>
      <c r="D46" s="82"/>
      <c r="E46" s="83">
        <v>1</v>
      </c>
      <c r="F46" s="84" t="s">
        <v>126</v>
      </c>
      <c r="G46" s="85">
        <f t="shared" ref="G46" si="281">IF(Q46&lt;10,ROUNDDOWN(Q46,0),IF(Q46&lt;100,ROUNDDOWN((Q46),0),IF(Q46&lt;1000,ROUNDDOWN((Q46),-1),ROUNDDOWN(Q46,-(LEN(TEXT(Q46,"0"))-3)))))</f>
        <v>0</v>
      </c>
      <c r="H46" s="85">
        <f t="shared" ref="H46" si="282">TRUNC(E46*G46)</f>
        <v>0</v>
      </c>
      <c r="I46" s="100"/>
      <c r="J46" s="67"/>
      <c r="K46" s="68"/>
      <c r="L46" s="69"/>
      <c r="M46" s="86" t="str">
        <f t="shared" ref="M46" si="283">(C46)</f>
        <v>運搬搬入費</v>
      </c>
      <c r="N46" s="86">
        <f t="shared" si="258"/>
        <v>0</v>
      </c>
      <c r="O46" s="87">
        <f t="shared" ref="O46" si="284">E46</f>
        <v>1</v>
      </c>
      <c r="P46" s="88" t="str">
        <f t="shared" ref="P46" si="285">F46</f>
        <v>式</v>
      </c>
      <c r="Q46" s="89">
        <f t="shared" si="231"/>
        <v>0</v>
      </c>
      <c r="R46" s="90">
        <v>560000</v>
      </c>
      <c r="S46" s="91"/>
      <c r="T46" s="91"/>
      <c r="U46" s="57">
        <f t="shared" si="103"/>
        <v>0.65</v>
      </c>
      <c r="V46" s="58">
        <f t="shared" ref="V46" si="286">IF(COUNT(R46:T46)=0,"",ROUNDDOWN(MIN(R46:T46)*U46,-1))</f>
        <v>364000</v>
      </c>
      <c r="W46" s="92"/>
      <c r="X46" s="91"/>
      <c r="Y46" s="91"/>
      <c r="Z46" s="91"/>
      <c r="AA46" s="91">
        <f t="shared" ref="AA46" si="287">MIN(V46:Z46)</f>
        <v>364000</v>
      </c>
      <c r="AB46" s="93">
        <f t="shared" ref="AB46" si="288">$AB$14</f>
        <v>1</v>
      </c>
      <c r="AC46" s="91">
        <f t="shared" ref="AC46" si="289">AA46*AB46</f>
        <v>364000</v>
      </c>
      <c r="AD46" s="93"/>
      <c r="AE46" s="93"/>
      <c r="AF46" s="93"/>
      <c r="AG46" s="93">
        <f t="shared" ref="AG46" si="290">$AG$14</f>
        <v>0</v>
      </c>
      <c r="AH46" s="91">
        <f t="shared" ref="AH46" si="291">AC46*((1+AD46)+AE46+AF46+AG46)</f>
        <v>364000</v>
      </c>
      <c r="AI46" s="91" t="e">
        <f>IF($AI45="",0,VLOOKUP(AI45,#REF!,2,FALSE))</f>
        <v>#REF!</v>
      </c>
      <c r="AJ46" s="91">
        <f>IF($AJ45="",0,VLOOKUP(AJ45,#REF!,2,FALSE))</f>
        <v>0</v>
      </c>
      <c r="AK46" s="91" t="e">
        <f t="shared" ref="AK46" si="292">IF(AI46="","",AI46*AK45)</f>
        <v>#REF!</v>
      </c>
      <c r="AL46" s="91">
        <f t="shared" ref="AL46" si="293">IF(AJ46="","",AJ46*AL45)</f>
        <v>0</v>
      </c>
      <c r="AM46" s="91">
        <f>IF($AM45=0,0,#REF!)</f>
        <v>0</v>
      </c>
      <c r="AN46" s="91" t="e">
        <f t="shared" ref="AN46" si="294">IF(AI46="",0,AK46*AN45)+IF(AJ46="",0,AL46*AN45)</f>
        <v>#REF!</v>
      </c>
      <c r="AO46" s="91" t="e">
        <f t="shared" ref="AO46" si="295">SUM(AK46:AN46)</f>
        <v>#REF!</v>
      </c>
      <c r="AP46" s="91" t="e">
        <f t="shared" ref="AP46" si="296">AH46+AO46</f>
        <v>#REF!</v>
      </c>
      <c r="AQ46" s="12"/>
    </row>
    <row r="47" spans="2:43" s="3" customFormat="1" ht="20.25" hidden="1" customHeight="1">
      <c r="B47" s="94"/>
      <c r="C47" s="63"/>
      <c r="D47" s="63"/>
      <c r="E47" s="64"/>
      <c r="F47" s="65"/>
      <c r="G47" s="66"/>
      <c r="H47" s="66"/>
      <c r="I47" s="95"/>
      <c r="J47" s="67"/>
      <c r="K47" s="68"/>
      <c r="L47" s="69"/>
      <c r="M47" s="70"/>
      <c r="N47" s="70">
        <f t="shared" si="258"/>
        <v>0</v>
      </c>
      <c r="O47" s="71"/>
      <c r="P47" s="72"/>
      <c r="Q47" s="73" t="str">
        <f t="shared" ref="Q47" si="297">IF(COUNT(V48:Z48,AP48)=0,0,IF(Q48=ROUNDDOWN(W48,0),CONCATENATE("ﾌﾞ-P",W47),IF(Q48=ROUNDDOWN(X48,0),CONCATENATE("ｾ-P",X47),IF(Q48=ROUNDDOWN(Y48,0),CONCATENATE("コ-P",Y47),IF(Q48=ROUNDDOWN(Z48,0),CONCATENATE("施-P",Z47),IF(Q48=ROUNDDOWN(AP48,0),CONCATENATE("歩-",AP47),IF(Q48=ROUNDDOWN(V48,-1),CONCATENATE(V47))))))))</f>
        <v>ﾌﾞ-P</v>
      </c>
      <c r="R47" s="74" t="str">
        <f t="shared" ref="R47" si="298">$R$9</f>
        <v>Panasonic</v>
      </c>
      <c r="S47" s="75"/>
      <c r="T47" s="75"/>
      <c r="U47" s="76"/>
      <c r="V47" s="77"/>
      <c r="W47" s="78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9" t="s">
        <v>22</v>
      </c>
      <c r="AJ47" s="80"/>
      <c r="AK47" s="81"/>
      <c r="AL47" s="81"/>
      <c r="AM47" s="81"/>
      <c r="AN47" s="81">
        <v>0.25</v>
      </c>
      <c r="AO47" s="75"/>
      <c r="AP47" s="75" t="e">
        <f t="shared" ref="AP47" si="299">IF(AND($V48&lt;=0,$AH48=0,$AO48=0),"見積",IF(AND($V48=0,$AH48&lt;=0,$AO48=0),"材",IF(AND($V48=0,$AH48=0,$AO48&lt;=0),"労","複合")))</f>
        <v>#REF!</v>
      </c>
      <c r="AQ47" s="12"/>
    </row>
    <row r="48" spans="2:43" s="3" customFormat="1" ht="20.25" hidden="1" customHeight="1">
      <c r="B48" s="96"/>
      <c r="C48" s="82" t="s">
        <v>127</v>
      </c>
      <c r="D48" s="82"/>
      <c r="E48" s="83">
        <v>1</v>
      </c>
      <c r="F48" s="84" t="s">
        <v>126</v>
      </c>
      <c r="G48" s="85">
        <f t="shared" ref="G48" si="300">IF(Q48&lt;10,ROUNDDOWN(Q48,0),IF(Q48&lt;100,ROUNDDOWN((Q48),0),IF(Q48&lt;1000,ROUNDDOWN((Q48),-1),ROUNDDOWN(Q48,-(LEN(TEXT(Q48,"0"))-3)))))</f>
        <v>0</v>
      </c>
      <c r="H48" s="85">
        <f t="shared" ref="H48" si="301">TRUNC(E48*G48)</f>
        <v>0</v>
      </c>
      <c r="I48" s="100"/>
      <c r="J48" s="67"/>
      <c r="K48" s="68"/>
      <c r="L48" s="69"/>
      <c r="M48" s="86" t="str">
        <f t="shared" ref="M48" si="302">(C48)</f>
        <v>機器取付工事費</v>
      </c>
      <c r="N48" s="86">
        <f t="shared" si="258"/>
        <v>0</v>
      </c>
      <c r="O48" s="87">
        <f t="shared" ref="O48" si="303">E48</f>
        <v>1</v>
      </c>
      <c r="P48" s="88" t="str">
        <f t="shared" ref="P48" si="304">F48</f>
        <v>式</v>
      </c>
      <c r="Q48" s="89">
        <f t="shared" si="231"/>
        <v>0</v>
      </c>
      <c r="R48" s="90">
        <v>2790000</v>
      </c>
      <c r="S48" s="91"/>
      <c r="T48" s="91"/>
      <c r="U48" s="57">
        <f t="shared" si="103"/>
        <v>0.65</v>
      </c>
      <c r="V48" s="58">
        <f t="shared" ref="V48" si="305">IF(COUNT(R48:T48)=0,"",ROUNDDOWN(MIN(R48:T48)*U48,-1))</f>
        <v>1813500</v>
      </c>
      <c r="W48" s="92"/>
      <c r="X48" s="91"/>
      <c r="Y48" s="91"/>
      <c r="Z48" s="91"/>
      <c r="AA48" s="91">
        <f t="shared" ref="AA48" si="306">MIN(V48:Z48)</f>
        <v>1813500</v>
      </c>
      <c r="AB48" s="93">
        <f t="shared" ref="AB48" si="307">$AB$14</f>
        <v>1</v>
      </c>
      <c r="AC48" s="91">
        <f t="shared" ref="AC48" si="308">AA48*AB48</f>
        <v>1813500</v>
      </c>
      <c r="AD48" s="93"/>
      <c r="AE48" s="93"/>
      <c r="AF48" s="93"/>
      <c r="AG48" s="93">
        <f t="shared" ref="AG48" si="309">$AG$14</f>
        <v>0</v>
      </c>
      <c r="AH48" s="91">
        <f t="shared" ref="AH48" si="310">AC48*((1+AD48)+AE48+AF48+AG48)</f>
        <v>1813500</v>
      </c>
      <c r="AI48" s="91" t="e">
        <f>IF($AI47="",0,VLOOKUP(AI47,#REF!,2,FALSE))</f>
        <v>#REF!</v>
      </c>
      <c r="AJ48" s="91">
        <f>IF($AJ47="",0,VLOOKUP(AJ47,#REF!,2,FALSE))</f>
        <v>0</v>
      </c>
      <c r="AK48" s="91" t="e">
        <f t="shared" ref="AK48" si="311">IF(AI48="","",AI48*AK47)</f>
        <v>#REF!</v>
      </c>
      <c r="AL48" s="91">
        <f t="shared" ref="AL48" si="312">IF(AJ48="","",AJ48*AL47)</f>
        <v>0</v>
      </c>
      <c r="AM48" s="91">
        <f>IF($AM47=0,0,#REF!)</f>
        <v>0</v>
      </c>
      <c r="AN48" s="91" t="e">
        <f t="shared" ref="AN48" si="313">IF(AI48="",0,AK48*AN47)+IF(AJ48="",0,AL48*AN47)</f>
        <v>#REF!</v>
      </c>
      <c r="AO48" s="91" t="e">
        <f t="shared" ref="AO48" si="314">SUM(AK48:AN48)</f>
        <v>#REF!</v>
      </c>
      <c r="AP48" s="91" t="e">
        <f t="shared" ref="AP48" si="315">AH48+AO48</f>
        <v>#REF!</v>
      </c>
      <c r="AQ48" s="12"/>
    </row>
    <row r="49" spans="2:43" s="3" customFormat="1" ht="20.25" hidden="1" customHeight="1">
      <c r="B49" s="94"/>
      <c r="C49" s="63"/>
      <c r="D49" s="63"/>
      <c r="E49" s="64"/>
      <c r="F49" s="65"/>
      <c r="G49" s="66"/>
      <c r="H49" s="66"/>
      <c r="I49" s="95"/>
      <c r="J49" s="67"/>
      <c r="K49" s="68"/>
      <c r="L49" s="69"/>
      <c r="M49" s="70"/>
      <c r="N49" s="70">
        <f t="shared" si="258"/>
        <v>0</v>
      </c>
      <c r="O49" s="71"/>
      <c r="P49" s="72"/>
      <c r="Q49" s="73" t="str">
        <f t="shared" ref="Q49" si="316">IF(COUNT(V50:Z50,AP50)=0,0,IF(Q50=ROUNDDOWN(W50,0),CONCATENATE("ﾌﾞ-P",W49),IF(Q50=ROUNDDOWN(X50,0),CONCATENATE("ｾ-P",X49),IF(Q50=ROUNDDOWN(Y50,0),CONCATENATE("コ-P",Y49),IF(Q50=ROUNDDOWN(Z50,0),CONCATENATE("施-P",Z49),IF(Q50=ROUNDDOWN(AP50,0),CONCATENATE("歩-",AP49),IF(Q50=ROUNDDOWN(V50,-1),CONCATENATE(V49))))))))</f>
        <v>ﾌﾞ-P</v>
      </c>
      <c r="R49" s="74" t="str">
        <f t="shared" ref="R49" si="317">$R$9</f>
        <v>Panasonic</v>
      </c>
      <c r="S49" s="75"/>
      <c r="T49" s="75"/>
      <c r="U49" s="76"/>
      <c r="V49" s="77"/>
      <c r="W49" s="78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9" t="s">
        <v>22</v>
      </c>
      <c r="AJ49" s="80"/>
      <c r="AK49" s="81"/>
      <c r="AL49" s="81"/>
      <c r="AM49" s="81"/>
      <c r="AN49" s="81">
        <v>0.25</v>
      </c>
      <c r="AO49" s="75"/>
      <c r="AP49" s="75" t="e">
        <f t="shared" ref="AP49" si="318">IF(AND($V50&lt;=0,$AH50=0,$AO50=0),"見積",IF(AND($V50=0,$AH50&lt;=0,$AO50=0),"材",IF(AND($V50=0,$AH50=0,$AO50&lt;=0),"労","複合")))</f>
        <v>#REF!</v>
      </c>
      <c r="AQ49" s="12"/>
    </row>
    <row r="50" spans="2:43" s="3" customFormat="1" ht="20.25" hidden="1" customHeight="1">
      <c r="B50" s="96"/>
      <c r="C50" s="82" t="s">
        <v>128</v>
      </c>
      <c r="D50" s="82"/>
      <c r="E50" s="83">
        <v>1</v>
      </c>
      <c r="F50" s="84" t="s">
        <v>126</v>
      </c>
      <c r="G50" s="85">
        <f t="shared" ref="G50" si="319">IF(Q50&lt;10,ROUNDDOWN(Q50,0),IF(Q50&lt;100,ROUNDDOWN((Q50),0),IF(Q50&lt;1000,ROUNDDOWN((Q50),-1),ROUNDDOWN(Q50,-(LEN(TEXT(Q50,"0"))-3)))))</f>
        <v>0</v>
      </c>
      <c r="H50" s="85">
        <f t="shared" ref="H50" si="320">TRUNC(E50*G50)</f>
        <v>0</v>
      </c>
      <c r="I50" s="100"/>
      <c r="J50" s="67"/>
      <c r="K50" s="68"/>
      <c r="L50" s="69"/>
      <c r="M50" s="86" t="str">
        <f t="shared" ref="M50" si="321">(C50)</f>
        <v>試験調整費</v>
      </c>
      <c r="N50" s="86">
        <f t="shared" si="258"/>
        <v>0</v>
      </c>
      <c r="O50" s="87">
        <f t="shared" ref="O50" si="322">E50</f>
        <v>1</v>
      </c>
      <c r="P50" s="88" t="str">
        <f t="shared" ref="P50" si="323">F50</f>
        <v>式</v>
      </c>
      <c r="Q50" s="89">
        <f t="shared" si="231"/>
        <v>0</v>
      </c>
      <c r="R50" s="90">
        <v>1860000</v>
      </c>
      <c r="S50" s="91"/>
      <c r="T50" s="91"/>
      <c r="U50" s="57">
        <f t="shared" si="103"/>
        <v>0.65</v>
      </c>
      <c r="V50" s="58">
        <f t="shared" ref="V50" si="324">IF(COUNT(R50:T50)=0,"",ROUNDDOWN(MIN(R50:T50)*U50,-1))</f>
        <v>1209000</v>
      </c>
      <c r="W50" s="92"/>
      <c r="X50" s="91"/>
      <c r="Y50" s="91"/>
      <c r="Z50" s="91"/>
      <c r="AA50" s="91">
        <f t="shared" ref="AA50" si="325">MIN(V50:Z50)</f>
        <v>1209000</v>
      </c>
      <c r="AB50" s="93">
        <f t="shared" ref="AB50" si="326">$AB$14</f>
        <v>1</v>
      </c>
      <c r="AC50" s="91">
        <f t="shared" ref="AC50" si="327">AA50*AB50</f>
        <v>1209000</v>
      </c>
      <c r="AD50" s="93"/>
      <c r="AE50" s="93"/>
      <c r="AF50" s="93"/>
      <c r="AG50" s="93">
        <f t="shared" ref="AG50" si="328">$AG$14</f>
        <v>0</v>
      </c>
      <c r="AH50" s="91">
        <f t="shared" ref="AH50" si="329">AC50*((1+AD50)+AE50+AF50+AG50)</f>
        <v>1209000</v>
      </c>
      <c r="AI50" s="91" t="e">
        <f>IF($AI49="",0,VLOOKUP(AI49,#REF!,2,FALSE))</f>
        <v>#REF!</v>
      </c>
      <c r="AJ50" s="91">
        <f>IF($AJ49="",0,VLOOKUP(AJ49,#REF!,2,FALSE))</f>
        <v>0</v>
      </c>
      <c r="AK50" s="91" t="e">
        <f t="shared" ref="AK50" si="330">IF(AI50="","",AI50*AK49)</f>
        <v>#REF!</v>
      </c>
      <c r="AL50" s="91">
        <f t="shared" ref="AL50" si="331">IF(AJ50="","",AJ50*AL49)</f>
        <v>0</v>
      </c>
      <c r="AM50" s="91">
        <f>IF($AM49=0,0,#REF!)</f>
        <v>0</v>
      </c>
      <c r="AN50" s="91" t="e">
        <f t="shared" ref="AN50" si="332">IF(AI50="",0,AK50*AN49)+IF(AJ50="",0,AL50*AN49)</f>
        <v>#REF!</v>
      </c>
      <c r="AO50" s="91" t="e">
        <f t="shared" ref="AO50" si="333">SUM(AK50:AN50)</f>
        <v>#REF!</v>
      </c>
      <c r="AP50" s="91" t="e">
        <f t="shared" ref="AP50" si="334">AH50+AO50</f>
        <v>#REF!</v>
      </c>
      <c r="AQ50" s="12"/>
    </row>
    <row r="51" spans="2:43" s="3" customFormat="1" ht="20.25" hidden="1" customHeight="1">
      <c r="B51" s="94"/>
      <c r="C51" s="63"/>
      <c r="D51" s="63"/>
      <c r="E51" s="64"/>
      <c r="F51" s="65"/>
      <c r="G51" s="66"/>
      <c r="H51" s="66"/>
      <c r="I51" s="95"/>
      <c r="J51" s="67"/>
      <c r="K51" s="68"/>
      <c r="L51" s="69"/>
      <c r="M51" s="70"/>
      <c r="N51" s="70">
        <f t="shared" si="258"/>
        <v>0</v>
      </c>
      <c r="O51" s="71"/>
      <c r="P51" s="72"/>
      <c r="Q51" s="73" t="str">
        <f t="shared" ref="Q51" si="335">IF(COUNT(V52:Z52,AP52)=0,0,IF(Q52=ROUNDDOWN(W52,0),CONCATENATE("ﾌﾞ-P",W51),IF(Q52=ROUNDDOWN(X52,0),CONCATENATE("ｾ-P",X51),IF(Q52=ROUNDDOWN(Y52,0),CONCATENATE("コ-P",Y51),IF(Q52=ROUNDDOWN(Z52,0),CONCATENATE("施-P",Z51),IF(Q52=ROUNDDOWN(AP52,0),CONCATENATE("歩-",AP51),IF(Q52=ROUNDDOWN(V52,-1),CONCATENATE(V51))))))))</f>
        <v>ﾌﾞ-P</v>
      </c>
      <c r="R51" s="74" t="str">
        <f t="shared" ref="R51" si="336">$R$9</f>
        <v>Panasonic</v>
      </c>
      <c r="S51" s="75"/>
      <c r="T51" s="75"/>
      <c r="U51" s="76"/>
      <c r="V51" s="77"/>
      <c r="W51" s="78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9" t="s">
        <v>22</v>
      </c>
      <c r="AJ51" s="80"/>
      <c r="AK51" s="81"/>
      <c r="AL51" s="81"/>
      <c r="AM51" s="81"/>
      <c r="AN51" s="81">
        <v>0.25</v>
      </c>
      <c r="AO51" s="75"/>
      <c r="AP51" s="75" t="e">
        <f t="shared" ref="AP51" si="337">IF(AND($V52&lt;=0,$AH52=0,$AO52=0),"見積",IF(AND($V52=0,$AH52&lt;=0,$AO52=0),"材",IF(AND($V52=0,$AH52=0,$AO52&lt;=0),"労","複合")))</f>
        <v>#REF!</v>
      </c>
      <c r="AQ51" s="12"/>
    </row>
    <row r="52" spans="2:43" s="3" customFormat="1" ht="20.25" hidden="1" customHeight="1">
      <c r="B52" s="96"/>
      <c r="C52" s="82" t="s">
        <v>129</v>
      </c>
      <c r="D52" s="82"/>
      <c r="E52" s="83">
        <v>1</v>
      </c>
      <c r="F52" s="84" t="s">
        <v>126</v>
      </c>
      <c r="G52" s="85">
        <f t="shared" ref="G52" si="338">IF(Q52&lt;10,ROUNDDOWN(Q52,0),IF(Q52&lt;100,ROUNDDOWN((Q52),0),IF(Q52&lt;1000,ROUNDDOWN((Q52),-1),ROUNDDOWN(Q52,-(LEN(TEXT(Q52,"0"))-3)))))</f>
        <v>0</v>
      </c>
      <c r="H52" s="85">
        <f t="shared" ref="H52" si="339">TRUNC(E52*G52)</f>
        <v>0</v>
      </c>
      <c r="I52" s="100"/>
      <c r="J52" s="67"/>
      <c r="K52" s="68"/>
      <c r="L52" s="69"/>
      <c r="M52" s="86" t="str">
        <f t="shared" ref="M52" si="340">(C52)</f>
        <v>消耗品雑材費</v>
      </c>
      <c r="N52" s="86">
        <f t="shared" si="258"/>
        <v>0</v>
      </c>
      <c r="O52" s="87">
        <f t="shared" ref="O52" si="341">E52</f>
        <v>1</v>
      </c>
      <c r="P52" s="88" t="str">
        <f t="shared" ref="P52" si="342">F52</f>
        <v>式</v>
      </c>
      <c r="Q52" s="89">
        <f t="shared" si="231"/>
        <v>0</v>
      </c>
      <c r="R52" s="90">
        <v>380000</v>
      </c>
      <c r="S52" s="91"/>
      <c r="T52" s="91"/>
      <c r="U52" s="57">
        <f t="shared" si="103"/>
        <v>0.65</v>
      </c>
      <c r="V52" s="58">
        <f t="shared" ref="V52" si="343">IF(COUNT(R52:T52)=0,"",ROUNDDOWN(MIN(R52:T52)*U52,-1))</f>
        <v>247000</v>
      </c>
      <c r="W52" s="92"/>
      <c r="X52" s="91"/>
      <c r="Y52" s="91"/>
      <c r="Z52" s="91"/>
      <c r="AA52" s="91">
        <f t="shared" ref="AA52" si="344">MIN(V52:Z52)</f>
        <v>247000</v>
      </c>
      <c r="AB52" s="93">
        <f t="shared" ref="AB52" si="345">$AB$14</f>
        <v>1</v>
      </c>
      <c r="AC52" s="91">
        <f t="shared" ref="AC52" si="346">AA52*AB52</f>
        <v>247000</v>
      </c>
      <c r="AD52" s="93"/>
      <c r="AE52" s="93"/>
      <c r="AF52" s="93"/>
      <c r="AG52" s="93">
        <f t="shared" ref="AG52" si="347">$AG$14</f>
        <v>0</v>
      </c>
      <c r="AH52" s="91">
        <f t="shared" ref="AH52" si="348">AC52*((1+AD52)+AE52+AF52+AG52)</f>
        <v>247000</v>
      </c>
      <c r="AI52" s="91" t="e">
        <f>IF($AI51="",0,VLOOKUP(AI51,#REF!,2,FALSE))</f>
        <v>#REF!</v>
      </c>
      <c r="AJ52" s="91">
        <f>IF($AJ51="",0,VLOOKUP(AJ51,#REF!,2,FALSE))</f>
        <v>0</v>
      </c>
      <c r="AK52" s="91" t="e">
        <f t="shared" ref="AK52" si="349">IF(AI52="","",AI52*AK51)</f>
        <v>#REF!</v>
      </c>
      <c r="AL52" s="91">
        <f t="shared" ref="AL52" si="350">IF(AJ52="","",AJ52*AL51)</f>
        <v>0</v>
      </c>
      <c r="AM52" s="91">
        <f>IF($AM51=0,0,#REF!)</f>
        <v>0</v>
      </c>
      <c r="AN52" s="91" t="e">
        <f t="shared" ref="AN52" si="351">IF(AI52="",0,AK52*AN51)+IF(AJ52="",0,AL52*AN51)</f>
        <v>#REF!</v>
      </c>
      <c r="AO52" s="91" t="e">
        <f t="shared" ref="AO52" si="352">SUM(AK52:AN52)</f>
        <v>#REF!</v>
      </c>
      <c r="AP52" s="91" t="e">
        <f t="shared" ref="AP52" si="353">AH52+AO52</f>
        <v>#REF!</v>
      </c>
      <c r="AQ52" s="12"/>
    </row>
    <row r="53" spans="2:43" s="3" customFormat="1" ht="20.25" hidden="1" customHeight="1">
      <c r="B53" s="94"/>
      <c r="C53" s="63"/>
      <c r="D53" s="63"/>
      <c r="E53" s="64"/>
      <c r="F53" s="65"/>
      <c r="G53" s="66"/>
      <c r="H53" s="66"/>
      <c r="I53" s="95"/>
      <c r="J53" s="67"/>
      <c r="K53" s="68"/>
      <c r="L53" s="69"/>
      <c r="M53" s="70"/>
      <c r="N53" s="70">
        <f t="shared" si="258"/>
        <v>0</v>
      </c>
      <c r="O53" s="71"/>
      <c r="P53" s="72"/>
      <c r="Q53" s="73" t="str">
        <f t="shared" ref="Q53" si="354">IF(COUNT(V54:Z54,AP54)=0,0,IF(Q54=ROUNDDOWN(W54,0),CONCATENATE("ﾌﾞ-P",W53),IF(Q54=ROUNDDOWN(X54,0),CONCATENATE("ｾ-P",X53),IF(Q54=ROUNDDOWN(Y54,0),CONCATENATE("コ-P",Y53),IF(Q54=ROUNDDOWN(Z54,0),CONCATENATE("施-P",Z53),IF(Q54=ROUNDDOWN(AP54,0),CONCATENATE("歩-",AP53),IF(Q54=ROUNDDOWN(V54,-1),CONCATENATE(V53))))))))</f>
        <v>ﾌﾞ-P</v>
      </c>
      <c r="R53" s="74" t="str">
        <f t="shared" ref="R53" si="355">$R$9</f>
        <v>Panasonic</v>
      </c>
      <c r="S53" s="75"/>
      <c r="T53" s="75"/>
      <c r="U53" s="76"/>
      <c r="V53" s="77"/>
      <c r="W53" s="78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9" t="s">
        <v>22</v>
      </c>
      <c r="AJ53" s="80"/>
      <c r="AK53" s="81"/>
      <c r="AL53" s="81"/>
      <c r="AM53" s="81"/>
      <c r="AN53" s="81">
        <v>0.25</v>
      </c>
      <c r="AO53" s="75"/>
      <c r="AP53" s="75" t="e">
        <f t="shared" ref="AP53" si="356">IF(AND($V54&lt;=0,$AH54=0,$AO54=0),"見積",IF(AND($V54=0,$AH54&lt;=0,$AO54=0),"材",IF(AND($V54=0,$AH54=0,$AO54&lt;=0),"労","複合")))</f>
        <v>#REF!</v>
      </c>
      <c r="AQ53" s="12"/>
    </row>
    <row r="54" spans="2:43" s="3" customFormat="1" ht="20.25" hidden="1" customHeight="1">
      <c r="B54" s="96"/>
      <c r="C54" s="82" t="s">
        <v>130</v>
      </c>
      <c r="D54" s="82"/>
      <c r="E54" s="83">
        <v>1</v>
      </c>
      <c r="F54" s="84" t="s">
        <v>126</v>
      </c>
      <c r="G54" s="85">
        <f t="shared" ref="G54" si="357">IF(Q54&lt;10,ROUNDDOWN(Q54,0),IF(Q54&lt;100,ROUNDDOWN((Q54),0),IF(Q54&lt;1000,ROUNDDOWN((Q54),-1),ROUNDDOWN(Q54,-(LEN(TEXT(Q54,"0"))-3)))))</f>
        <v>0</v>
      </c>
      <c r="H54" s="85">
        <f t="shared" ref="H54" si="358">TRUNC(E54*G54)</f>
        <v>0</v>
      </c>
      <c r="I54" s="100"/>
      <c r="J54" s="67"/>
      <c r="K54" s="68"/>
      <c r="L54" s="69"/>
      <c r="M54" s="86" t="str">
        <f t="shared" ref="M54" si="359">(C54)</f>
        <v>諸経費</v>
      </c>
      <c r="N54" s="86">
        <f t="shared" si="258"/>
        <v>0</v>
      </c>
      <c r="O54" s="87">
        <f t="shared" ref="O54" si="360">E54</f>
        <v>1</v>
      </c>
      <c r="P54" s="88" t="str">
        <f t="shared" ref="P54" si="361">F54</f>
        <v>式</v>
      </c>
      <c r="Q54" s="89">
        <f t="shared" si="231"/>
        <v>0</v>
      </c>
      <c r="R54" s="90">
        <v>2419600</v>
      </c>
      <c r="S54" s="91"/>
      <c r="T54" s="91"/>
      <c r="U54" s="57">
        <f t="shared" si="103"/>
        <v>0.65</v>
      </c>
      <c r="V54" s="58">
        <f t="shared" ref="V54" si="362">IF(COUNT(R54:T54)=0,"",ROUNDDOWN(MIN(R54:T54)*U54,-1))</f>
        <v>1572740</v>
      </c>
      <c r="W54" s="92"/>
      <c r="X54" s="91"/>
      <c r="Y54" s="91"/>
      <c r="Z54" s="91"/>
      <c r="AA54" s="91">
        <f t="shared" ref="AA54" si="363">MIN(V54:Z54)</f>
        <v>1572740</v>
      </c>
      <c r="AB54" s="93">
        <f t="shared" ref="AB54" si="364">$AB$14</f>
        <v>1</v>
      </c>
      <c r="AC54" s="91">
        <f t="shared" ref="AC54" si="365">AA54*AB54</f>
        <v>1572740</v>
      </c>
      <c r="AD54" s="93"/>
      <c r="AE54" s="93"/>
      <c r="AF54" s="93"/>
      <c r="AG54" s="93">
        <f t="shared" ref="AG54" si="366">$AG$14</f>
        <v>0</v>
      </c>
      <c r="AH54" s="91">
        <f t="shared" ref="AH54" si="367">AC54*((1+AD54)+AE54+AF54+AG54)</f>
        <v>1572740</v>
      </c>
      <c r="AI54" s="91" t="e">
        <f>IF($AI53="",0,VLOOKUP(AI53,#REF!,2,FALSE))</f>
        <v>#REF!</v>
      </c>
      <c r="AJ54" s="91">
        <f>IF($AJ53="",0,VLOOKUP(AJ53,#REF!,2,FALSE))</f>
        <v>0</v>
      </c>
      <c r="AK54" s="91" t="e">
        <f t="shared" ref="AK54" si="368">IF(AI54="","",AI54*AK53)</f>
        <v>#REF!</v>
      </c>
      <c r="AL54" s="91">
        <f t="shared" ref="AL54" si="369">IF(AJ54="","",AJ54*AL53)</f>
        <v>0</v>
      </c>
      <c r="AM54" s="91">
        <f>IF($AM53=0,0,#REF!)</f>
        <v>0</v>
      </c>
      <c r="AN54" s="91" t="e">
        <f t="shared" ref="AN54" si="370">IF(AI54="",0,AK54*AN53)+IF(AJ54="",0,AL54*AN53)</f>
        <v>#REF!</v>
      </c>
      <c r="AO54" s="91" t="e">
        <f t="shared" ref="AO54" si="371">SUM(AK54:AN54)</f>
        <v>#REF!</v>
      </c>
      <c r="AP54" s="91" t="e">
        <f t="shared" ref="AP54" si="372">AH54+AO54</f>
        <v>#REF!</v>
      </c>
      <c r="AQ54" s="12"/>
    </row>
    <row r="55" spans="2:43" s="3" customFormat="1" ht="20.25" hidden="1" customHeight="1">
      <c r="B55" s="94"/>
      <c r="C55" s="63"/>
      <c r="D55" s="63"/>
      <c r="E55" s="64"/>
      <c r="F55" s="65"/>
      <c r="G55" s="66"/>
      <c r="H55" s="66"/>
      <c r="I55" s="95"/>
      <c r="J55" s="67"/>
      <c r="K55" s="68"/>
      <c r="L55" s="69"/>
      <c r="M55" s="70"/>
      <c r="N55" s="70">
        <f t="shared" si="0"/>
        <v>0</v>
      </c>
      <c r="O55" s="71"/>
      <c r="P55" s="72"/>
      <c r="Q55" s="73" t="str">
        <f t="shared" ref="Q55" si="373">IF(COUNT(V56:Z56,AP56)=0,0,IF(Q56=ROUNDDOWN(W56,0),CONCATENATE("ﾌﾞ-P",W55),IF(Q56=ROUNDDOWN(X56,0),CONCATENATE("ｾ-P",X55),IF(Q56=ROUNDDOWN(Y56,0),CONCATENATE("コ-P",Y55),IF(Q56=ROUNDDOWN(Z56,0),CONCATENATE("施-P",Z55),IF(Q56=ROUNDDOWN(AP56,0),CONCATENATE("歩-",AP55),IF(Q56=ROUNDDOWN(V56,-1),CONCATENATE(V55))))))))</f>
        <v>ﾌﾞ-P</v>
      </c>
      <c r="R55" s="74"/>
      <c r="S55" s="75"/>
      <c r="T55" s="75"/>
      <c r="U55" s="76"/>
      <c r="V55" s="77"/>
      <c r="W55" s="78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9"/>
      <c r="AJ55" s="80"/>
      <c r="AK55" s="81"/>
      <c r="AL55" s="81"/>
      <c r="AM55" s="81"/>
      <c r="AN55" s="81"/>
      <c r="AO55" s="75"/>
      <c r="AP55" s="75" t="str">
        <f t="shared" ref="AP55:AP57" si="374">IF(AND($V56&lt;=0,$AH56=0,$AO56=0),"見積",IF(AND($V56=0,$AH56&lt;=0,$AO56=0),"材",IF(AND($V56=0,$AH56=0,$AO56&lt;=0),"労","複合")))</f>
        <v>複合</v>
      </c>
      <c r="AQ55" s="12"/>
    </row>
    <row r="56" spans="2:43" s="3" customFormat="1" ht="20.25" hidden="1" customHeight="1">
      <c r="B56" s="96"/>
      <c r="C56" s="82"/>
      <c r="D56" s="82"/>
      <c r="E56" s="83"/>
      <c r="F56" s="84"/>
      <c r="G56" s="85"/>
      <c r="H56" s="85"/>
      <c r="I56" s="97"/>
      <c r="J56" s="67"/>
      <c r="K56" s="68"/>
      <c r="L56" s="69"/>
      <c r="M56" s="86">
        <f>(C56)</f>
        <v>0</v>
      </c>
      <c r="N56" s="86">
        <f t="shared" si="0"/>
        <v>0</v>
      </c>
      <c r="O56" s="87">
        <f>E56</f>
        <v>0</v>
      </c>
      <c r="P56" s="88">
        <f t="shared" ref="P56" si="375">F56</f>
        <v>0</v>
      </c>
      <c r="Q56" s="89">
        <f t="shared" ref="Q56:Q58" si="376">ROUNDDOWN(IF(COUNT($AP56)=0,0,MIN($AP56)),0)</f>
        <v>0</v>
      </c>
      <c r="R56" s="90"/>
      <c r="S56" s="91"/>
      <c r="T56" s="91"/>
      <c r="U56" s="57"/>
      <c r="V56" s="58" t="str">
        <f t="shared" ref="V56" si="377">IF(COUNT(R56:T56)=0,"",ROUNDDOWN(MIN(R56:T56)*U56,-1))</f>
        <v/>
      </c>
      <c r="W56" s="92"/>
      <c r="X56" s="91"/>
      <c r="Y56" s="91"/>
      <c r="Z56" s="91"/>
      <c r="AA56" s="91">
        <f t="shared" ref="AA56" si="378">MIN(V56:Z56)</f>
        <v>0</v>
      </c>
      <c r="AB56" s="93"/>
      <c r="AC56" s="91">
        <f t="shared" ref="AC56" si="379">AA56*AB56</f>
        <v>0</v>
      </c>
      <c r="AD56" s="93"/>
      <c r="AE56" s="93"/>
      <c r="AF56" s="93"/>
      <c r="AG56" s="93"/>
      <c r="AH56" s="91">
        <f t="shared" ref="AH56" si="380">AC56*((1+AD56)+AE56+AF56+AG56)</f>
        <v>0</v>
      </c>
      <c r="AI56" s="91">
        <f>IF($AI55="",0,VLOOKUP(AI55,#REF!,2,FALSE))</f>
        <v>0</v>
      </c>
      <c r="AJ56" s="91">
        <f>IF($AJ55="",0,VLOOKUP(AJ55,#REF!,2,FALSE))</f>
        <v>0</v>
      </c>
      <c r="AK56" s="91">
        <f t="shared" ref="AK56:AL56" si="381">IF(AI56="","",AI56*AK55)</f>
        <v>0</v>
      </c>
      <c r="AL56" s="91">
        <f t="shared" si="381"/>
        <v>0</v>
      </c>
      <c r="AM56" s="91">
        <f>IF($AM55=0,0,#REF!)</f>
        <v>0</v>
      </c>
      <c r="AN56" s="91">
        <f t="shared" ref="AN56" si="382">IF(AI56="",0,AK56*AN55)+IF(AJ56="",0,AL56*AN55)</f>
        <v>0</v>
      </c>
      <c r="AO56" s="91">
        <f t="shared" ref="AO56" si="383">SUM(AK56:AN56)</f>
        <v>0</v>
      </c>
      <c r="AP56" s="91">
        <f t="shared" ref="AP56" si="384">AH56+AO56</f>
        <v>0</v>
      </c>
      <c r="AQ56" s="12"/>
    </row>
    <row r="57" spans="2:43" s="3" customFormat="1" ht="20.25" hidden="1" customHeight="1">
      <c r="B57" s="94"/>
      <c r="C57" s="63"/>
      <c r="D57" s="63"/>
      <c r="E57" s="64"/>
      <c r="F57" s="65"/>
      <c r="G57" s="66"/>
      <c r="H57" s="66"/>
      <c r="I57" s="95"/>
      <c r="J57" s="67"/>
      <c r="K57" s="68"/>
      <c r="L57" s="69"/>
      <c r="M57" s="70"/>
      <c r="N57" s="70">
        <f t="shared" si="0"/>
        <v>0</v>
      </c>
      <c r="O57" s="71"/>
      <c r="P57" s="72"/>
      <c r="Q57" s="73" t="str">
        <f t="shared" ref="Q57" si="385">IF(COUNT(V58:Z58,AP58)=0,0,IF(Q58=ROUNDDOWN(W58,0),CONCATENATE("ﾌﾞ-P",W57),IF(Q58=ROUNDDOWN(X58,0),CONCATENATE("ｾ-P",X57),IF(Q58=ROUNDDOWN(Y58,0),CONCATENATE("コ-P",Y57),IF(Q58=ROUNDDOWN(Z58,0),CONCATENATE("施-P",Z57),IF(Q58=ROUNDDOWN(AP58,0),CONCATENATE("歩-",AP57),IF(Q58=ROUNDDOWN(V58,-1),CONCATENATE(V57))))))))</f>
        <v>ﾌﾞ-P</v>
      </c>
      <c r="R57" s="74"/>
      <c r="S57" s="75"/>
      <c r="T57" s="75"/>
      <c r="U57" s="76"/>
      <c r="V57" s="77"/>
      <c r="W57" s="78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9"/>
      <c r="AJ57" s="80"/>
      <c r="AK57" s="81"/>
      <c r="AL57" s="81"/>
      <c r="AM57" s="81"/>
      <c r="AN57" s="81"/>
      <c r="AO57" s="75"/>
      <c r="AP57" s="75" t="str">
        <f t="shared" si="374"/>
        <v>複合</v>
      </c>
      <c r="AQ57" s="12"/>
    </row>
    <row r="58" spans="2:43" s="3" customFormat="1" ht="20.25" hidden="1" customHeight="1">
      <c r="B58" s="96"/>
      <c r="C58" s="82" t="str">
        <f>_xlfn.CONCAT(C8,"　計")</f>
        <v>舞台照明設備工事　計</v>
      </c>
      <c r="D58" s="82"/>
      <c r="E58" s="83"/>
      <c r="F58" s="84"/>
      <c r="G58" s="85"/>
      <c r="H58" s="85">
        <f>SUM(H9:H57)</f>
        <v>0</v>
      </c>
      <c r="I58" s="97"/>
      <c r="J58" s="67"/>
      <c r="K58" s="68"/>
      <c r="L58" s="69"/>
      <c r="M58" s="86" t="str">
        <f>(C58)</f>
        <v>舞台照明設備工事　計</v>
      </c>
      <c r="N58" s="86">
        <f t="shared" si="0"/>
        <v>0</v>
      </c>
      <c r="O58" s="87">
        <f>E58</f>
        <v>0</v>
      </c>
      <c r="P58" s="88">
        <f t="shared" ref="P58" si="386">F58</f>
        <v>0</v>
      </c>
      <c r="Q58" s="89">
        <f t="shared" si="376"/>
        <v>0</v>
      </c>
      <c r="R58" s="90"/>
      <c r="S58" s="91"/>
      <c r="T58" s="91"/>
      <c r="U58" s="57"/>
      <c r="V58" s="58" t="str">
        <f t="shared" ref="V58" si="387">IF(COUNT(R58:T58)=0,"",ROUNDDOWN(MIN(R58:T58)*U58,-1))</f>
        <v/>
      </c>
      <c r="W58" s="92"/>
      <c r="X58" s="91"/>
      <c r="Y58" s="91"/>
      <c r="Z58" s="91"/>
      <c r="AA58" s="91">
        <f t="shared" ref="AA58" si="388">MIN(V58:Z58)</f>
        <v>0</v>
      </c>
      <c r="AB58" s="93"/>
      <c r="AC58" s="91">
        <f t="shared" ref="AC58" si="389">AA58*AB58</f>
        <v>0</v>
      </c>
      <c r="AD58" s="93"/>
      <c r="AE58" s="93"/>
      <c r="AF58" s="93"/>
      <c r="AG58" s="93"/>
      <c r="AH58" s="91">
        <f t="shared" ref="AH58" si="390">AC58*((1+AD58)+AE58+AF58+AG58)</f>
        <v>0</v>
      </c>
      <c r="AI58" s="91">
        <f>IF($AI57="",0,VLOOKUP(AI57,#REF!,2,FALSE))</f>
        <v>0</v>
      </c>
      <c r="AJ58" s="91">
        <f>IF($AJ57="",0,VLOOKUP(AJ57,#REF!,2,FALSE))</f>
        <v>0</v>
      </c>
      <c r="AK58" s="91">
        <f t="shared" ref="AK58:AL58" si="391">IF(AI58="","",AI58*AK57)</f>
        <v>0</v>
      </c>
      <c r="AL58" s="91">
        <f t="shared" si="391"/>
        <v>0</v>
      </c>
      <c r="AM58" s="91">
        <f>IF($AM57=0,0,#REF!)</f>
        <v>0</v>
      </c>
      <c r="AN58" s="91">
        <f t="shared" ref="AN58" si="392">IF(AI58="",0,AK58*AN57)+IF(AJ58="",0,AL58*AN57)</f>
        <v>0</v>
      </c>
      <c r="AO58" s="91">
        <f t="shared" ref="AO58" si="393">SUM(AK58:AN58)</f>
        <v>0</v>
      </c>
      <c r="AP58" s="91">
        <f t="shared" ref="AP58" si="394">AH58+AO58</f>
        <v>0</v>
      </c>
      <c r="AQ58" s="12"/>
    </row>
    <row r="59" spans="2:43" s="3" customFormat="1" ht="20.25" hidden="1" customHeight="1">
      <c r="B59" s="94"/>
      <c r="C59" s="63"/>
      <c r="D59" s="63"/>
      <c r="E59" s="64"/>
      <c r="F59" s="65"/>
      <c r="G59" s="66"/>
      <c r="H59" s="66"/>
      <c r="I59" s="98"/>
      <c r="J59" s="67"/>
      <c r="K59" s="68"/>
      <c r="L59" s="69"/>
      <c r="M59" s="70"/>
      <c r="N59" s="70">
        <f t="shared" si="0"/>
        <v>0</v>
      </c>
      <c r="O59" s="71"/>
      <c r="P59" s="72"/>
      <c r="Q59" s="73" t="str">
        <f t="shared" ref="Q59" si="395">IF(COUNT(V60:Z60,AP60)=0,0,IF(Q60=ROUNDDOWN(W60,0),CONCATENATE("ﾌﾞ-P",W59),IF(Q60=ROUNDDOWN(X60,0),CONCATENATE("ｾ-P",X59),IF(Q60=ROUNDDOWN(Y60,0),CONCATENATE("コ-P",Y59),IF(Q60=ROUNDDOWN(Z60,0),CONCATENATE("施-P",Z59),IF(Q60=ROUNDDOWN(AP60,0),CONCATENATE("歩-",AP59),IF(Q60=ROUNDDOWN(V60,-1),CONCATENATE(V59))))))))</f>
        <v>ﾌﾞ-P</v>
      </c>
      <c r="R59" s="74"/>
      <c r="S59" s="75"/>
      <c r="T59" s="75"/>
      <c r="U59" s="76"/>
      <c r="V59" s="77"/>
      <c r="W59" s="78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9"/>
      <c r="AJ59" s="80"/>
      <c r="AK59" s="81"/>
      <c r="AL59" s="81"/>
      <c r="AM59" s="81"/>
      <c r="AN59" s="81"/>
      <c r="AO59" s="75"/>
      <c r="AP59" s="75" t="str">
        <f>IF(AND($V60&lt;=0,$AH60=0,$AO60=0),"見積",IF(AND($V60=0,$AH60&lt;=0,$AO60=0),"材",IF(AND($V60=0,$AH60=0,$AO60&lt;=0),"労","複合")))</f>
        <v>複合</v>
      </c>
      <c r="AQ59" s="12"/>
    </row>
    <row r="60" spans="2:43" s="3" customFormat="1" ht="20.25" hidden="1" customHeight="1">
      <c r="B60" s="96"/>
      <c r="C60" s="82"/>
      <c r="D60" s="82"/>
      <c r="E60" s="83"/>
      <c r="F60" s="84"/>
      <c r="G60" s="85"/>
      <c r="H60" s="85"/>
      <c r="I60" s="99"/>
      <c r="J60" s="67"/>
      <c r="K60" s="68"/>
      <c r="L60" s="69"/>
      <c r="M60" s="86">
        <f>(C60)</f>
        <v>0</v>
      </c>
      <c r="N60" s="86">
        <f t="shared" si="0"/>
        <v>0</v>
      </c>
      <c r="O60" s="87">
        <f>E60</f>
        <v>0</v>
      </c>
      <c r="P60" s="88">
        <f t="shared" ref="P60" si="396">F60</f>
        <v>0</v>
      </c>
      <c r="Q60" s="89">
        <f>ROUNDDOWN(IF(COUNT($AP60)=0,0,MIN($AP60)),0)</f>
        <v>0</v>
      </c>
      <c r="R60" s="90"/>
      <c r="S60" s="91"/>
      <c r="T60" s="91"/>
      <c r="U60" s="57"/>
      <c r="V60" s="58" t="str">
        <f t="shared" ref="V60" si="397">IF(COUNT(R60:T60)=0,"",ROUNDDOWN(MIN(R60:T60)*U60,-1))</f>
        <v/>
      </c>
      <c r="W60" s="92"/>
      <c r="X60" s="91"/>
      <c r="Y60" s="91"/>
      <c r="Z60" s="91"/>
      <c r="AA60" s="91">
        <f t="shared" ref="AA60" si="398">MIN(V60:Z60)</f>
        <v>0</v>
      </c>
      <c r="AB60" s="93"/>
      <c r="AC60" s="91">
        <f>AA60*AB60</f>
        <v>0</v>
      </c>
      <c r="AD60" s="93"/>
      <c r="AE60" s="93"/>
      <c r="AF60" s="93"/>
      <c r="AG60" s="93"/>
      <c r="AH60" s="91">
        <f t="shared" ref="AH60" si="399">AC60*((1+AD60)+AE60+AF60+AG60)</f>
        <v>0</v>
      </c>
      <c r="AI60" s="91">
        <f>IF($AI59="",0,VLOOKUP(AI59,#REF!,2,FALSE))</f>
        <v>0</v>
      </c>
      <c r="AJ60" s="91">
        <f>IF($AJ59="",0,VLOOKUP(AJ59,#REF!,2,FALSE))</f>
        <v>0</v>
      </c>
      <c r="AK60" s="91">
        <f t="shared" ref="AK60:AL60" si="400">IF(AI60="","",AI60*AK59)</f>
        <v>0</v>
      </c>
      <c r="AL60" s="91">
        <f t="shared" si="400"/>
        <v>0</v>
      </c>
      <c r="AM60" s="91">
        <f>IF($AM59=0,0,#REF!)</f>
        <v>0</v>
      </c>
      <c r="AN60" s="91">
        <f t="shared" ref="AN60" si="401">IF(AI60="",0,AK60*AN59)+IF(AJ60="",0,AL60*AN59)</f>
        <v>0</v>
      </c>
      <c r="AO60" s="91">
        <f t="shared" ref="AO60" si="402">SUM(AK60:AN60)</f>
        <v>0</v>
      </c>
      <c r="AP60" s="91">
        <f>AH60+AO60</f>
        <v>0</v>
      </c>
      <c r="AQ60" s="12"/>
    </row>
    <row r="61" spans="2:43" s="3" customFormat="1" ht="20.25" customHeight="1">
      <c r="B61" s="94"/>
      <c r="C61" s="63"/>
      <c r="D61" s="63"/>
      <c r="E61" s="64"/>
      <c r="F61" s="65"/>
      <c r="G61" s="66"/>
      <c r="H61" s="66"/>
      <c r="I61" s="95"/>
      <c r="J61" s="67"/>
      <c r="K61" s="68"/>
      <c r="L61" s="69"/>
      <c r="M61" s="70"/>
      <c r="N61" s="70">
        <f t="shared" si="0"/>
        <v>0</v>
      </c>
      <c r="O61" s="71"/>
      <c r="P61" s="72"/>
      <c r="Q61" s="73">
        <f t="shared" ref="Q61" si="403">IF(COUNT(V62:Z62,AP62)=0,0,IF(Q62=ROUNDDOWN(W62,0),CONCATENATE("ﾌﾞ-P",W61),IF(Q62=ROUNDDOWN(X62,0),CONCATENATE("ｾ-P",X61),IF(Q62=ROUNDDOWN(Y62,0),CONCATENATE("コ-P",Y61),IF(Q62=ROUNDDOWN(Z62,0),CONCATENATE("施-P",Z61),IF(Q62=ROUNDDOWN(AP62,0),CONCATENATE("歩-",AP61),IF(Q62=ROUNDDOWN(V62,-1),CONCATENATE(V61))))))))</f>
        <v>0</v>
      </c>
      <c r="R61" s="74"/>
      <c r="S61" s="75"/>
      <c r="T61" s="75"/>
      <c r="U61" s="76"/>
      <c r="V61" s="77"/>
      <c r="W61" s="78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9" t="s">
        <v>22</v>
      </c>
      <c r="AJ61" s="80"/>
      <c r="AK61" s="81"/>
      <c r="AL61" s="81"/>
      <c r="AM61" s="81">
        <v>0.2</v>
      </c>
      <c r="AN61" s="81">
        <v>0.25</v>
      </c>
      <c r="AO61" s="75"/>
      <c r="AP61" s="75" t="e">
        <f t="shared" ref="AP61" si="404">IF(AND($V62&lt;=0,$AH62=0,$AO62=0),"見積",IF(AND($V62=0,$AH62&lt;=0,$AO62=0),"材",IF(AND($V62=0,$AH62=0,$AO62&lt;=0),"労","複合")))</f>
        <v>#REF!</v>
      </c>
      <c r="AQ61" s="12"/>
    </row>
    <row r="62" spans="2:43" s="3" customFormat="1" ht="20.25" customHeight="1">
      <c r="B62" s="96">
        <v>4</v>
      </c>
      <c r="C62" s="82" t="s">
        <v>164</v>
      </c>
      <c r="D62" s="82" t="s">
        <v>71</v>
      </c>
      <c r="E62" s="83"/>
      <c r="F62" s="84"/>
      <c r="G62" s="85"/>
      <c r="H62" s="85"/>
      <c r="I62" s="100"/>
      <c r="J62" s="67"/>
      <c r="K62" s="68"/>
      <c r="L62" s="69"/>
      <c r="M62" s="86" t="str">
        <f>(C62)</f>
        <v>舞台照明撤去処分工事</v>
      </c>
      <c r="N62" s="86" t="str">
        <f t="shared" si="0"/>
        <v>照明器具撤去</v>
      </c>
      <c r="O62" s="87">
        <f>E62</f>
        <v>0</v>
      </c>
      <c r="P62" s="88">
        <f t="shared" ref="P62" si="405">F62</f>
        <v>0</v>
      </c>
      <c r="Q62" s="89">
        <f t="shared" ref="Q62" si="406">ROUNDDOWN(IF(COUNT($AP62)=0,0,MIN($AP62)),0)</f>
        <v>0</v>
      </c>
      <c r="R62" s="90"/>
      <c r="S62" s="91"/>
      <c r="T62" s="91"/>
      <c r="U62" s="57">
        <v>1</v>
      </c>
      <c r="V62" s="58" t="str">
        <f t="shared" ref="V62" si="407">IF(COUNT(R62:T62)=0,"",ROUNDDOWN(MIN(R62:T62)*U62,-1))</f>
        <v/>
      </c>
      <c r="W62" s="92"/>
      <c r="X62" s="91"/>
      <c r="Y62" s="91"/>
      <c r="Z62" s="91"/>
      <c r="AA62" s="91">
        <f t="shared" ref="AA62" si="408">MIN(V62:Z62)</f>
        <v>0</v>
      </c>
      <c r="AB62" s="93">
        <v>1</v>
      </c>
      <c r="AC62" s="91">
        <f t="shared" ref="AC62" si="409">AA62*AB62</f>
        <v>0</v>
      </c>
      <c r="AD62" s="93"/>
      <c r="AE62" s="93"/>
      <c r="AF62" s="93"/>
      <c r="AG62" s="93">
        <v>0.05</v>
      </c>
      <c r="AH62" s="91">
        <f t="shared" ref="AH62" si="410">AC62*((1+AD62)+AE62+AF62+AG62)</f>
        <v>0</v>
      </c>
      <c r="AI62" s="91" t="e">
        <f>IF($AI61="",0,VLOOKUP(AI61,#REF!,2,FALSE))</f>
        <v>#REF!</v>
      </c>
      <c r="AJ62" s="91">
        <f>IF($AJ61="",0,VLOOKUP(AJ61,#REF!,2,FALSE))</f>
        <v>0</v>
      </c>
      <c r="AK62" s="91" t="e">
        <f t="shared" ref="AK62:AL62" si="411">IF(AI62="","",AI62*AK61)</f>
        <v>#REF!</v>
      </c>
      <c r="AL62" s="91">
        <f t="shared" si="411"/>
        <v>0</v>
      </c>
      <c r="AM62" s="91"/>
      <c r="AN62" s="91" t="e">
        <f t="shared" ref="AN62" si="412">IF(AI62="",0,AK62*AN61)+IF(AJ62="",0,AL62*AN61)</f>
        <v>#REF!</v>
      </c>
      <c r="AO62" s="91" t="e">
        <f>SUM(AK62:AN62)</f>
        <v>#REF!</v>
      </c>
      <c r="AP62" s="91" t="e">
        <f t="shared" ref="AP62" si="413">AH62+AO62</f>
        <v>#REF!</v>
      </c>
      <c r="AQ62" s="12"/>
    </row>
    <row r="63" spans="2:43" s="3" customFormat="1" ht="20.25" customHeight="1">
      <c r="B63" s="94"/>
      <c r="C63" s="63"/>
      <c r="D63" s="63" t="s">
        <v>72</v>
      </c>
      <c r="E63" s="64"/>
      <c r="F63" s="65"/>
      <c r="G63" s="66"/>
      <c r="H63" s="66"/>
      <c r="I63" s="98"/>
      <c r="J63" s="67"/>
      <c r="K63" s="68"/>
      <c r="L63" s="69"/>
      <c r="M63" s="70"/>
      <c r="N63" s="70" t="str">
        <f t="shared" si="0"/>
        <v>再使用しない</v>
      </c>
      <c r="O63" s="71"/>
      <c r="P63" s="72"/>
      <c r="Q63" s="73">
        <f t="shared" ref="Q63" si="414">IF(COUNT(V64:Z64,AP64)=0,0,IF(Q64=ROUNDDOWN(W64,0),CONCATENATE("ﾌﾞ-P",W63),IF(Q64=ROUNDDOWN(X64,0),CONCATENATE("ｾ-P",X63),IF(Q64=ROUNDDOWN(Y64,0),CONCATENATE("コ-P",Y63),IF(Q64=ROUNDDOWN(Z64,0),CONCATENATE("施-P",Z63),IF(Q64=ROUNDDOWN(AP64,0),CONCATENATE("歩-",AP63),IF(Q64=ROUNDDOWN(V64,-1),CONCATENATE(V63))))))))</f>
        <v>0</v>
      </c>
      <c r="R63" s="74"/>
      <c r="S63" s="75"/>
      <c r="T63" s="75"/>
      <c r="U63" s="76"/>
      <c r="V63" s="77"/>
      <c r="W63" s="78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9" t="s">
        <v>22</v>
      </c>
      <c r="AJ63" s="80"/>
      <c r="AK63" s="81">
        <v>1.0999999999999999E-2</v>
      </c>
      <c r="AL63" s="81"/>
      <c r="AM63" s="81">
        <v>0.3</v>
      </c>
      <c r="AN63" s="81">
        <v>0.25</v>
      </c>
      <c r="AO63" s="75"/>
      <c r="AP63" s="75" t="e">
        <f t="shared" ref="AP63" si="415">IF(AND($V64&lt;=0,$AH64=0,$AO64=0),"見積",IF(AND($V64=0,$AH64&lt;=0,$AO64=0),"材",IF(AND($V64=0,$AH64=0,$AO64&lt;=0),"労","複合")))</f>
        <v>#REF!</v>
      </c>
      <c r="AQ63" s="12"/>
    </row>
    <row r="64" spans="2:43" s="3" customFormat="1" ht="20.25" customHeight="1">
      <c r="B64" s="96"/>
      <c r="C64" s="82" t="s">
        <v>131</v>
      </c>
      <c r="D64" s="82" t="s">
        <v>132</v>
      </c>
      <c r="E64" s="83">
        <v>58</v>
      </c>
      <c r="F64" s="84" t="s">
        <v>91</v>
      </c>
      <c r="G64" s="85">
        <f t="shared" ref="G64" si="416">IF(Q64&lt;10,ROUNDDOWN(Q64,0),IF(Q64&lt;100,ROUNDDOWN((Q64),0),IF(Q64&lt;1000,ROUNDDOWN((Q64),-1),ROUNDDOWN(Q64,-(LEN(TEXT(Q64,"0"))-3)))))</f>
        <v>0</v>
      </c>
      <c r="H64" s="85">
        <f t="shared" ref="H64" si="417">TRUNC(E64*G64)</f>
        <v>0</v>
      </c>
      <c r="I64" s="99"/>
      <c r="J64" s="67"/>
      <c r="K64" s="68"/>
      <c r="L64" s="69"/>
      <c r="M64" s="86" t="str">
        <f>(C64)</f>
        <v>EM-IE電線</v>
      </c>
      <c r="N64" s="86" t="str">
        <f t="shared" si="0"/>
        <v>2.0㎜×1、管内</v>
      </c>
      <c r="O64" s="87">
        <f>E64</f>
        <v>58</v>
      </c>
      <c r="P64" s="88" t="str">
        <f t="shared" ref="P64" si="418">F64</f>
        <v>ｍ</v>
      </c>
      <c r="Q64" s="89">
        <f t="shared" ref="Q64" si="419">ROUNDDOWN(IF(COUNT($AP64)=0,0,MIN($AP64)),0)</f>
        <v>0</v>
      </c>
      <c r="R64" s="90"/>
      <c r="S64" s="91"/>
      <c r="T64" s="91"/>
      <c r="U64" s="57">
        <f>$U$62</f>
        <v>1</v>
      </c>
      <c r="V64" s="58" t="str">
        <f t="shared" ref="V64" si="420">IF(COUNT(R64:T64)=0,"",ROUNDDOWN(MIN(R64:T64)*U64,-1))</f>
        <v/>
      </c>
      <c r="W64" s="92"/>
      <c r="X64" s="91"/>
      <c r="Y64" s="91"/>
      <c r="Z64" s="91"/>
      <c r="AA64" s="91">
        <f t="shared" ref="AA64" si="421">MIN(V64:Z64)</f>
        <v>0</v>
      </c>
      <c r="AB64" s="93">
        <f>$AB$10</f>
        <v>1.1000000000000001</v>
      </c>
      <c r="AC64" s="91">
        <f t="shared" ref="AC64" si="422">AA64*AB64</f>
        <v>0</v>
      </c>
      <c r="AD64" s="93"/>
      <c r="AE64" s="93"/>
      <c r="AF64" s="93"/>
      <c r="AG64" s="93">
        <f>$AG$10</f>
        <v>0.03</v>
      </c>
      <c r="AH64" s="91">
        <f t="shared" ref="AH64" si="423">AC64*((1+AD64)+AE64+AF64+AG64)</f>
        <v>0</v>
      </c>
      <c r="AI64" s="91" t="e">
        <f>IF($AI63="",0,VLOOKUP(AI63,#REF!,2,FALSE))</f>
        <v>#REF!</v>
      </c>
      <c r="AJ64" s="91">
        <f>IF($AJ63="",0,VLOOKUP(AJ63,#REF!,2,FALSE))</f>
        <v>0</v>
      </c>
      <c r="AK64" s="91" t="e">
        <f>IF(AI64="","",AI64*AK63*$AM$61)</f>
        <v>#REF!</v>
      </c>
      <c r="AL64" s="91">
        <f t="shared" ref="AL64" si="424">IF(AJ64="","",AJ64*AL63)</f>
        <v>0</v>
      </c>
      <c r="AM64" s="91"/>
      <c r="AN64" s="91" t="e">
        <f t="shared" ref="AN64" si="425">IF(AI64="",0,AK64*AN63)+IF(AJ64="",0,AL64*AN63)</f>
        <v>#REF!</v>
      </c>
      <c r="AO64" s="91" t="e">
        <f t="shared" ref="AO64" si="426">SUM(AK64:AN64)</f>
        <v>#REF!</v>
      </c>
      <c r="AP64" s="91" t="e">
        <f t="shared" ref="AP64" si="427">AH64+AO64</f>
        <v>#REF!</v>
      </c>
      <c r="AQ64" s="12"/>
    </row>
    <row r="65" spans="2:43" s="3" customFormat="1" ht="20.25" customHeight="1">
      <c r="B65" s="94"/>
      <c r="C65" s="63"/>
      <c r="D65" s="63" t="s">
        <v>72</v>
      </c>
      <c r="E65" s="64"/>
      <c r="F65" s="65"/>
      <c r="G65" s="66"/>
      <c r="H65" s="66"/>
      <c r="I65" s="95"/>
      <c r="J65" s="67"/>
      <c r="K65" s="68"/>
      <c r="L65" s="69"/>
      <c r="M65" s="70"/>
      <c r="N65" s="70" t="str">
        <f t="shared" si="0"/>
        <v>再使用しない</v>
      </c>
      <c r="O65" s="71"/>
      <c r="P65" s="72"/>
      <c r="Q65" s="73">
        <f t="shared" ref="Q65" si="428">IF(COUNT(V66:Z66,AP66)=0,0,IF(Q66=ROUNDDOWN(W66,0),CONCATENATE("ﾌﾞ-P",W65),IF(Q66=ROUNDDOWN(X66,0),CONCATENATE("ｾ-P",X65),IF(Q66=ROUNDDOWN(Y66,0),CONCATENATE("コ-P",Y65),IF(Q66=ROUNDDOWN(Z66,0),CONCATENATE("施-P",Z65),IF(Q66=ROUNDDOWN(AP66,0),CONCATENATE("歩-",AP65),IF(Q66=ROUNDDOWN(V66,-1),CONCATENATE(V65))))))))</f>
        <v>0</v>
      </c>
      <c r="R65" s="74"/>
      <c r="S65" s="75"/>
      <c r="T65" s="75"/>
      <c r="U65" s="76"/>
      <c r="V65" s="77"/>
      <c r="W65" s="78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9" t="s">
        <v>22</v>
      </c>
      <c r="AJ65" s="80"/>
      <c r="AK65" s="81">
        <v>1.4E-2</v>
      </c>
      <c r="AL65" s="81"/>
      <c r="AM65" s="81"/>
      <c r="AN65" s="81">
        <v>0.25</v>
      </c>
      <c r="AO65" s="75"/>
      <c r="AP65" s="75" t="e">
        <f t="shared" ref="AP65" si="429">IF(AND($V66&lt;=0,$AH66=0,$AO66=0),"見積",IF(AND($V66=0,$AH66&lt;=0,$AO66=0),"材",IF(AND($V66=0,$AH66=0,$AO66&lt;=0),"労","複合")))</f>
        <v>#REF!</v>
      </c>
      <c r="AQ65" s="12"/>
    </row>
    <row r="66" spans="2:43" s="3" customFormat="1" ht="20.25" customHeight="1">
      <c r="B66" s="96"/>
      <c r="C66" s="82" t="s">
        <v>131</v>
      </c>
      <c r="D66" s="82" t="s">
        <v>133</v>
      </c>
      <c r="E66" s="83">
        <v>746</v>
      </c>
      <c r="F66" s="84" t="s">
        <v>91</v>
      </c>
      <c r="G66" s="85">
        <f t="shared" ref="G66" si="430">IF(Q66&lt;10,ROUNDDOWN(Q66,0),IF(Q66&lt;100,ROUNDDOWN((Q66),0),IF(Q66&lt;1000,ROUNDDOWN((Q66),-1),ROUNDDOWN(Q66,-(LEN(TEXT(Q66,"0"))-3)))))</f>
        <v>0</v>
      </c>
      <c r="H66" s="85">
        <f t="shared" ref="H66" si="431">TRUNC(E66*G66)</f>
        <v>0</v>
      </c>
      <c r="I66" s="100"/>
      <c r="J66" s="67"/>
      <c r="K66" s="68"/>
      <c r="L66" s="69"/>
      <c r="M66" s="86" t="str">
        <f>(C66)</f>
        <v>EM-IE電線</v>
      </c>
      <c r="N66" s="86" t="str">
        <f t="shared" si="0"/>
        <v>5.5m㎡×1、管内</v>
      </c>
      <c r="O66" s="87">
        <f>E66</f>
        <v>746</v>
      </c>
      <c r="P66" s="88" t="str">
        <f t="shared" ref="P66" si="432">F66</f>
        <v>ｍ</v>
      </c>
      <c r="Q66" s="89">
        <f t="shared" ref="Q66" si="433">ROUNDDOWN(IF(COUNT($AP66)=0,0,MIN($AP66)),0)</f>
        <v>0</v>
      </c>
      <c r="R66" s="90"/>
      <c r="S66" s="91"/>
      <c r="T66" s="91"/>
      <c r="U66" s="57">
        <f t="shared" ref="U66" si="434">$U$62</f>
        <v>1</v>
      </c>
      <c r="V66" s="58" t="str">
        <f t="shared" ref="V66" si="435">IF(COUNT(R66:T66)=0,"",ROUNDDOWN(MIN(R66:T66)*U66,-1))</f>
        <v/>
      </c>
      <c r="W66" s="92"/>
      <c r="X66" s="91"/>
      <c r="Y66" s="91"/>
      <c r="Z66" s="91"/>
      <c r="AA66" s="91">
        <f t="shared" ref="AA66" si="436">MIN(V66:Z66)</f>
        <v>0</v>
      </c>
      <c r="AB66" s="93">
        <f t="shared" ref="AB66" si="437">$AB$10</f>
        <v>1.1000000000000001</v>
      </c>
      <c r="AC66" s="91">
        <f t="shared" ref="AC66" si="438">AA66*AB66</f>
        <v>0</v>
      </c>
      <c r="AD66" s="93"/>
      <c r="AE66" s="93"/>
      <c r="AF66" s="93"/>
      <c r="AG66" s="93">
        <f t="shared" ref="AG66" si="439">$AG$10</f>
        <v>0.03</v>
      </c>
      <c r="AH66" s="91">
        <f t="shared" ref="AH66" si="440">AC66*((1+AD66)+AE66+AF66+AG66)</f>
        <v>0</v>
      </c>
      <c r="AI66" s="91" t="e">
        <f>IF($AI65="",0,VLOOKUP(AI65,#REF!,2,FALSE))</f>
        <v>#REF!</v>
      </c>
      <c r="AJ66" s="91">
        <f>IF($AJ65="",0,VLOOKUP(AJ65,#REF!,2,FALSE))</f>
        <v>0</v>
      </c>
      <c r="AK66" s="91" t="e">
        <f>IF(AI66="","",AI66*AK65*$AM$61)</f>
        <v>#REF!</v>
      </c>
      <c r="AL66" s="91">
        <f t="shared" ref="AL66" si="441">IF(AJ66="","",AJ66*AL65)</f>
        <v>0</v>
      </c>
      <c r="AM66" s="91">
        <f>IF($AM65=0,0,#REF!)</f>
        <v>0</v>
      </c>
      <c r="AN66" s="91" t="e">
        <f t="shared" ref="AN66" si="442">IF(AI66="",0,AK66*AN65)+IF(AJ66="",0,AL66*AN65)</f>
        <v>#REF!</v>
      </c>
      <c r="AO66" s="91" t="e">
        <f t="shared" ref="AO66" si="443">SUM(AK66:AN66)</f>
        <v>#REF!</v>
      </c>
      <c r="AP66" s="91" t="e">
        <f t="shared" ref="AP66" si="444">AH66+AO66</f>
        <v>#REF!</v>
      </c>
      <c r="AQ66" s="12"/>
    </row>
    <row r="67" spans="2:43" s="3" customFormat="1" ht="20.25" customHeight="1">
      <c r="B67" s="94"/>
      <c r="C67" s="63"/>
      <c r="D67" s="63" t="s">
        <v>72</v>
      </c>
      <c r="E67" s="64"/>
      <c r="F67" s="65"/>
      <c r="G67" s="66"/>
      <c r="H67" s="66"/>
      <c r="I67" s="95"/>
      <c r="J67" s="67"/>
      <c r="K67" s="68"/>
      <c r="L67" s="69"/>
      <c r="M67" s="70"/>
      <c r="N67" s="70" t="str">
        <f t="shared" si="0"/>
        <v>再使用しない</v>
      </c>
      <c r="O67" s="71"/>
      <c r="P67" s="72"/>
      <c r="Q67" s="73">
        <f t="shared" ref="Q67" si="445">IF(COUNT(V68:Z68,AP68)=0,0,IF(Q68=ROUNDDOWN(W68,0),CONCATENATE("ﾌﾞ-P",W67),IF(Q68=ROUNDDOWN(X68,0),CONCATENATE("ｾ-P",X67),IF(Q68=ROUNDDOWN(Y68,0),CONCATENATE("コ-P",Y67),IF(Q68=ROUNDDOWN(Z68,0),CONCATENATE("施-P",Z67),IF(Q68=ROUNDDOWN(AP68,0),CONCATENATE("歩-",AP67),IF(Q68=ROUNDDOWN(V68,-1),CONCATENATE(V67))))))))</f>
        <v>0</v>
      </c>
      <c r="R67" s="74"/>
      <c r="S67" s="75"/>
      <c r="T67" s="75"/>
      <c r="U67" s="76"/>
      <c r="V67" s="77"/>
      <c r="W67" s="78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9" t="s">
        <v>22</v>
      </c>
      <c r="AJ67" s="80"/>
      <c r="AK67" s="81">
        <v>3.0599999999999999E-2</v>
      </c>
      <c r="AL67" s="81"/>
      <c r="AM67" s="81"/>
      <c r="AN67" s="81">
        <v>0.25</v>
      </c>
      <c r="AO67" s="75"/>
      <c r="AP67" s="75" t="e">
        <f t="shared" ref="AP67" si="446">IF(AND($V68&lt;=0,$AH68=0,$AO68=0),"見積",IF(AND($V68=0,$AH68&lt;=0,$AO68=0),"材",IF(AND($V68=0,$AH68=0,$AO68&lt;=0),"労","複合")))</f>
        <v>#REF!</v>
      </c>
      <c r="AQ67" s="12"/>
    </row>
    <row r="68" spans="2:43" s="3" customFormat="1" ht="20.25" customHeight="1">
      <c r="B68" s="96"/>
      <c r="C68" s="82" t="s">
        <v>134</v>
      </c>
      <c r="D68" s="82" t="s">
        <v>135</v>
      </c>
      <c r="E68" s="83">
        <v>26</v>
      </c>
      <c r="F68" s="84" t="s">
        <v>91</v>
      </c>
      <c r="G68" s="85">
        <f t="shared" ref="G68" si="447">IF(Q68&lt;10,ROUNDDOWN(Q68,0),IF(Q68&lt;100,ROUNDDOWN((Q68),0),IF(Q68&lt;1000,ROUNDDOWN((Q68),-1),ROUNDDOWN(Q68,-(LEN(TEXT(Q68,"0"))-3)))))</f>
        <v>0</v>
      </c>
      <c r="H68" s="85">
        <f t="shared" ref="H68" si="448">TRUNC(E68*G68)</f>
        <v>0</v>
      </c>
      <c r="I68" s="100"/>
      <c r="J68" s="67"/>
      <c r="K68" s="68"/>
      <c r="L68" s="69"/>
      <c r="M68" s="86" t="str">
        <f>(C68)</f>
        <v>EM-CPEE-Sケーブル</v>
      </c>
      <c r="N68" s="86" t="str">
        <f t="shared" si="0"/>
        <v>1.2-15P、PF･CD管内</v>
      </c>
      <c r="O68" s="87">
        <f>E68</f>
        <v>26</v>
      </c>
      <c r="P68" s="88" t="str">
        <f t="shared" ref="P68" si="449">F68</f>
        <v>ｍ</v>
      </c>
      <c r="Q68" s="89">
        <f>ROUNDDOWN(IF(COUNT($AP68)=0,0,MIN($AP68)),0)</f>
        <v>0</v>
      </c>
      <c r="R68" s="90"/>
      <c r="S68" s="91"/>
      <c r="T68" s="91"/>
      <c r="U68" s="57">
        <f t="shared" ref="U68" si="450">$U$62</f>
        <v>1</v>
      </c>
      <c r="V68" s="58" t="str">
        <f t="shared" ref="V68" si="451">IF(COUNT(R68:T68)=0,"",ROUNDDOWN(MIN(R68:T68)*U68,-1))</f>
        <v/>
      </c>
      <c r="W68" s="92"/>
      <c r="X68" s="91"/>
      <c r="Y68" s="91"/>
      <c r="Z68" s="91"/>
      <c r="AA68" s="91">
        <f t="shared" ref="AA68" si="452">MIN(V68:Z68)</f>
        <v>0</v>
      </c>
      <c r="AB68" s="93">
        <f t="shared" ref="AB68" si="453">$AB$10</f>
        <v>1.1000000000000001</v>
      </c>
      <c r="AC68" s="91">
        <f t="shared" ref="AC68" si="454">AA68*AB68</f>
        <v>0</v>
      </c>
      <c r="AD68" s="93"/>
      <c r="AE68" s="93"/>
      <c r="AF68" s="93"/>
      <c r="AG68" s="93">
        <f t="shared" ref="AG68" si="455">$AG$10</f>
        <v>0.03</v>
      </c>
      <c r="AH68" s="91">
        <f t="shared" ref="AH68" si="456">AC68*((1+AD68)+AE68+AF68+AG68)</f>
        <v>0</v>
      </c>
      <c r="AI68" s="91" t="e">
        <f>IF($AI67="",0,VLOOKUP(AI67,#REF!,2,FALSE))</f>
        <v>#REF!</v>
      </c>
      <c r="AJ68" s="91">
        <f>IF($AJ67="",0,VLOOKUP(AJ67,#REF!,2,FALSE))</f>
        <v>0</v>
      </c>
      <c r="AK68" s="91" t="e">
        <f>IF(AI68="","",AI68*AK67*$AM$61)</f>
        <v>#REF!</v>
      </c>
      <c r="AL68" s="91">
        <f t="shared" ref="AL68" si="457">IF(AJ68="","",AJ68*AL67)</f>
        <v>0</v>
      </c>
      <c r="AM68" s="91">
        <f>IF($AM67=0,0,#REF!)</f>
        <v>0</v>
      </c>
      <c r="AN68" s="91" t="e">
        <f t="shared" ref="AN68" si="458">IF(AI68="",0,AK68*AN67)+IF(AJ68="",0,AL68*AN67)</f>
        <v>#REF!</v>
      </c>
      <c r="AO68" s="91" t="e">
        <f t="shared" ref="AO68" si="459">SUM(AK68:AN68)</f>
        <v>#REF!</v>
      </c>
      <c r="AP68" s="91" t="e">
        <f t="shared" ref="AP68" si="460">AH68+AO68</f>
        <v>#REF!</v>
      </c>
      <c r="AQ68" s="12"/>
    </row>
    <row r="69" spans="2:43" s="3" customFormat="1" ht="20.25" customHeight="1">
      <c r="B69" s="94"/>
      <c r="C69" s="63"/>
      <c r="D69" s="63" t="s">
        <v>72</v>
      </c>
      <c r="E69" s="64"/>
      <c r="F69" s="65"/>
      <c r="G69" s="66"/>
      <c r="H69" s="66"/>
      <c r="I69" s="95"/>
      <c r="J69" s="67"/>
      <c r="K69" s="68"/>
      <c r="L69" s="69"/>
      <c r="M69" s="70"/>
      <c r="N69" s="70" t="str">
        <f t="shared" si="0"/>
        <v>再使用しない</v>
      </c>
      <c r="O69" s="71"/>
      <c r="P69" s="72"/>
      <c r="Q69" s="73">
        <f t="shared" ref="Q69" si="461">IF(COUNT(V70:Z70,AP70)=0,0,IF(Q70=ROUNDDOWN(W70,0),CONCATENATE("ﾌﾞ-P",W69),IF(Q70=ROUNDDOWN(X70,0),CONCATENATE("ｾ-P",X69),IF(Q70=ROUNDDOWN(Y70,0),CONCATENATE("コ-P",Y69),IF(Q70=ROUNDDOWN(Z70,0),CONCATENATE("施-P",Z69),IF(Q70=ROUNDDOWN(AP70,0),CONCATENATE("歩-",AP69),IF(Q70=ROUNDDOWN(V70,-1),CONCATENATE(V69))))))))</f>
        <v>0</v>
      </c>
      <c r="R69" s="74"/>
      <c r="S69" s="75"/>
      <c r="T69" s="75"/>
      <c r="U69" s="76"/>
      <c r="V69" s="77"/>
      <c r="W69" s="78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9" t="s">
        <v>22</v>
      </c>
      <c r="AJ69" s="80"/>
      <c r="AK69" s="81">
        <v>0.11700000000000001</v>
      </c>
      <c r="AL69" s="81"/>
      <c r="AM69" s="81"/>
      <c r="AN69" s="81">
        <v>0.25</v>
      </c>
      <c r="AO69" s="75"/>
      <c r="AP69" s="75" t="e">
        <f t="shared" ref="AP69" si="462">IF(AND($V70&lt;=0,$AH70=0,$AO70=0),"見積",IF(AND($V70=0,$AH70&lt;=0,$AO70=0),"材",IF(AND($V70=0,$AH70=0,$AO70&lt;=0),"労","複合")))</f>
        <v>#REF!</v>
      </c>
      <c r="AQ69" s="12"/>
    </row>
    <row r="70" spans="2:43" s="3" customFormat="1" ht="20.25" customHeight="1">
      <c r="B70" s="96"/>
      <c r="C70" s="82" t="s">
        <v>108</v>
      </c>
      <c r="D70" s="82" t="s">
        <v>136</v>
      </c>
      <c r="E70" s="83">
        <v>2</v>
      </c>
      <c r="F70" s="84" t="s">
        <v>18</v>
      </c>
      <c r="G70" s="85">
        <f t="shared" ref="G70" si="463">IF(Q70&lt;10,ROUNDDOWN(Q70,0),IF(Q70&lt;100,ROUNDDOWN((Q70),0),IF(Q70&lt;1000,ROUNDDOWN((Q70),-1),ROUNDDOWN(Q70,-(LEN(TEXT(Q70,"0"))-3)))))</f>
        <v>0</v>
      </c>
      <c r="H70" s="85">
        <f t="shared" ref="H70" si="464">TRUNC(E70*G70)</f>
        <v>0</v>
      </c>
      <c r="I70" s="100"/>
      <c r="J70" s="67"/>
      <c r="K70" s="68"/>
      <c r="L70" s="69"/>
      <c r="M70" s="86" t="str">
        <f t="shared" ref="M70" si="465">(C70)</f>
        <v>ウォールコンセント　WC</v>
      </c>
      <c r="N70" s="86" t="str">
        <f t="shared" si="0"/>
        <v>C型20A×2ケ用　新金属ﾌﾟﾚｰﾄ</v>
      </c>
      <c r="O70" s="87">
        <f t="shared" ref="O70:P70" si="466">E70</f>
        <v>2</v>
      </c>
      <c r="P70" s="88" t="str">
        <f t="shared" si="466"/>
        <v>台</v>
      </c>
      <c r="Q70" s="89">
        <f t="shared" ref="Q70" si="467">ROUNDDOWN(IF(COUNT($AP70)=0,0,MIN($AP70)),0)</f>
        <v>0</v>
      </c>
      <c r="R70" s="90"/>
      <c r="S70" s="91"/>
      <c r="T70" s="91"/>
      <c r="U70" s="57">
        <f t="shared" ref="U70" si="468">$U$62</f>
        <v>1</v>
      </c>
      <c r="V70" s="58" t="str">
        <f t="shared" ref="V70" si="469">IF(COUNT(R70:T70)=0,"",ROUNDDOWN(MIN(R70:T70)*U70,-1))</f>
        <v/>
      </c>
      <c r="W70" s="92"/>
      <c r="X70" s="91"/>
      <c r="Y70" s="91"/>
      <c r="Z70" s="91"/>
      <c r="AA70" s="91">
        <f t="shared" ref="AA70" si="470">MIN(V70:Z70)</f>
        <v>0</v>
      </c>
      <c r="AB70" s="93">
        <f t="shared" ref="AB70" si="471">$AB$10</f>
        <v>1.1000000000000001</v>
      </c>
      <c r="AC70" s="91">
        <f t="shared" ref="AC70" si="472">AA70*AB70</f>
        <v>0</v>
      </c>
      <c r="AD70" s="93"/>
      <c r="AE70" s="93"/>
      <c r="AF70" s="93"/>
      <c r="AG70" s="93">
        <f t="shared" ref="AG70" si="473">$AG$10</f>
        <v>0.03</v>
      </c>
      <c r="AH70" s="91">
        <f t="shared" ref="AH70" si="474">AC70*((1+AD70)+AE70+AF70+AG70)</f>
        <v>0</v>
      </c>
      <c r="AI70" s="91" t="e">
        <f>IF($AI69="",0,VLOOKUP(AI69,#REF!,2,FALSE))</f>
        <v>#REF!</v>
      </c>
      <c r="AJ70" s="91">
        <f>IF($AJ69="",0,VLOOKUP(AJ69,#REF!,2,FALSE))</f>
        <v>0</v>
      </c>
      <c r="AK70" s="91" t="e">
        <f>IF(AI70="","",AI70*AK69*$AM$63)</f>
        <v>#REF!</v>
      </c>
      <c r="AL70" s="91">
        <f t="shared" ref="AL70" si="475">IF(AJ70="","",AJ70*AL69)</f>
        <v>0</v>
      </c>
      <c r="AM70" s="91">
        <f>IF($AM69=0,0,#REF!)</f>
        <v>0</v>
      </c>
      <c r="AN70" s="91" t="e">
        <f t="shared" ref="AN70" si="476">IF(AI70="",0,AK70*AN69)+IF(AJ70="",0,AL70*AN69)</f>
        <v>#REF!</v>
      </c>
      <c r="AO70" s="91" t="e">
        <f t="shared" ref="AO70" si="477">SUM(AK70:AN70)</f>
        <v>#REF!</v>
      </c>
      <c r="AP70" s="91" t="e">
        <f t="shared" ref="AP70" si="478">AH70+AO70</f>
        <v>#REF!</v>
      </c>
      <c r="AQ70" s="12"/>
    </row>
    <row r="71" spans="2:43" s="3" customFormat="1" ht="20.25" customHeight="1">
      <c r="B71" s="94"/>
      <c r="C71" s="63"/>
      <c r="D71" s="63" t="s">
        <v>72</v>
      </c>
      <c r="E71" s="64"/>
      <c r="F71" s="65"/>
      <c r="G71" s="66"/>
      <c r="H71" s="66"/>
      <c r="I71" s="95"/>
      <c r="J71" s="67"/>
      <c r="K71" s="68"/>
      <c r="L71" s="69"/>
      <c r="M71" s="70"/>
      <c r="N71" s="70" t="str">
        <f t="shared" si="0"/>
        <v>再使用しない</v>
      </c>
      <c r="O71" s="71"/>
      <c r="P71" s="72"/>
      <c r="Q71" s="73">
        <f t="shared" ref="Q71" si="479">IF(COUNT(V72:Z72,AP72)=0,0,IF(Q72=ROUNDDOWN(W72,0),CONCATENATE("ﾌﾞ-P",W71),IF(Q72=ROUNDDOWN(X72,0),CONCATENATE("ｾ-P",X71),IF(Q72=ROUNDDOWN(Y72,0),CONCATENATE("コ-P",Y71),IF(Q72=ROUNDDOWN(Z72,0),CONCATENATE("施-P",Z71),IF(Q72=ROUNDDOWN(AP72,0),CONCATENATE("歩-",AP71),IF(Q72=ROUNDDOWN(V72,-1),CONCATENATE(V71))))))))</f>
        <v>0</v>
      </c>
      <c r="R71" s="74"/>
      <c r="S71" s="75"/>
      <c r="T71" s="75"/>
      <c r="U71" s="76"/>
      <c r="V71" s="77"/>
      <c r="W71" s="78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9" t="s">
        <v>22</v>
      </c>
      <c r="AJ71" s="80"/>
      <c r="AK71" s="81">
        <v>0.27800000000000002</v>
      </c>
      <c r="AL71" s="81"/>
      <c r="AM71" s="81"/>
      <c r="AN71" s="81">
        <v>0.25</v>
      </c>
      <c r="AO71" s="75"/>
      <c r="AP71" s="75" t="e">
        <f t="shared" ref="AP71" si="480">IF(AND($V72&lt;=0,$AH72=0,$AO72=0),"見積",IF(AND($V72=0,$AH72&lt;=0,$AO72=0),"材",IF(AND($V72=0,$AH72=0,$AO72&lt;=0),"労","複合")))</f>
        <v>#REF!</v>
      </c>
      <c r="AQ71" s="12"/>
    </row>
    <row r="72" spans="2:43" s="3" customFormat="1" ht="20.25" customHeight="1">
      <c r="B72" s="96"/>
      <c r="C72" s="82" t="s">
        <v>137</v>
      </c>
      <c r="D72" s="82" t="s">
        <v>138</v>
      </c>
      <c r="E72" s="83">
        <v>6</v>
      </c>
      <c r="F72" s="84" t="s">
        <v>18</v>
      </c>
      <c r="G72" s="85">
        <f t="shared" ref="G72" si="481">IF(Q72&lt;10,ROUNDDOWN(Q72,0),IF(Q72&lt;100,ROUNDDOWN((Q72),0),IF(Q72&lt;1000,ROUNDDOWN((Q72),-1),ROUNDDOWN(Q72,-(LEN(TEXT(Q72,"0"))-3)))))</f>
        <v>0</v>
      </c>
      <c r="H72" s="85">
        <f t="shared" ref="H72" si="482">TRUNC(E72*G72)</f>
        <v>0</v>
      </c>
      <c r="I72" s="100"/>
      <c r="J72" s="67"/>
      <c r="K72" s="68"/>
      <c r="L72" s="69"/>
      <c r="M72" s="86" t="str">
        <f t="shared" ref="M72" si="483">(C72)</f>
        <v>ボーダーライト　B</v>
      </c>
      <c r="N72" s="86" t="str">
        <f t="shared" si="0"/>
        <v>100Wﾊﾛｹﾞﾝ×72灯 4色配線 L=10.8m</v>
      </c>
      <c r="O72" s="87">
        <f t="shared" ref="O72:P72" si="484">E72</f>
        <v>6</v>
      </c>
      <c r="P72" s="88" t="str">
        <f t="shared" si="484"/>
        <v>台</v>
      </c>
      <c r="Q72" s="89">
        <f t="shared" ref="Q72" si="485">ROUNDDOWN(IF(COUNT($AP72)=0,0,MIN($AP72)),0)</f>
        <v>0</v>
      </c>
      <c r="R72" s="90"/>
      <c r="S72" s="91"/>
      <c r="T72" s="91"/>
      <c r="U72" s="57">
        <f t="shared" ref="U72" si="486">$U$62</f>
        <v>1</v>
      </c>
      <c r="V72" s="58" t="str">
        <f t="shared" ref="V72" si="487">IF(COUNT(R72:T72)=0,"",ROUNDDOWN(MIN(R72:T72)*U72,-1))</f>
        <v/>
      </c>
      <c r="W72" s="92"/>
      <c r="X72" s="91"/>
      <c r="Y72" s="91"/>
      <c r="Z72" s="91"/>
      <c r="AA72" s="91">
        <f t="shared" ref="AA72" si="488">MIN(V72:Z72)</f>
        <v>0</v>
      </c>
      <c r="AB72" s="93">
        <f t="shared" ref="AB72" si="489">$AB$10</f>
        <v>1.1000000000000001</v>
      </c>
      <c r="AC72" s="91">
        <f t="shared" ref="AC72" si="490">AA72*AB72</f>
        <v>0</v>
      </c>
      <c r="AD72" s="93"/>
      <c r="AE72" s="93"/>
      <c r="AF72" s="93"/>
      <c r="AG72" s="93">
        <f t="shared" ref="AG72" si="491">$AG$10</f>
        <v>0.03</v>
      </c>
      <c r="AH72" s="91">
        <f t="shared" ref="AH72" si="492">AC72*((1+AD72)+AE72+AF72+AG72)</f>
        <v>0</v>
      </c>
      <c r="AI72" s="91" t="e">
        <f>IF($AI71="",0,VLOOKUP(AI71,#REF!,2,FALSE))</f>
        <v>#REF!</v>
      </c>
      <c r="AJ72" s="91">
        <f>IF($AJ71="",0,VLOOKUP(AJ71,#REF!,2,FALSE))</f>
        <v>0</v>
      </c>
      <c r="AK72" s="91" t="e">
        <f>IF(AI72="","",AI72*AK71*$AM$63)</f>
        <v>#REF!</v>
      </c>
      <c r="AL72" s="91">
        <f t="shared" ref="AL72" si="493">IF(AJ72="","",AJ72*AL71)</f>
        <v>0</v>
      </c>
      <c r="AM72" s="91">
        <f>IF($AM71=0,0,#REF!)</f>
        <v>0</v>
      </c>
      <c r="AN72" s="91" t="e">
        <f t="shared" ref="AN72" si="494">IF(AI72="",0,AK72*AN71)+IF(AJ72="",0,AL72*AN71)</f>
        <v>#REF!</v>
      </c>
      <c r="AO72" s="91" t="e">
        <f t="shared" ref="AO72" si="495">SUM(AK72:AN72)</f>
        <v>#REF!</v>
      </c>
      <c r="AP72" s="91" t="e">
        <f t="shared" ref="AP72" si="496">AH72+AO72</f>
        <v>#REF!</v>
      </c>
      <c r="AQ72" s="12"/>
    </row>
    <row r="73" spans="2:43" s="3" customFormat="1" ht="20.25" customHeight="1">
      <c r="B73" s="94"/>
      <c r="C73" s="63"/>
      <c r="D73" s="63" t="s">
        <v>72</v>
      </c>
      <c r="E73" s="64"/>
      <c r="F73" s="65"/>
      <c r="G73" s="66"/>
      <c r="H73" s="66"/>
      <c r="I73" s="95"/>
      <c r="J73" s="67"/>
      <c r="K73" s="68"/>
      <c r="L73" s="69"/>
      <c r="M73" s="70"/>
      <c r="N73" s="70" t="str">
        <f t="shared" si="0"/>
        <v>再使用しない</v>
      </c>
      <c r="O73" s="71"/>
      <c r="P73" s="72"/>
      <c r="Q73" s="73">
        <f t="shared" ref="Q73" si="497">IF(COUNT(V74:Z74,AP74)=0,0,IF(Q74=ROUNDDOWN(W74,0),CONCATENATE("ﾌﾞ-P",W73),IF(Q74=ROUNDDOWN(X74,0),CONCATENATE("ｾ-P",X73),IF(Q74=ROUNDDOWN(Y74,0),CONCATENATE("コ-P",Y73),IF(Q74=ROUNDDOWN(Z74,0),CONCATENATE("施-P",Z73),IF(Q74=ROUNDDOWN(AP74,0),CONCATENATE("歩-",AP73),IF(Q74=ROUNDDOWN(V74,-1),CONCATENATE(V73))))))))</f>
        <v>0</v>
      </c>
      <c r="R73" s="74"/>
      <c r="S73" s="75"/>
      <c r="T73" s="75"/>
      <c r="U73" s="76"/>
      <c r="V73" s="77"/>
      <c r="W73" s="78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9" t="s">
        <v>22</v>
      </c>
      <c r="AJ73" s="80"/>
      <c r="AK73" s="81">
        <v>0.26600000000000001</v>
      </c>
      <c r="AL73" s="81"/>
      <c r="AM73" s="81"/>
      <c r="AN73" s="81">
        <v>0.25</v>
      </c>
      <c r="AO73" s="75"/>
      <c r="AP73" s="75" t="e">
        <f t="shared" ref="AP73" si="498">IF(AND($V74&lt;=0,$AH74=0,$AO74=0),"見積",IF(AND($V74=0,$AH74&lt;=0,$AO74=0),"材",IF(AND($V74=0,$AH74=0,$AO74&lt;=0),"労","複合")))</f>
        <v>#REF!</v>
      </c>
      <c r="AQ73" s="12"/>
    </row>
    <row r="74" spans="2:43" s="3" customFormat="1" ht="20.25" customHeight="1">
      <c r="B74" s="96"/>
      <c r="C74" s="82" t="s">
        <v>139</v>
      </c>
      <c r="D74" s="82" t="s">
        <v>140</v>
      </c>
      <c r="E74" s="83">
        <v>12</v>
      </c>
      <c r="F74" s="84" t="s">
        <v>18</v>
      </c>
      <c r="G74" s="85">
        <f t="shared" ref="G74" si="499">IF(Q74&lt;10,ROUNDDOWN(Q74,0),IF(Q74&lt;100,ROUNDDOWN((Q74),0),IF(Q74&lt;1000,ROUNDDOWN((Q74),-1),ROUNDDOWN(Q74,-(LEN(TEXT(Q74,"0"))-3)))))</f>
        <v>0</v>
      </c>
      <c r="H74" s="85">
        <f t="shared" ref="H74" si="500">TRUNC(E74*G74)</f>
        <v>0</v>
      </c>
      <c r="I74" s="100"/>
      <c r="J74" s="67"/>
      <c r="K74" s="68"/>
      <c r="L74" s="69"/>
      <c r="M74" s="86" t="str">
        <f t="shared" ref="M74" si="501">(C74)</f>
        <v>サスペンションコンセント　ＣＢ</v>
      </c>
      <c r="N74" s="86" t="str">
        <f t="shared" si="0"/>
        <v>C型20Aｺﾝｾﾝﾄ×4ヶ用</v>
      </c>
      <c r="O74" s="87">
        <f t="shared" ref="O74:P74" si="502">E74</f>
        <v>12</v>
      </c>
      <c r="P74" s="88" t="str">
        <f t="shared" si="502"/>
        <v>台</v>
      </c>
      <c r="Q74" s="89">
        <f t="shared" ref="Q74" si="503">ROUNDDOWN(IF(COUNT($AP74)=0,0,MIN($AP74)),0)</f>
        <v>0</v>
      </c>
      <c r="R74" s="90"/>
      <c r="S74" s="91"/>
      <c r="T74" s="91"/>
      <c r="U74" s="57">
        <f t="shared" ref="U74" si="504">$U$62</f>
        <v>1</v>
      </c>
      <c r="V74" s="58" t="str">
        <f t="shared" ref="V74" si="505">IF(COUNT(R74:T74)=0,"",ROUNDDOWN(MIN(R74:T74)*U74,-1))</f>
        <v/>
      </c>
      <c r="W74" s="92"/>
      <c r="X74" s="91"/>
      <c r="Y74" s="91"/>
      <c r="Z74" s="91"/>
      <c r="AA74" s="91">
        <f t="shared" ref="AA74" si="506">MIN(V74:Z74)</f>
        <v>0</v>
      </c>
      <c r="AB74" s="93">
        <f t="shared" ref="AB74" si="507">$AB$10</f>
        <v>1.1000000000000001</v>
      </c>
      <c r="AC74" s="91">
        <f t="shared" ref="AC74" si="508">AA74*AB74</f>
        <v>0</v>
      </c>
      <c r="AD74" s="93"/>
      <c r="AE74" s="93"/>
      <c r="AF74" s="93"/>
      <c r="AG74" s="93">
        <f t="shared" ref="AG74" si="509">$AG$10</f>
        <v>0.03</v>
      </c>
      <c r="AH74" s="91">
        <f t="shared" ref="AH74" si="510">AC74*((1+AD74)+AE74+AF74+AG74)</f>
        <v>0</v>
      </c>
      <c r="AI74" s="91" t="e">
        <f>IF($AI73="",0,VLOOKUP(AI73,#REF!,2,FALSE))</f>
        <v>#REF!</v>
      </c>
      <c r="AJ74" s="91">
        <f>IF($AJ73="",0,VLOOKUP(AJ73,#REF!,2,FALSE))</f>
        <v>0</v>
      </c>
      <c r="AK74" s="91" t="e">
        <f>IF(AI74="","",AI74*AK73*$AM$63)</f>
        <v>#REF!</v>
      </c>
      <c r="AL74" s="91">
        <f t="shared" ref="AL74" si="511">IF(AJ74="","",AJ74*AL73)</f>
        <v>0</v>
      </c>
      <c r="AM74" s="91">
        <f>IF($AM73=0,0,#REF!)</f>
        <v>0</v>
      </c>
      <c r="AN74" s="91" t="e">
        <f t="shared" ref="AN74" si="512">IF(AI74="",0,AK74*AN73)+IF(AJ74="",0,AL74*AN73)</f>
        <v>#REF!</v>
      </c>
      <c r="AO74" s="91" t="e">
        <f t="shared" ref="AO74" si="513">SUM(AK74:AN74)</f>
        <v>#REF!</v>
      </c>
      <c r="AP74" s="91" t="e">
        <f t="shared" ref="AP74" si="514">AH74+AO74</f>
        <v>#REF!</v>
      </c>
      <c r="AQ74" s="12"/>
    </row>
    <row r="75" spans="2:43" s="3" customFormat="1" ht="20.25" customHeight="1">
      <c r="B75" s="94"/>
      <c r="C75" s="63"/>
      <c r="D75" s="63" t="s">
        <v>72</v>
      </c>
      <c r="E75" s="64"/>
      <c r="F75" s="65"/>
      <c r="G75" s="66"/>
      <c r="H75" s="66"/>
      <c r="I75" s="95"/>
      <c r="J75" s="67"/>
      <c r="K75" s="68"/>
      <c r="L75" s="69"/>
      <c r="M75" s="70"/>
      <c r="N75" s="70" t="str">
        <f t="shared" si="0"/>
        <v>再使用しない</v>
      </c>
      <c r="O75" s="71"/>
      <c r="P75" s="72"/>
      <c r="Q75" s="73">
        <f t="shared" ref="Q75" si="515">IF(COUNT(V76:Z76,AP76)=0,0,IF(Q76=ROUNDDOWN(W76,0),CONCATENATE("ﾌﾞ-P",W75),IF(Q76=ROUNDDOWN(X76,0),CONCATENATE("ｾ-P",X75),IF(Q76=ROUNDDOWN(Y76,0),CONCATENATE("コ-P",Y75),IF(Q76=ROUNDDOWN(Z76,0),CONCATENATE("施-P",Z75),IF(Q76=ROUNDDOWN(AP76,0),CONCATENATE("歩-",AP75),IF(Q76=ROUNDDOWN(V76,-1),CONCATENATE(V75))))))))</f>
        <v>0</v>
      </c>
      <c r="R75" s="74"/>
      <c r="S75" s="75"/>
      <c r="T75" s="75"/>
      <c r="U75" s="76"/>
      <c r="V75" s="77"/>
      <c r="W75" s="78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9" t="s">
        <v>22</v>
      </c>
      <c r="AJ75" s="80"/>
      <c r="AK75" s="81">
        <v>0.27800000000000002</v>
      </c>
      <c r="AL75" s="81"/>
      <c r="AM75" s="81"/>
      <c r="AN75" s="81">
        <v>0.25</v>
      </c>
      <c r="AO75" s="75"/>
      <c r="AP75" s="75" t="e">
        <f t="shared" ref="AP75" si="516">IF(AND($V76&lt;=0,$AH76=0,$AO76=0),"見積",IF(AND($V76=0,$AH76&lt;=0,$AO76=0),"材",IF(AND($V76=0,$AH76=0,$AO76&lt;=0),"労","複合")))</f>
        <v>#REF!</v>
      </c>
      <c r="AQ75" s="12"/>
    </row>
    <row r="76" spans="2:43" s="3" customFormat="1" ht="20.25" customHeight="1">
      <c r="B76" s="96"/>
      <c r="C76" s="82" t="s">
        <v>141</v>
      </c>
      <c r="D76" s="82" t="s">
        <v>138</v>
      </c>
      <c r="E76" s="83">
        <v>6</v>
      </c>
      <c r="F76" s="84" t="s">
        <v>18</v>
      </c>
      <c r="G76" s="85">
        <f t="shared" ref="G76" si="517">IF(Q76&lt;10,ROUNDDOWN(Q76,0),IF(Q76&lt;100,ROUNDDOWN((Q76),0),IF(Q76&lt;1000,ROUNDDOWN((Q76),-1),ROUNDDOWN(Q76,-(LEN(TEXT(Q76,"0"))-3)))))</f>
        <v>0</v>
      </c>
      <c r="H76" s="85">
        <f t="shared" ref="H76" si="518">TRUNC(E76*G76)</f>
        <v>0</v>
      </c>
      <c r="I76" s="100"/>
      <c r="J76" s="67"/>
      <c r="K76" s="68"/>
      <c r="L76" s="69"/>
      <c r="M76" s="86" t="str">
        <f t="shared" ref="M76" si="519">(C76)</f>
        <v>アッパーホリゾントライト　ＵＨ</v>
      </c>
      <c r="N76" s="86" t="str">
        <f t="shared" si="0"/>
        <v>100Wﾊﾛｹﾞﾝ×72灯 4色配線 L=10.8m</v>
      </c>
      <c r="O76" s="87">
        <f t="shared" ref="O76:P76" si="520">E76</f>
        <v>6</v>
      </c>
      <c r="P76" s="88" t="str">
        <f t="shared" si="520"/>
        <v>台</v>
      </c>
      <c r="Q76" s="89">
        <f t="shared" ref="Q76" si="521">ROUNDDOWN(IF(COUNT($AP76)=0,0,MIN($AP76)),0)</f>
        <v>0</v>
      </c>
      <c r="R76" s="90"/>
      <c r="S76" s="91"/>
      <c r="T76" s="91"/>
      <c r="U76" s="57">
        <f t="shared" ref="U76" si="522">$U$62</f>
        <v>1</v>
      </c>
      <c r="V76" s="58" t="str">
        <f t="shared" ref="V76" si="523">IF(COUNT(R76:T76)=0,"",ROUNDDOWN(MIN(R76:T76)*U76,-1))</f>
        <v/>
      </c>
      <c r="W76" s="92"/>
      <c r="X76" s="91"/>
      <c r="Y76" s="91"/>
      <c r="Z76" s="91"/>
      <c r="AA76" s="91">
        <f t="shared" ref="AA76" si="524">MIN(V76:Z76)</f>
        <v>0</v>
      </c>
      <c r="AB76" s="93">
        <f t="shared" ref="AB76" si="525">$AB$10</f>
        <v>1.1000000000000001</v>
      </c>
      <c r="AC76" s="91">
        <f t="shared" ref="AC76" si="526">AA76*AB76</f>
        <v>0</v>
      </c>
      <c r="AD76" s="93"/>
      <c r="AE76" s="93"/>
      <c r="AF76" s="93"/>
      <c r="AG76" s="93">
        <f t="shared" ref="AG76" si="527">$AG$10</f>
        <v>0.03</v>
      </c>
      <c r="AH76" s="91">
        <f t="shared" ref="AH76" si="528">AC76*((1+AD76)+AE76+AF76+AG76)</f>
        <v>0</v>
      </c>
      <c r="AI76" s="91" t="e">
        <f>IF($AI75="",0,VLOOKUP(AI75,#REF!,2,FALSE))</f>
        <v>#REF!</v>
      </c>
      <c r="AJ76" s="91">
        <f>IF($AJ75="",0,VLOOKUP(AJ75,#REF!,2,FALSE))</f>
        <v>0</v>
      </c>
      <c r="AK76" s="91" t="e">
        <f>IF(AI76="","",AI76*AK75*$AM$63)</f>
        <v>#REF!</v>
      </c>
      <c r="AL76" s="91">
        <f t="shared" ref="AL76" si="529">IF(AJ76="","",AJ76*AL75)</f>
        <v>0</v>
      </c>
      <c r="AM76" s="91">
        <f>IF($AM75=0,0,#REF!)</f>
        <v>0</v>
      </c>
      <c r="AN76" s="91" t="e">
        <f t="shared" ref="AN76" si="530">IF(AI76="",0,AK76*AN75)+IF(AJ76="",0,AL76*AN75)</f>
        <v>#REF!</v>
      </c>
      <c r="AO76" s="91" t="e">
        <f t="shared" ref="AO76" si="531">SUM(AK76:AN76)</f>
        <v>#REF!</v>
      </c>
      <c r="AP76" s="91" t="e">
        <f t="shared" ref="AP76" si="532">AH76+AO76</f>
        <v>#REF!</v>
      </c>
      <c r="AQ76" s="12"/>
    </row>
    <row r="77" spans="2:43" s="3" customFormat="1" ht="20.25" customHeight="1">
      <c r="B77" s="94"/>
      <c r="C77" s="63"/>
      <c r="D77" s="63" t="s">
        <v>72</v>
      </c>
      <c r="E77" s="64"/>
      <c r="F77" s="65"/>
      <c r="G77" s="66"/>
      <c r="H77" s="66"/>
      <c r="I77" s="95"/>
      <c r="J77" s="67"/>
      <c r="K77" s="68"/>
      <c r="L77" s="69"/>
      <c r="M77" s="70"/>
      <c r="N77" s="70" t="str">
        <f t="shared" si="0"/>
        <v>再使用しない</v>
      </c>
      <c r="O77" s="71"/>
      <c r="P77" s="72"/>
      <c r="Q77" s="73">
        <f t="shared" ref="Q77" si="533">IF(COUNT(V78:Z78,AP78)=0,0,IF(Q78=ROUNDDOWN(W78,0),CONCATENATE("ﾌﾞ-P",W77),IF(Q78=ROUNDDOWN(X78,0),CONCATENATE("ｾ-P",X77),IF(Q78=ROUNDDOWN(Y78,0),CONCATENATE("コ-P",Y77),IF(Q78=ROUNDDOWN(Z78,0),CONCATENATE("施-P",Z77),IF(Q78=ROUNDDOWN(AP78,0),CONCATENATE("歩-",AP77),IF(Q78=ROUNDDOWN(V78,-1),CONCATENATE(V77))))))))</f>
        <v>0</v>
      </c>
      <c r="R77" s="74"/>
      <c r="S77" s="75"/>
      <c r="T77" s="75"/>
      <c r="U77" s="76"/>
      <c r="V77" s="77"/>
      <c r="W77" s="78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9" t="s">
        <v>22</v>
      </c>
      <c r="AJ77" s="80"/>
      <c r="AK77" s="81">
        <v>0.39800000000000002</v>
      </c>
      <c r="AL77" s="81"/>
      <c r="AM77" s="81"/>
      <c r="AN77" s="81">
        <v>0.25</v>
      </c>
      <c r="AO77" s="75"/>
      <c r="AP77" s="75" t="e">
        <f>IF(AND($V78&lt;=0,$AH78=0,$AO78=0),"見積",IF(AND($V78=0,$AH78&lt;=0,$AO78=0),"材",IF(AND($V78=0,$AH78=0,$AO78&lt;=0),"労","複合")))</f>
        <v>#REF!</v>
      </c>
      <c r="AQ77" s="12"/>
    </row>
    <row r="78" spans="2:43" s="3" customFormat="1" ht="20.25" customHeight="1">
      <c r="B78" s="96"/>
      <c r="C78" s="82" t="s">
        <v>142</v>
      </c>
      <c r="D78" s="82" t="s">
        <v>143</v>
      </c>
      <c r="E78" s="83">
        <v>3</v>
      </c>
      <c r="F78" s="84" t="s">
        <v>18</v>
      </c>
      <c r="G78" s="85">
        <f t="shared" ref="G78" si="534">IF(Q78&lt;10,ROUNDDOWN(Q78,0),IF(Q78&lt;100,ROUNDDOWN((Q78),0),IF(Q78&lt;1000,ROUNDDOWN((Q78),-1),ROUNDDOWN(Q78,-(LEN(TEXT(Q78,"0"))-3)))))</f>
        <v>0</v>
      </c>
      <c r="H78" s="85">
        <f t="shared" ref="H78" si="535">TRUNC(E78*G78)</f>
        <v>0</v>
      </c>
      <c r="I78" s="100"/>
      <c r="J78" s="67"/>
      <c r="K78" s="68"/>
      <c r="L78" s="69"/>
      <c r="M78" s="86" t="str">
        <f>(C78)</f>
        <v>スポットライト　ＳＰ１</v>
      </c>
      <c r="N78" s="86" t="str">
        <f t="shared" si="0"/>
        <v>500Wﾊﾛｹﾞﾝ6型平凸ﾚﾝｽﾞｽﾎﾟｯﾄﾗｲﾄ</v>
      </c>
      <c r="O78" s="87">
        <f>E78</f>
        <v>3</v>
      </c>
      <c r="P78" s="88" t="str">
        <f t="shared" ref="P78" si="536">F78</f>
        <v>台</v>
      </c>
      <c r="Q78" s="89">
        <f>ROUNDDOWN(IF(COUNT($AP78)=0,0,MIN($AP78)),0)</f>
        <v>0</v>
      </c>
      <c r="R78" s="90"/>
      <c r="S78" s="91"/>
      <c r="T78" s="91"/>
      <c r="U78" s="57">
        <f t="shared" ref="U78" si="537">$U$62</f>
        <v>1</v>
      </c>
      <c r="V78" s="58" t="str">
        <f t="shared" ref="V78" si="538">IF(COUNT(R78:T78)=0,"",ROUNDDOWN(MIN(R78:T78)*U78,-1))</f>
        <v/>
      </c>
      <c r="W78" s="92"/>
      <c r="X78" s="91"/>
      <c r="Y78" s="91"/>
      <c r="Z78" s="91"/>
      <c r="AA78" s="91">
        <f t="shared" ref="AA78" si="539">MIN(V78:Z78)</f>
        <v>0</v>
      </c>
      <c r="AB78" s="93">
        <f>$AB$10</f>
        <v>1.1000000000000001</v>
      </c>
      <c r="AC78" s="91">
        <f t="shared" ref="AC78" si="540">AA78*AB78</f>
        <v>0</v>
      </c>
      <c r="AD78" s="93"/>
      <c r="AE78" s="93"/>
      <c r="AF78" s="93"/>
      <c r="AG78" s="93">
        <f>$AG$10</f>
        <v>0.03</v>
      </c>
      <c r="AH78" s="91">
        <f t="shared" ref="AH78" si="541">AC78*((1+AD78)+AE78+AF78+AG78)</f>
        <v>0</v>
      </c>
      <c r="AI78" s="91" t="e">
        <f>IF($AI77="",0,VLOOKUP(AI77,#REF!,2,FALSE))</f>
        <v>#REF!</v>
      </c>
      <c r="AJ78" s="91">
        <f>IF($AJ77="",0,VLOOKUP(AJ77,#REF!,2,FALSE))</f>
        <v>0</v>
      </c>
      <c r="AK78" s="91" t="e">
        <f>IF(AI78="","",AI78*AK77*$AM$63)</f>
        <v>#REF!</v>
      </c>
      <c r="AL78" s="91">
        <f t="shared" ref="AL78" si="542">IF(AJ78="","",AJ78*AL77)</f>
        <v>0</v>
      </c>
      <c r="AM78" s="91">
        <f>IF($AM77=0,0,#REF!)</f>
        <v>0</v>
      </c>
      <c r="AN78" s="91" t="e">
        <f t="shared" ref="AN78" si="543">IF(AI78="",0,AK78*AN77)+IF(AJ78="",0,AL78*AN77)</f>
        <v>#REF!</v>
      </c>
      <c r="AO78" s="91" t="e">
        <f t="shared" ref="AO78" si="544">SUM(AK78:AN78)</f>
        <v>#REF!</v>
      </c>
      <c r="AP78" s="91" t="e">
        <f t="shared" ref="AP78" si="545">AH78+AO78</f>
        <v>#REF!</v>
      </c>
      <c r="AQ78" s="12"/>
    </row>
    <row r="79" spans="2:43" s="3" customFormat="1" ht="20.25" customHeight="1">
      <c r="B79" s="94"/>
      <c r="C79" s="63"/>
      <c r="D79" s="63" t="s">
        <v>72</v>
      </c>
      <c r="E79" s="64"/>
      <c r="F79" s="65"/>
      <c r="G79" s="66"/>
      <c r="H79" s="66"/>
      <c r="I79" s="95"/>
      <c r="J79" s="67"/>
      <c r="K79" s="68"/>
      <c r="L79" s="69"/>
      <c r="M79" s="70"/>
      <c r="N79" s="70" t="str">
        <f t="shared" si="0"/>
        <v>再使用しない</v>
      </c>
      <c r="O79" s="71"/>
      <c r="P79" s="72"/>
      <c r="Q79" s="73">
        <f t="shared" ref="Q79" si="546">IF(COUNT(V80:Z80,AP80)=0,0,IF(Q80=ROUNDDOWN(W80,0),CONCATENATE("ﾌﾞ-P",W79),IF(Q80=ROUNDDOWN(X80,0),CONCATENATE("ｾ-P",X79),IF(Q80=ROUNDDOWN(Y80,0),CONCATENATE("コ-P",Y79),IF(Q80=ROUNDDOWN(Z80,0),CONCATENATE("施-P",Z79),IF(Q80=ROUNDDOWN(AP80,0),CONCATENATE("歩-",AP79),IF(Q80=ROUNDDOWN(V80,-1),CONCATENATE(V79))))))))</f>
        <v>0</v>
      </c>
      <c r="R79" s="74"/>
      <c r="S79" s="75"/>
      <c r="T79" s="75"/>
      <c r="U79" s="76"/>
      <c r="V79" s="77"/>
      <c r="W79" s="78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9" t="s">
        <v>22</v>
      </c>
      <c r="AJ79" s="80"/>
      <c r="AK79" s="81">
        <v>0.39800000000000002</v>
      </c>
      <c r="AL79" s="81"/>
      <c r="AM79" s="81"/>
      <c r="AN79" s="81">
        <v>0.25</v>
      </c>
      <c r="AO79" s="75"/>
      <c r="AP79" s="75" t="e">
        <f t="shared" ref="AP79:AP95" si="547">IF(AND($V80&lt;=0,$AH80=0,$AO80=0),"見積",IF(AND($V80=0,$AH80&lt;=0,$AO80=0),"材",IF(AND($V80=0,$AH80=0,$AO80&lt;=0),"労","複合")))</f>
        <v>#REF!</v>
      </c>
      <c r="AQ79" s="12"/>
    </row>
    <row r="80" spans="2:43" s="3" customFormat="1" ht="20.25" customHeight="1">
      <c r="B80" s="96"/>
      <c r="C80" s="82" t="s">
        <v>144</v>
      </c>
      <c r="D80" s="82" t="s">
        <v>145</v>
      </c>
      <c r="E80" s="83">
        <v>3</v>
      </c>
      <c r="F80" s="84" t="s">
        <v>18</v>
      </c>
      <c r="G80" s="85">
        <f t="shared" ref="G80" si="548">IF(Q80&lt;10,ROUNDDOWN(Q80,0),IF(Q80&lt;100,ROUNDDOWN((Q80),0),IF(Q80&lt;1000,ROUNDDOWN((Q80),-1),ROUNDDOWN(Q80,-(LEN(TEXT(Q80,"0"))-3)))))</f>
        <v>0</v>
      </c>
      <c r="H80" s="85">
        <f t="shared" ref="H80" si="549">TRUNC(E80*G80)</f>
        <v>0</v>
      </c>
      <c r="I80" s="100"/>
      <c r="J80" s="67"/>
      <c r="K80" s="68"/>
      <c r="L80" s="69"/>
      <c r="M80" s="86" t="str">
        <f t="shared" ref="M80" si="550">(C80)</f>
        <v>スポットライト　ＳＰ２</v>
      </c>
      <c r="N80" s="86" t="str">
        <f t="shared" si="0"/>
        <v>500Wﾊﾛｹﾞﾝ6型ﾌﾚﾈﾙﾚﾝｽﾞｽﾎﾟｯﾄﾗｲﾄ</v>
      </c>
      <c r="O80" s="87">
        <f t="shared" ref="O80:P80" si="551">E80</f>
        <v>3</v>
      </c>
      <c r="P80" s="88" t="str">
        <f t="shared" si="551"/>
        <v>台</v>
      </c>
      <c r="Q80" s="89">
        <f t="shared" ref="Q80:Q96" si="552">ROUNDDOWN(IF(COUNT($AP80)=0,0,MIN($AP80)),0)</f>
        <v>0</v>
      </c>
      <c r="R80" s="90"/>
      <c r="S80" s="91"/>
      <c r="T80" s="91"/>
      <c r="U80" s="57">
        <f t="shared" ref="U80:U96" si="553">$U$62</f>
        <v>1</v>
      </c>
      <c r="V80" s="58" t="str">
        <f t="shared" ref="V80" si="554">IF(COUNT(R80:T80)=0,"",ROUNDDOWN(MIN(R80:T80)*U80,-1))</f>
        <v/>
      </c>
      <c r="W80" s="92"/>
      <c r="X80" s="91"/>
      <c r="Y80" s="91"/>
      <c r="Z80" s="91"/>
      <c r="AA80" s="91">
        <f t="shared" ref="AA80" si="555">MIN(V80:Z80)</f>
        <v>0</v>
      </c>
      <c r="AB80" s="93">
        <f>$AB$10</f>
        <v>1.1000000000000001</v>
      </c>
      <c r="AC80" s="91">
        <f t="shared" ref="AC80" si="556">AA80*AB80</f>
        <v>0</v>
      </c>
      <c r="AD80" s="93"/>
      <c r="AE80" s="93"/>
      <c r="AF80" s="93"/>
      <c r="AG80" s="93">
        <f>$AG$10</f>
        <v>0.03</v>
      </c>
      <c r="AH80" s="91">
        <f t="shared" ref="AH80" si="557">AC80*((1+AD80)+AE80+AF80+AG80)</f>
        <v>0</v>
      </c>
      <c r="AI80" s="91" t="e">
        <f>IF($AI79="",0,VLOOKUP(AI79,#REF!,2,FALSE))</f>
        <v>#REF!</v>
      </c>
      <c r="AJ80" s="91">
        <f>IF($AJ79="",0,VLOOKUP(AJ79,#REF!,2,FALSE))</f>
        <v>0</v>
      </c>
      <c r="AK80" s="91" t="e">
        <f>IF(AI80="","",AI80*AK79*$AM$63)</f>
        <v>#REF!</v>
      </c>
      <c r="AL80" s="91">
        <f t="shared" ref="AL80" si="558">IF(AJ80="","",AJ80*AL79)</f>
        <v>0</v>
      </c>
      <c r="AM80" s="91">
        <f>IF($AM79=0,0,#REF!)</f>
        <v>0</v>
      </c>
      <c r="AN80" s="91" t="e">
        <f t="shared" ref="AN80" si="559">IF(AI80="",0,AK80*AN79)+IF(AJ80="",0,AL80*AN79)</f>
        <v>#REF!</v>
      </c>
      <c r="AO80" s="91" t="e">
        <f t="shared" ref="AO80" si="560">SUM(AK80:AN80)</f>
        <v>#REF!</v>
      </c>
      <c r="AP80" s="91" t="e">
        <f t="shared" ref="AP80" si="561">AH80+AO80</f>
        <v>#REF!</v>
      </c>
      <c r="AQ80" s="12"/>
    </row>
    <row r="81" spans="2:43" s="3" customFormat="1" ht="20.25" customHeight="1">
      <c r="B81" s="94"/>
      <c r="C81" s="63"/>
      <c r="D81" s="63" t="s">
        <v>72</v>
      </c>
      <c r="E81" s="64"/>
      <c r="F81" s="65"/>
      <c r="G81" s="66"/>
      <c r="H81" s="66"/>
      <c r="I81" s="95"/>
      <c r="J81" s="67"/>
      <c r="K81" s="68"/>
      <c r="L81" s="69"/>
      <c r="M81" s="70"/>
      <c r="N81" s="70" t="str">
        <f t="shared" si="0"/>
        <v>再使用しない</v>
      </c>
      <c r="O81" s="71"/>
      <c r="P81" s="72"/>
      <c r="Q81" s="73">
        <f t="shared" ref="Q81" si="562">IF(COUNT(V82:Z82,AP82)=0,0,IF(Q82=ROUNDDOWN(W82,0),CONCATENATE("ﾌﾞ-P",W81),IF(Q82=ROUNDDOWN(X82,0),CONCATENATE("ｾ-P",X81),IF(Q82=ROUNDDOWN(Y82,0),CONCATENATE("コ-P",Y81),IF(Q82=ROUNDDOWN(Z82,0),CONCATENATE("施-P",Z81),IF(Q82=ROUNDDOWN(AP82,0),CONCATENATE("歩-",AP81),IF(Q82=ROUNDDOWN(V82,-1),CONCATENATE(V81))))))))</f>
        <v>0</v>
      </c>
      <c r="R81" s="74"/>
      <c r="S81" s="75"/>
      <c r="T81" s="75"/>
      <c r="U81" s="76"/>
      <c r="V81" s="77"/>
      <c r="W81" s="78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9" t="s">
        <v>22</v>
      </c>
      <c r="AJ81" s="80"/>
      <c r="AK81" s="81">
        <v>0.39800000000000002</v>
      </c>
      <c r="AL81" s="81"/>
      <c r="AM81" s="81"/>
      <c r="AN81" s="81">
        <v>0.25</v>
      </c>
      <c r="AO81" s="75"/>
      <c r="AP81" s="75" t="e">
        <f t="shared" si="547"/>
        <v>#REF!</v>
      </c>
      <c r="AQ81" s="12"/>
    </row>
    <row r="82" spans="2:43" s="3" customFormat="1" ht="20.25" customHeight="1">
      <c r="B82" s="96"/>
      <c r="C82" s="82" t="s">
        <v>146</v>
      </c>
      <c r="D82" s="82" t="s">
        <v>147</v>
      </c>
      <c r="E82" s="83">
        <v>6</v>
      </c>
      <c r="F82" s="84" t="s">
        <v>18</v>
      </c>
      <c r="G82" s="85">
        <f t="shared" ref="G82" si="563">IF(Q82&lt;10,ROUNDDOWN(Q82,0),IF(Q82&lt;100,ROUNDDOWN((Q82),0),IF(Q82&lt;1000,ROUNDDOWN((Q82),-1),ROUNDDOWN(Q82,-(LEN(TEXT(Q82,"0"))-3)))))</f>
        <v>0</v>
      </c>
      <c r="H82" s="85">
        <f t="shared" ref="H82" si="564">TRUNC(E82*G82)</f>
        <v>0</v>
      </c>
      <c r="I82" s="100"/>
      <c r="J82" s="67"/>
      <c r="K82" s="68"/>
      <c r="L82" s="69"/>
      <c r="M82" s="86" t="str">
        <f t="shared" ref="M82" si="565">(C82)</f>
        <v>サイドスポットライト　ＳＬ</v>
      </c>
      <c r="N82" s="86" t="str">
        <f t="shared" si="0"/>
        <v>1kWﾊﾛｹﾞﾝ8型平凸ﾚﾝｽﾞｽﾎﾟｯﾄﾗｲﾄ</v>
      </c>
      <c r="O82" s="87">
        <f t="shared" ref="O82:P82" si="566">E82</f>
        <v>6</v>
      </c>
      <c r="P82" s="88" t="str">
        <f t="shared" si="566"/>
        <v>台</v>
      </c>
      <c r="Q82" s="89">
        <f t="shared" si="552"/>
        <v>0</v>
      </c>
      <c r="R82" s="90"/>
      <c r="S82" s="91"/>
      <c r="T82" s="91"/>
      <c r="U82" s="57">
        <f t="shared" si="553"/>
        <v>1</v>
      </c>
      <c r="V82" s="58" t="str">
        <f t="shared" ref="V82" si="567">IF(COUNT(R82:T82)=0,"",ROUNDDOWN(MIN(R82:T82)*U82,-1))</f>
        <v/>
      </c>
      <c r="W82" s="92"/>
      <c r="X82" s="91"/>
      <c r="Y82" s="91"/>
      <c r="Z82" s="91"/>
      <c r="AA82" s="91">
        <f t="shared" ref="AA82" si="568">MIN(V82:Z82)</f>
        <v>0</v>
      </c>
      <c r="AB82" s="93">
        <f t="shared" ref="AB82" si="569">$AB$10</f>
        <v>1.1000000000000001</v>
      </c>
      <c r="AC82" s="91">
        <f t="shared" ref="AC82" si="570">AA82*AB82</f>
        <v>0</v>
      </c>
      <c r="AD82" s="93"/>
      <c r="AE82" s="93"/>
      <c r="AF82" s="93"/>
      <c r="AG82" s="93">
        <f t="shared" ref="AG82" si="571">$AG$10</f>
        <v>0.03</v>
      </c>
      <c r="AH82" s="91">
        <f t="shared" ref="AH82" si="572">AC82*((1+AD82)+AE82+AF82+AG82)</f>
        <v>0</v>
      </c>
      <c r="AI82" s="91" t="e">
        <f>IF($AI81="",0,VLOOKUP(AI81,#REF!,2,FALSE))</f>
        <v>#REF!</v>
      </c>
      <c r="AJ82" s="91">
        <f>IF($AJ81="",0,VLOOKUP(AJ81,#REF!,2,FALSE))</f>
        <v>0</v>
      </c>
      <c r="AK82" s="91" t="e">
        <f t="shared" ref="AK82" si="573">IF(AI82="","",AI82*AK81*$AM$63)</f>
        <v>#REF!</v>
      </c>
      <c r="AL82" s="91">
        <f t="shared" ref="AL82" si="574">IF(AJ82="","",AJ82*AL81)</f>
        <v>0</v>
      </c>
      <c r="AM82" s="91">
        <f>IF($AM81=0,0,#REF!)</f>
        <v>0</v>
      </c>
      <c r="AN82" s="91" t="e">
        <f t="shared" ref="AN82" si="575">IF(AI82="",0,AK82*AN81)+IF(AJ82="",0,AL82*AN81)</f>
        <v>#REF!</v>
      </c>
      <c r="AO82" s="91" t="e">
        <f t="shared" ref="AO82" si="576">SUM(AK82:AN82)</f>
        <v>#REF!</v>
      </c>
      <c r="AP82" s="91" t="e">
        <f t="shared" ref="AP82" si="577">AH82+AO82</f>
        <v>#REF!</v>
      </c>
      <c r="AQ82" s="12"/>
    </row>
    <row r="83" spans="2:43" s="3" customFormat="1" ht="20.25" customHeight="1">
      <c r="B83" s="94"/>
      <c r="C83" s="63"/>
      <c r="D83" s="63" t="s">
        <v>72</v>
      </c>
      <c r="E83" s="64"/>
      <c r="F83" s="65"/>
      <c r="G83" s="66"/>
      <c r="H83" s="66"/>
      <c r="I83" s="95"/>
      <c r="J83" s="67"/>
      <c r="K83" s="68"/>
      <c r="L83" s="69"/>
      <c r="M83" s="70"/>
      <c r="N83" s="70" t="str">
        <f t="shared" si="0"/>
        <v>再使用しない</v>
      </c>
      <c r="O83" s="71"/>
      <c r="P83" s="72"/>
      <c r="Q83" s="73">
        <f t="shared" ref="Q83" si="578">IF(COUNT(V84:Z84,AP84)=0,0,IF(Q84=ROUNDDOWN(W84,0),CONCATENATE("ﾌﾞ-P",W83),IF(Q84=ROUNDDOWN(X84,0),CONCATENATE("ｾ-P",X83),IF(Q84=ROUNDDOWN(Y84,0),CONCATENATE("コ-P",Y83),IF(Q84=ROUNDDOWN(Z84,0),CONCATENATE("施-P",Z83),IF(Q84=ROUNDDOWN(AP84,0),CONCATENATE("歩-",AP83),IF(Q84=ROUNDDOWN(V84,-1),CONCATENATE(V83))))))))</f>
        <v>0</v>
      </c>
      <c r="R83" s="74"/>
      <c r="S83" s="75"/>
      <c r="T83" s="75"/>
      <c r="U83" s="76"/>
      <c r="V83" s="77"/>
      <c r="W83" s="78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9" t="s">
        <v>22</v>
      </c>
      <c r="AJ83" s="80"/>
      <c r="AK83" s="81">
        <v>0.156</v>
      </c>
      <c r="AL83" s="81"/>
      <c r="AM83" s="81"/>
      <c r="AN83" s="81">
        <v>0.25</v>
      </c>
      <c r="AO83" s="75"/>
      <c r="AP83" s="75" t="e">
        <f t="shared" si="547"/>
        <v>#REF!</v>
      </c>
      <c r="AQ83" s="12"/>
    </row>
    <row r="84" spans="2:43" s="3" customFormat="1" ht="20.25" customHeight="1">
      <c r="B84" s="96"/>
      <c r="C84" s="82" t="s">
        <v>148</v>
      </c>
      <c r="D84" s="82" t="s">
        <v>149</v>
      </c>
      <c r="E84" s="83">
        <v>2</v>
      </c>
      <c r="F84" s="84" t="s">
        <v>18</v>
      </c>
      <c r="G84" s="85">
        <f t="shared" ref="G84" si="579">IF(Q84&lt;10,ROUNDDOWN(Q84,0),IF(Q84&lt;100,ROUNDDOWN((Q84),0),IF(Q84&lt;1000,ROUNDDOWN((Q84),-1),ROUNDDOWN(Q84,-(LEN(TEXT(Q84,"0"))-3)))))</f>
        <v>0</v>
      </c>
      <c r="H84" s="85">
        <f t="shared" ref="H84" si="580">TRUNC(E84*G84)</f>
        <v>0</v>
      </c>
      <c r="I84" s="100"/>
      <c r="J84" s="67"/>
      <c r="K84" s="68"/>
      <c r="L84" s="69"/>
      <c r="M84" s="86" t="str">
        <f t="shared" ref="M84" si="581">(C84)</f>
        <v>サイドスポットコンセント</v>
      </c>
      <c r="N84" s="86" t="str">
        <f t="shared" si="0"/>
        <v>C型　20A　3口用　新金属ﾌﾟﾚｰﾄ</v>
      </c>
      <c r="O84" s="87">
        <f t="shared" ref="O84:P84" si="582">E84</f>
        <v>2</v>
      </c>
      <c r="P84" s="88" t="str">
        <f t="shared" si="582"/>
        <v>台</v>
      </c>
      <c r="Q84" s="89">
        <f t="shared" si="552"/>
        <v>0</v>
      </c>
      <c r="R84" s="90"/>
      <c r="S84" s="91"/>
      <c r="T84" s="91"/>
      <c r="U84" s="57">
        <f t="shared" si="553"/>
        <v>1</v>
      </c>
      <c r="V84" s="58" t="str">
        <f t="shared" ref="V84" si="583">IF(COUNT(R84:T84)=0,"",ROUNDDOWN(MIN(R84:T84)*U84,-1))</f>
        <v/>
      </c>
      <c r="W84" s="92"/>
      <c r="X84" s="91"/>
      <c r="Y84" s="91"/>
      <c r="Z84" s="91"/>
      <c r="AA84" s="91">
        <f t="shared" ref="AA84" si="584">MIN(V84:Z84)</f>
        <v>0</v>
      </c>
      <c r="AB84" s="93">
        <f t="shared" ref="AB84" si="585">$AB$10</f>
        <v>1.1000000000000001</v>
      </c>
      <c r="AC84" s="91">
        <f t="shared" ref="AC84" si="586">AA84*AB84</f>
        <v>0</v>
      </c>
      <c r="AD84" s="93"/>
      <c r="AE84" s="93"/>
      <c r="AF84" s="93"/>
      <c r="AG84" s="93">
        <f t="shared" ref="AG84" si="587">$AG$10</f>
        <v>0.03</v>
      </c>
      <c r="AH84" s="91">
        <f t="shared" ref="AH84" si="588">AC84*((1+AD84)+AE84+AF84+AG84)</f>
        <v>0</v>
      </c>
      <c r="AI84" s="91" t="e">
        <f>IF($AI83="",0,VLOOKUP(AI83,#REF!,2,FALSE))</f>
        <v>#REF!</v>
      </c>
      <c r="AJ84" s="91">
        <f>IF($AJ83="",0,VLOOKUP(AJ83,#REF!,2,FALSE))</f>
        <v>0</v>
      </c>
      <c r="AK84" s="91" t="e">
        <f t="shared" ref="AK84" si="589">IF(AI84="","",AI84*AK83*$AM$63)</f>
        <v>#REF!</v>
      </c>
      <c r="AL84" s="91">
        <f t="shared" ref="AL84" si="590">IF(AJ84="","",AJ84*AL83)</f>
        <v>0</v>
      </c>
      <c r="AM84" s="91">
        <f>IF($AM83=0,0,#REF!)</f>
        <v>0</v>
      </c>
      <c r="AN84" s="91" t="e">
        <f t="shared" ref="AN84" si="591">IF(AI84="",0,AK84*AN83)+IF(AJ84="",0,AL84*AN83)</f>
        <v>#REF!</v>
      </c>
      <c r="AO84" s="91" t="e">
        <f t="shared" ref="AO84" si="592">SUM(AK84:AN84)</f>
        <v>#REF!</v>
      </c>
      <c r="AP84" s="91" t="e">
        <f t="shared" ref="AP84" si="593">AH84+AO84</f>
        <v>#REF!</v>
      </c>
      <c r="AQ84" s="12"/>
    </row>
    <row r="85" spans="2:43" s="3" customFormat="1" ht="20.25" customHeight="1">
      <c r="B85" s="94"/>
      <c r="C85" s="63"/>
      <c r="D85" s="63" t="s">
        <v>72</v>
      </c>
      <c r="E85" s="64"/>
      <c r="F85" s="65"/>
      <c r="G85" s="66"/>
      <c r="H85" s="66"/>
      <c r="I85" s="95"/>
      <c r="J85" s="67"/>
      <c r="K85" s="68"/>
      <c r="L85" s="69"/>
      <c r="M85" s="70"/>
      <c r="N85" s="70" t="str">
        <f t="shared" si="0"/>
        <v>再使用しない</v>
      </c>
      <c r="O85" s="71"/>
      <c r="P85" s="72"/>
      <c r="Q85" s="73">
        <f t="shared" ref="Q85" si="594">IF(COUNT(V86:Z86,AP86)=0,0,IF(Q86=ROUNDDOWN(W86,0),CONCATENATE("ﾌﾞ-P",W85),IF(Q86=ROUNDDOWN(X86,0),CONCATENATE("ｾ-P",X85),IF(Q86=ROUNDDOWN(Y86,0),CONCATENATE("コ-P",Y85),IF(Q86=ROUNDDOWN(Z86,0),CONCATENATE("施-P",Z85),IF(Q86=ROUNDDOWN(AP86,0),CONCATENATE("歩-",AP85),IF(Q86=ROUNDDOWN(V86,-1),CONCATENATE(V85))))))))</f>
        <v>0</v>
      </c>
      <c r="R85" s="74"/>
      <c r="S85" s="75"/>
      <c r="T85" s="75"/>
      <c r="U85" s="76"/>
      <c r="V85" s="77"/>
      <c r="W85" s="78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9" t="s">
        <v>22</v>
      </c>
      <c r="AJ85" s="80"/>
      <c r="AK85" s="81">
        <v>0.1</v>
      </c>
      <c r="AL85" s="81"/>
      <c r="AM85" s="81"/>
      <c r="AN85" s="81">
        <v>0.25</v>
      </c>
      <c r="AO85" s="75"/>
      <c r="AP85" s="75" t="e">
        <f t="shared" si="547"/>
        <v>#REF!</v>
      </c>
      <c r="AQ85" s="12"/>
    </row>
    <row r="86" spans="2:43" s="3" customFormat="1" ht="20.25" customHeight="1">
      <c r="B86" s="96"/>
      <c r="C86" s="82" t="s">
        <v>150</v>
      </c>
      <c r="D86" s="82" t="s">
        <v>151</v>
      </c>
      <c r="E86" s="83">
        <v>6</v>
      </c>
      <c r="F86" s="84" t="s">
        <v>18</v>
      </c>
      <c r="G86" s="85">
        <f t="shared" ref="G86" si="595">IF(Q86&lt;10,ROUNDDOWN(Q86,0),IF(Q86&lt;100,ROUNDDOWN((Q86),0),IF(Q86&lt;1000,ROUNDDOWN((Q86),-1),ROUNDDOWN(Q86,-(LEN(TEXT(Q86,"0"))-3)))))</f>
        <v>0</v>
      </c>
      <c r="H86" s="85">
        <f t="shared" ref="H86" si="596">TRUNC(E86*G86)</f>
        <v>0</v>
      </c>
      <c r="I86" s="100"/>
      <c r="J86" s="67"/>
      <c r="K86" s="68"/>
      <c r="L86" s="69"/>
      <c r="M86" s="86" t="str">
        <f t="shared" ref="M86" si="597">(C86)</f>
        <v>ロングハンガー　</v>
      </c>
      <c r="N86" s="86" t="str">
        <f t="shared" si="0"/>
        <v>（ｻｲﾄﾞｽﾎﾟｯﾄﾗｲﾄ用）</v>
      </c>
      <c r="O86" s="87">
        <f t="shared" ref="O86:P86" si="598">E86</f>
        <v>6</v>
      </c>
      <c r="P86" s="88" t="str">
        <f t="shared" si="598"/>
        <v>台</v>
      </c>
      <c r="Q86" s="89">
        <f t="shared" si="552"/>
        <v>0</v>
      </c>
      <c r="R86" s="90"/>
      <c r="S86" s="91"/>
      <c r="T86" s="91"/>
      <c r="U86" s="57">
        <f t="shared" si="553"/>
        <v>1</v>
      </c>
      <c r="V86" s="58" t="str">
        <f t="shared" ref="V86" si="599">IF(COUNT(R86:T86)=0,"",ROUNDDOWN(MIN(R86:T86)*U86,-1))</f>
        <v/>
      </c>
      <c r="W86" s="92"/>
      <c r="X86" s="91"/>
      <c r="Y86" s="91"/>
      <c r="Z86" s="91"/>
      <c r="AA86" s="91">
        <f t="shared" ref="AA86" si="600">MIN(V86:Z86)</f>
        <v>0</v>
      </c>
      <c r="AB86" s="93">
        <f t="shared" ref="AB86" si="601">$AB$10</f>
        <v>1.1000000000000001</v>
      </c>
      <c r="AC86" s="91">
        <f t="shared" ref="AC86" si="602">AA86*AB86</f>
        <v>0</v>
      </c>
      <c r="AD86" s="93"/>
      <c r="AE86" s="93"/>
      <c r="AF86" s="93"/>
      <c r="AG86" s="93">
        <f t="shared" ref="AG86" si="603">$AG$10</f>
        <v>0.03</v>
      </c>
      <c r="AH86" s="91">
        <f t="shared" ref="AH86" si="604">AC86*((1+AD86)+AE86+AF86+AG86)</f>
        <v>0</v>
      </c>
      <c r="AI86" s="91" t="e">
        <f>IF($AI85="",0,VLOOKUP(AI85,#REF!,2,FALSE))</f>
        <v>#REF!</v>
      </c>
      <c r="AJ86" s="91">
        <f>IF($AJ85="",0,VLOOKUP(AJ85,#REF!,2,FALSE))</f>
        <v>0</v>
      </c>
      <c r="AK86" s="91" t="e">
        <f t="shared" ref="AK86" si="605">IF(AI86="","",AI86*AK85*$AM$63)</f>
        <v>#REF!</v>
      </c>
      <c r="AL86" s="91">
        <f t="shared" ref="AL86" si="606">IF(AJ86="","",AJ86*AL85)</f>
        <v>0</v>
      </c>
      <c r="AM86" s="91">
        <f>IF($AM85=0,0,#REF!)</f>
        <v>0</v>
      </c>
      <c r="AN86" s="91" t="e">
        <f t="shared" ref="AN86" si="607">IF(AI86="",0,AK86*AN85)+IF(AJ86="",0,AL86*AN85)</f>
        <v>#REF!</v>
      </c>
      <c r="AO86" s="91" t="e">
        <f t="shared" ref="AO86" si="608">SUM(AK86:AN86)</f>
        <v>#REF!</v>
      </c>
      <c r="AP86" s="91" t="e">
        <f t="shared" ref="AP86" si="609">AH86+AO86</f>
        <v>#REF!</v>
      </c>
      <c r="AQ86" s="12"/>
    </row>
    <row r="87" spans="2:43" s="3" customFormat="1" ht="20.25" customHeight="1">
      <c r="B87" s="94"/>
      <c r="C87" s="63"/>
      <c r="D87" s="63" t="s">
        <v>72</v>
      </c>
      <c r="E87" s="64"/>
      <c r="F87" s="65"/>
      <c r="G87" s="66"/>
      <c r="H87" s="66"/>
      <c r="I87" s="95"/>
      <c r="J87" s="67"/>
      <c r="K87" s="68"/>
      <c r="L87" s="69"/>
      <c r="M87" s="70"/>
      <c r="N87" s="70" t="str">
        <f t="shared" si="0"/>
        <v>再使用しない</v>
      </c>
      <c r="O87" s="71"/>
      <c r="P87" s="72"/>
      <c r="Q87" s="73">
        <f t="shared" ref="Q87" si="610">IF(COUNT(V88:Z88,AP88)=0,0,IF(Q88=ROUNDDOWN(W88,0),CONCATENATE("ﾌﾞ-P",W87),IF(Q88=ROUNDDOWN(X88,0),CONCATENATE("ｾ-P",X87),IF(Q88=ROUNDDOWN(Y88,0),CONCATENATE("コ-P",Y87),IF(Q88=ROUNDDOWN(Z88,0),CONCATENATE("施-P",Z87),IF(Q88=ROUNDDOWN(AP88,0),CONCATENATE("歩-",AP87),IF(Q88=ROUNDDOWN(V88,-1),CONCATENATE(V87))))))))</f>
        <v>0</v>
      </c>
      <c r="R87" s="74"/>
      <c r="S87" s="75"/>
      <c r="T87" s="75"/>
      <c r="U87" s="76"/>
      <c r="V87" s="77"/>
      <c r="W87" s="78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9" t="s">
        <v>22</v>
      </c>
      <c r="AJ87" s="80"/>
      <c r="AK87" s="81">
        <v>0.2</v>
      </c>
      <c r="AL87" s="81"/>
      <c r="AM87" s="81"/>
      <c r="AN87" s="81">
        <v>0.25</v>
      </c>
      <c r="AO87" s="75"/>
      <c r="AP87" s="75" t="e">
        <f t="shared" si="547"/>
        <v>#REF!</v>
      </c>
      <c r="AQ87" s="12"/>
    </row>
    <row r="88" spans="2:43" s="3" customFormat="1" ht="20.25" customHeight="1">
      <c r="B88" s="96"/>
      <c r="C88" s="82" t="s">
        <v>152</v>
      </c>
      <c r="D88" s="82" t="s">
        <v>153</v>
      </c>
      <c r="E88" s="83">
        <v>1</v>
      </c>
      <c r="F88" s="84" t="s">
        <v>18</v>
      </c>
      <c r="G88" s="85">
        <f t="shared" ref="G88" si="611">IF(Q88&lt;10,ROUNDDOWN(Q88,0),IF(Q88&lt;100,ROUNDDOWN((Q88),0),IF(Q88&lt;1000,ROUNDDOWN((Q88),-1),ROUNDDOWN(Q88,-(LEN(TEXT(Q88,"0"))-3)))))</f>
        <v>0</v>
      </c>
      <c r="H88" s="85">
        <f t="shared" ref="H88" si="612">TRUNC(E88*G88)</f>
        <v>0</v>
      </c>
      <c r="I88" s="100"/>
      <c r="J88" s="67"/>
      <c r="K88" s="68"/>
      <c r="L88" s="69"/>
      <c r="M88" s="86" t="str">
        <f t="shared" ref="M88" si="613">(C88)</f>
        <v>ケーブルリール（Ｂ用）</v>
      </c>
      <c r="N88" s="86" t="str">
        <f t="shared" si="0"/>
        <v>5.5Sq－11ｃ用</v>
      </c>
      <c r="O88" s="87">
        <f t="shared" ref="O88:P88" si="614">E88</f>
        <v>1</v>
      </c>
      <c r="P88" s="88" t="str">
        <f t="shared" si="614"/>
        <v>台</v>
      </c>
      <c r="Q88" s="89">
        <f t="shared" si="552"/>
        <v>0</v>
      </c>
      <c r="R88" s="90"/>
      <c r="S88" s="91"/>
      <c r="T88" s="91"/>
      <c r="U88" s="57">
        <f t="shared" si="553"/>
        <v>1</v>
      </c>
      <c r="V88" s="58" t="str">
        <f t="shared" ref="V88" si="615">IF(COUNT(R88:T88)=0,"",ROUNDDOWN(MIN(R88:T88)*U88,-1))</f>
        <v/>
      </c>
      <c r="W88" s="92"/>
      <c r="X88" s="91"/>
      <c r="Y88" s="91"/>
      <c r="Z88" s="91"/>
      <c r="AA88" s="91">
        <f t="shared" ref="AA88" si="616">MIN(V88:Z88)</f>
        <v>0</v>
      </c>
      <c r="AB88" s="93">
        <f t="shared" ref="AB88" si="617">$AB$10</f>
        <v>1.1000000000000001</v>
      </c>
      <c r="AC88" s="91">
        <f t="shared" ref="AC88" si="618">AA88*AB88</f>
        <v>0</v>
      </c>
      <c r="AD88" s="93"/>
      <c r="AE88" s="93"/>
      <c r="AF88" s="93"/>
      <c r="AG88" s="93">
        <f t="shared" ref="AG88" si="619">$AG$10</f>
        <v>0.03</v>
      </c>
      <c r="AH88" s="91">
        <f t="shared" ref="AH88" si="620">AC88*((1+AD88)+AE88+AF88+AG88)</f>
        <v>0</v>
      </c>
      <c r="AI88" s="91" t="e">
        <f>IF($AI87="",0,VLOOKUP(AI87,#REF!,2,FALSE))</f>
        <v>#REF!</v>
      </c>
      <c r="AJ88" s="91">
        <f>IF($AJ87="",0,VLOOKUP(AJ87,#REF!,2,FALSE))</f>
        <v>0</v>
      </c>
      <c r="AK88" s="91" t="e">
        <f t="shared" ref="AK88" si="621">IF(AI88="","",AI88*AK87*$AM$63)</f>
        <v>#REF!</v>
      </c>
      <c r="AL88" s="91">
        <f t="shared" ref="AL88" si="622">IF(AJ88="","",AJ88*AL87)</f>
        <v>0</v>
      </c>
      <c r="AM88" s="91">
        <f>IF($AM87=0,0,#REF!)</f>
        <v>0</v>
      </c>
      <c r="AN88" s="91" t="e">
        <f t="shared" ref="AN88" si="623">IF(AI88="",0,AK88*AN87)+IF(AJ88="",0,AL88*AN87)</f>
        <v>#REF!</v>
      </c>
      <c r="AO88" s="91" t="e">
        <f t="shared" ref="AO88" si="624">SUM(AK88:AN88)</f>
        <v>#REF!</v>
      </c>
      <c r="AP88" s="91" t="e">
        <f t="shared" ref="AP88" si="625">AH88+AO88</f>
        <v>#REF!</v>
      </c>
      <c r="AQ88" s="12"/>
    </row>
    <row r="89" spans="2:43" s="3" customFormat="1" ht="20.25" customHeight="1">
      <c r="B89" s="94"/>
      <c r="C89" s="63"/>
      <c r="D89" s="63" t="s">
        <v>72</v>
      </c>
      <c r="E89" s="64"/>
      <c r="F89" s="65"/>
      <c r="G89" s="66"/>
      <c r="H89" s="66"/>
      <c r="I89" s="95"/>
      <c r="J89" s="67"/>
      <c r="K89" s="68"/>
      <c r="L89" s="69"/>
      <c r="M89" s="70"/>
      <c r="N89" s="70" t="str">
        <f t="shared" si="0"/>
        <v>再使用しない</v>
      </c>
      <c r="O89" s="71"/>
      <c r="P89" s="72"/>
      <c r="Q89" s="73">
        <f t="shared" ref="Q89" si="626">IF(COUNT(V90:Z90,AP90)=0,0,IF(Q90=ROUNDDOWN(W90,0),CONCATENATE("ﾌﾞ-P",W89),IF(Q90=ROUNDDOWN(X90,0),CONCATENATE("ｾ-P",X89),IF(Q90=ROUNDDOWN(Y90,0),CONCATENATE("コ-P",Y89),IF(Q90=ROUNDDOWN(Z90,0),CONCATENATE("施-P",Z89),IF(Q90=ROUNDDOWN(AP90,0),CONCATENATE("歩-",AP89),IF(Q90=ROUNDDOWN(V90,-1),CONCATENATE(V89))))))))</f>
        <v>0</v>
      </c>
      <c r="R89" s="74"/>
      <c r="S89" s="75"/>
      <c r="T89" s="75"/>
      <c r="U89" s="76"/>
      <c r="V89" s="77"/>
      <c r="W89" s="78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9" t="s">
        <v>22</v>
      </c>
      <c r="AJ89" s="80"/>
      <c r="AK89" s="81">
        <v>0.2</v>
      </c>
      <c r="AL89" s="81"/>
      <c r="AM89" s="81"/>
      <c r="AN89" s="81">
        <v>0.25</v>
      </c>
      <c r="AO89" s="75"/>
      <c r="AP89" s="75" t="e">
        <f t="shared" si="547"/>
        <v>#REF!</v>
      </c>
      <c r="AQ89" s="12"/>
    </row>
    <row r="90" spans="2:43" s="3" customFormat="1" ht="20.25" customHeight="1">
      <c r="B90" s="96"/>
      <c r="C90" s="82" t="s">
        <v>154</v>
      </c>
      <c r="D90" s="82" t="s">
        <v>155</v>
      </c>
      <c r="E90" s="83">
        <v>1</v>
      </c>
      <c r="F90" s="84" t="s">
        <v>18</v>
      </c>
      <c r="G90" s="85">
        <f t="shared" ref="G90" si="627">IF(Q90&lt;10,ROUNDDOWN(Q90,0),IF(Q90&lt;100,ROUNDDOWN((Q90),0),IF(Q90&lt;1000,ROUNDDOWN((Q90),-1),ROUNDDOWN(Q90,-(LEN(TEXT(Q90,"0"))-3)))))</f>
        <v>0</v>
      </c>
      <c r="H90" s="85">
        <f t="shared" ref="H90" si="628">TRUNC(E90*G90)</f>
        <v>0</v>
      </c>
      <c r="I90" s="100"/>
      <c r="J90" s="67"/>
      <c r="K90" s="68"/>
      <c r="L90" s="69"/>
      <c r="M90" s="86" t="str">
        <f t="shared" ref="M90" si="629">(C90)</f>
        <v>ケーブルリール（ＵＨ用）</v>
      </c>
      <c r="N90" s="86" t="str">
        <f t="shared" si="0"/>
        <v>5.5Sq－9ｃ用</v>
      </c>
      <c r="O90" s="87">
        <f t="shared" ref="O90:P90" si="630">E90</f>
        <v>1</v>
      </c>
      <c r="P90" s="88" t="str">
        <f t="shared" si="630"/>
        <v>台</v>
      </c>
      <c r="Q90" s="89">
        <f t="shared" si="552"/>
        <v>0</v>
      </c>
      <c r="R90" s="90"/>
      <c r="S90" s="91"/>
      <c r="T90" s="91"/>
      <c r="U90" s="57">
        <f t="shared" si="553"/>
        <v>1</v>
      </c>
      <c r="V90" s="58" t="str">
        <f t="shared" ref="V90" si="631">IF(COUNT(R90:T90)=0,"",ROUNDDOWN(MIN(R90:T90)*U90,-1))</f>
        <v/>
      </c>
      <c r="W90" s="92"/>
      <c r="X90" s="91"/>
      <c r="Y90" s="91"/>
      <c r="Z90" s="91"/>
      <c r="AA90" s="91">
        <f t="shared" ref="AA90" si="632">MIN(V90:Z90)</f>
        <v>0</v>
      </c>
      <c r="AB90" s="93">
        <f t="shared" ref="AB90" si="633">$AB$10</f>
        <v>1.1000000000000001</v>
      </c>
      <c r="AC90" s="91">
        <f t="shared" ref="AC90" si="634">AA90*AB90</f>
        <v>0</v>
      </c>
      <c r="AD90" s="93"/>
      <c r="AE90" s="93"/>
      <c r="AF90" s="93"/>
      <c r="AG90" s="93">
        <f t="shared" ref="AG90" si="635">$AG$10</f>
        <v>0.03</v>
      </c>
      <c r="AH90" s="91">
        <f t="shared" ref="AH90" si="636">AC90*((1+AD90)+AE90+AF90+AG90)</f>
        <v>0</v>
      </c>
      <c r="AI90" s="91" t="e">
        <f>IF($AI89="",0,VLOOKUP(AI89,#REF!,2,FALSE))</f>
        <v>#REF!</v>
      </c>
      <c r="AJ90" s="91">
        <f>IF($AJ89="",0,VLOOKUP(AJ89,#REF!,2,FALSE))</f>
        <v>0</v>
      </c>
      <c r="AK90" s="91" t="e">
        <f t="shared" ref="AK90" si="637">IF(AI90="","",AI90*AK89*$AM$63)</f>
        <v>#REF!</v>
      </c>
      <c r="AL90" s="91">
        <f t="shared" ref="AL90" si="638">IF(AJ90="","",AJ90*AL89)</f>
        <v>0</v>
      </c>
      <c r="AM90" s="91">
        <f>IF($AM89=0,0,#REF!)</f>
        <v>0</v>
      </c>
      <c r="AN90" s="91" t="e">
        <f t="shared" ref="AN90" si="639">IF(AI90="",0,AK90*AN89)+IF(AJ90="",0,AL90*AN89)</f>
        <v>#REF!</v>
      </c>
      <c r="AO90" s="91" t="e">
        <f t="shared" ref="AO90" si="640">SUM(AK90:AN90)</f>
        <v>#REF!</v>
      </c>
      <c r="AP90" s="91" t="e">
        <f t="shared" ref="AP90" si="641">AH90+AO90</f>
        <v>#REF!</v>
      </c>
      <c r="AQ90" s="12"/>
    </row>
    <row r="91" spans="2:43" s="3" customFormat="1" ht="20.25" customHeight="1">
      <c r="B91" s="94"/>
      <c r="C91" s="63"/>
      <c r="D91" s="63" t="s">
        <v>72</v>
      </c>
      <c r="E91" s="64"/>
      <c r="F91" s="65"/>
      <c r="G91" s="66"/>
      <c r="H91" s="66"/>
      <c r="I91" s="95"/>
      <c r="J91" s="67"/>
      <c r="K91" s="68"/>
      <c r="L91" s="69"/>
      <c r="M91" s="70"/>
      <c r="N91" s="70" t="str">
        <f t="shared" si="0"/>
        <v>再使用しない</v>
      </c>
      <c r="O91" s="71"/>
      <c r="P91" s="72"/>
      <c r="Q91" s="73">
        <f t="shared" ref="Q91" si="642">IF(COUNT(V92:Z92,AP92)=0,0,IF(Q92=ROUNDDOWN(W92,0),CONCATENATE("ﾌﾞ-P",W91),IF(Q92=ROUNDDOWN(X92,0),CONCATENATE("ｾ-P",X91),IF(Q92=ROUNDDOWN(Y92,0),CONCATENATE("コ-P",Y91),IF(Q92=ROUNDDOWN(Z92,0),CONCATENATE("施-P",Z91),IF(Q92=ROUNDDOWN(AP92,0),CONCATENATE("歩-",AP91),IF(Q92=ROUNDDOWN(V92,-1),CONCATENATE(V91))))))))</f>
        <v>0</v>
      </c>
      <c r="R91" s="74"/>
      <c r="S91" s="75"/>
      <c r="T91" s="75"/>
      <c r="U91" s="76"/>
      <c r="V91" s="77"/>
      <c r="W91" s="78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9" t="s">
        <v>22</v>
      </c>
      <c r="AJ91" s="80"/>
      <c r="AK91" s="81">
        <v>7.1180000000000003</v>
      </c>
      <c r="AL91" s="81"/>
      <c r="AM91" s="81"/>
      <c r="AN91" s="81">
        <v>0.25</v>
      </c>
      <c r="AO91" s="75"/>
      <c r="AP91" s="75" t="e">
        <f t="shared" si="547"/>
        <v>#REF!</v>
      </c>
      <c r="AQ91" s="12"/>
    </row>
    <row r="92" spans="2:43" s="3" customFormat="1" ht="20.25" customHeight="1">
      <c r="B92" s="96"/>
      <c r="C92" s="82" t="s">
        <v>156</v>
      </c>
      <c r="D92" s="82" t="s">
        <v>157</v>
      </c>
      <c r="E92" s="83">
        <v>1</v>
      </c>
      <c r="F92" s="84" t="s">
        <v>120</v>
      </c>
      <c r="G92" s="85">
        <f t="shared" ref="G92" si="643">IF(Q92&lt;10,ROUNDDOWN(Q92,0),IF(Q92&lt;100,ROUNDDOWN((Q92),0),IF(Q92&lt;1000,ROUNDDOWN((Q92),-1),ROUNDDOWN(Q92,-(LEN(TEXT(Q92,"0"))-3)))))</f>
        <v>0</v>
      </c>
      <c r="H92" s="85">
        <f t="shared" ref="H92" si="644">TRUNC(E92*G92)</f>
        <v>0</v>
      </c>
      <c r="I92" s="100"/>
      <c r="J92" s="67"/>
      <c r="K92" s="68"/>
      <c r="L92" s="69"/>
      <c r="M92" s="86" t="str">
        <f t="shared" ref="M92" si="645">(C92)</f>
        <v>調光盤</v>
      </c>
      <c r="N92" s="86" t="str">
        <f t="shared" si="0"/>
        <v>鋼板製屋内自立形　16回路用</v>
      </c>
      <c r="O92" s="87">
        <f t="shared" ref="O92:P92" si="646">E92</f>
        <v>1</v>
      </c>
      <c r="P92" s="88" t="str">
        <f t="shared" si="646"/>
        <v>面</v>
      </c>
      <c r="Q92" s="89">
        <f t="shared" si="552"/>
        <v>0</v>
      </c>
      <c r="R92" s="90"/>
      <c r="S92" s="91"/>
      <c r="T92" s="91"/>
      <c r="U92" s="57">
        <f t="shared" si="553"/>
        <v>1</v>
      </c>
      <c r="V92" s="58" t="str">
        <f t="shared" ref="V92" si="647">IF(COUNT(R92:T92)=0,"",ROUNDDOWN(MIN(R92:T92)*U92,-1))</f>
        <v/>
      </c>
      <c r="W92" s="92"/>
      <c r="X92" s="91"/>
      <c r="Y92" s="91"/>
      <c r="Z92" s="91"/>
      <c r="AA92" s="91">
        <f t="shared" ref="AA92" si="648">MIN(V92:Z92)</f>
        <v>0</v>
      </c>
      <c r="AB92" s="93">
        <f t="shared" ref="AB92" si="649">$AB$10</f>
        <v>1.1000000000000001</v>
      </c>
      <c r="AC92" s="91">
        <f t="shared" ref="AC92" si="650">AA92*AB92</f>
        <v>0</v>
      </c>
      <c r="AD92" s="93"/>
      <c r="AE92" s="93"/>
      <c r="AF92" s="93"/>
      <c r="AG92" s="93">
        <f t="shared" ref="AG92" si="651">$AG$10</f>
        <v>0.03</v>
      </c>
      <c r="AH92" s="91">
        <f t="shared" ref="AH92" si="652">AC92*((1+AD92)+AE92+AF92+AG92)</f>
        <v>0</v>
      </c>
      <c r="AI92" s="91" t="e">
        <f>IF($AI91="",0,VLOOKUP(AI91,#REF!,2,FALSE))</f>
        <v>#REF!</v>
      </c>
      <c r="AJ92" s="91">
        <f>IF($AJ91="",0,VLOOKUP(AJ91,#REF!,2,FALSE))</f>
        <v>0</v>
      </c>
      <c r="AK92" s="91" t="e">
        <f>IF(AI92="","",AI92*AK91*$AM$61)</f>
        <v>#REF!</v>
      </c>
      <c r="AL92" s="91">
        <f t="shared" ref="AL92" si="653">IF(AJ92="","",AJ92*AL91)</f>
        <v>0</v>
      </c>
      <c r="AM92" s="91">
        <f>IF($AM91=0,0,#REF!)</f>
        <v>0</v>
      </c>
      <c r="AN92" s="91" t="e">
        <f t="shared" ref="AN92" si="654">IF(AI92="",0,AK92*AN91)+IF(AJ92="",0,AL92*AN91)</f>
        <v>#REF!</v>
      </c>
      <c r="AO92" s="91" t="e">
        <f t="shared" ref="AO92" si="655">SUM(AK92:AN92)</f>
        <v>#REF!</v>
      </c>
      <c r="AP92" s="91" t="e">
        <f t="shared" ref="AP92" si="656">AH92+AO92</f>
        <v>#REF!</v>
      </c>
      <c r="AQ92" s="12"/>
    </row>
    <row r="93" spans="2:43" s="3" customFormat="1" ht="20.25" customHeight="1">
      <c r="B93" s="94"/>
      <c r="C93" s="63"/>
      <c r="D93" s="63" t="s">
        <v>72</v>
      </c>
      <c r="E93" s="64"/>
      <c r="F93" s="65"/>
      <c r="G93" s="66"/>
      <c r="H93" s="66"/>
      <c r="I93" s="95"/>
      <c r="J93" s="67"/>
      <c r="K93" s="68"/>
      <c r="L93" s="69"/>
      <c r="M93" s="70"/>
      <c r="N93" s="70" t="str">
        <f t="shared" si="0"/>
        <v>再使用しない</v>
      </c>
      <c r="O93" s="71"/>
      <c r="P93" s="72"/>
      <c r="Q93" s="73">
        <f t="shared" ref="Q93" si="657">IF(COUNT(V94:Z94,AP94)=0,0,IF(Q94=ROUNDDOWN(W94,0),CONCATENATE("ﾌﾞ-P",W93),IF(Q94=ROUNDDOWN(X94,0),CONCATENATE("ｾ-P",X93),IF(Q94=ROUNDDOWN(Y94,0),CONCATENATE("コ-P",Y93),IF(Q94=ROUNDDOWN(Z94,0),CONCATENATE("施-P",Z93),IF(Q94=ROUNDDOWN(AP94,0),CONCATENATE("歩-",AP93),IF(Q94=ROUNDDOWN(V94,-1),CONCATENATE(V93))))))))</f>
        <v>0</v>
      </c>
      <c r="R93" s="74"/>
      <c r="S93" s="75"/>
      <c r="T93" s="75"/>
      <c r="U93" s="76"/>
      <c r="V93" s="77"/>
      <c r="W93" s="78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9" t="s">
        <v>22</v>
      </c>
      <c r="AJ93" s="80"/>
      <c r="AK93" s="81">
        <v>0.66</v>
      </c>
      <c r="AL93" s="81"/>
      <c r="AM93" s="81"/>
      <c r="AN93" s="81">
        <v>0.25</v>
      </c>
      <c r="AO93" s="75"/>
      <c r="AP93" s="75" t="e">
        <f t="shared" si="547"/>
        <v>#REF!</v>
      </c>
      <c r="AQ93" s="12"/>
    </row>
    <row r="94" spans="2:43" s="3" customFormat="1" ht="20.25" customHeight="1">
      <c r="B94" s="96"/>
      <c r="C94" s="82" t="s">
        <v>158</v>
      </c>
      <c r="D94" s="82" t="s">
        <v>159</v>
      </c>
      <c r="E94" s="83">
        <v>1</v>
      </c>
      <c r="F94" s="84" t="s">
        <v>18</v>
      </c>
      <c r="G94" s="85">
        <f t="shared" ref="G94" si="658">IF(Q94&lt;10,ROUNDDOWN(Q94,0),IF(Q94&lt;100,ROUNDDOWN((Q94),0),IF(Q94&lt;1000,ROUNDDOWN((Q94),-1),ROUNDDOWN(Q94,-(LEN(TEXT(Q94,"0"))-3)))))</f>
        <v>0</v>
      </c>
      <c r="H94" s="85">
        <f t="shared" ref="H94" si="659">TRUNC(E94*G94)</f>
        <v>0</v>
      </c>
      <c r="I94" s="100"/>
      <c r="J94" s="67"/>
      <c r="K94" s="68"/>
      <c r="L94" s="69"/>
      <c r="M94" s="86" t="str">
        <f t="shared" ref="M94" si="660">(C94)</f>
        <v>調光操作卓</v>
      </c>
      <c r="N94" s="86" t="str">
        <f t="shared" si="0"/>
        <v>ｷｬｽﾀｰ付き収納ﾗｯｸ</v>
      </c>
      <c r="O94" s="87">
        <f t="shared" ref="O94:P94" si="661">E94</f>
        <v>1</v>
      </c>
      <c r="P94" s="88" t="str">
        <f t="shared" si="661"/>
        <v>台</v>
      </c>
      <c r="Q94" s="89">
        <f t="shared" si="552"/>
        <v>0</v>
      </c>
      <c r="R94" s="90"/>
      <c r="S94" s="91"/>
      <c r="T94" s="91"/>
      <c r="U94" s="57">
        <f t="shared" si="553"/>
        <v>1</v>
      </c>
      <c r="V94" s="58" t="str">
        <f t="shared" ref="V94" si="662">IF(COUNT(R94:T94)=0,"",ROUNDDOWN(MIN(R94:T94)*U94,-1))</f>
        <v/>
      </c>
      <c r="W94" s="92"/>
      <c r="X94" s="91"/>
      <c r="Y94" s="91"/>
      <c r="Z94" s="91"/>
      <c r="AA94" s="91">
        <f t="shared" ref="AA94" si="663">MIN(V94:Z94)</f>
        <v>0</v>
      </c>
      <c r="AB94" s="93">
        <f t="shared" ref="AB94:AB96" si="664">$AB$10</f>
        <v>1.1000000000000001</v>
      </c>
      <c r="AC94" s="91">
        <f t="shared" ref="AC94" si="665">AA94*AB94</f>
        <v>0</v>
      </c>
      <c r="AD94" s="93"/>
      <c r="AE94" s="93"/>
      <c r="AF94" s="93"/>
      <c r="AG94" s="93">
        <f t="shared" ref="AG94:AG96" si="666">$AG$10</f>
        <v>0.03</v>
      </c>
      <c r="AH94" s="91">
        <f t="shared" ref="AH94" si="667">AC94*((1+AD94)+AE94+AF94+AG94)</f>
        <v>0</v>
      </c>
      <c r="AI94" s="91" t="e">
        <f>IF($AI93="",0,VLOOKUP(AI93,#REF!,2,FALSE))</f>
        <v>#REF!</v>
      </c>
      <c r="AJ94" s="91">
        <f>IF($AJ93="",0,VLOOKUP(AJ93,#REF!,2,FALSE))</f>
        <v>0</v>
      </c>
      <c r="AK94" s="91" t="e">
        <f t="shared" ref="AK94" si="668">IF(AI94="","",AI94*AK93*$AM$63)</f>
        <v>#REF!</v>
      </c>
      <c r="AL94" s="91">
        <f t="shared" ref="AL94" si="669">IF(AJ94="","",AJ94*AL93)</f>
        <v>0</v>
      </c>
      <c r="AM94" s="91">
        <f>IF($AM93=0,0,#REF!)</f>
        <v>0</v>
      </c>
      <c r="AN94" s="91" t="e">
        <f t="shared" ref="AN94" si="670">IF(AI94="",0,AK94*AN93)+IF(AJ94="",0,AL94*AN93)</f>
        <v>#REF!</v>
      </c>
      <c r="AO94" s="91" t="e">
        <f t="shared" ref="AO94" si="671">SUM(AK94:AN94)</f>
        <v>#REF!</v>
      </c>
      <c r="AP94" s="91" t="e">
        <f t="shared" ref="AP94" si="672">AH94+AO94</f>
        <v>#REF!</v>
      </c>
      <c r="AQ94" s="12"/>
    </row>
    <row r="95" spans="2:43" s="3" customFormat="1" ht="20.25" customHeight="1">
      <c r="B95" s="94"/>
      <c r="C95" s="63"/>
      <c r="D95" s="63" t="s">
        <v>72</v>
      </c>
      <c r="E95" s="64"/>
      <c r="F95" s="65"/>
      <c r="G95" s="66"/>
      <c r="H95" s="66"/>
      <c r="I95" s="95"/>
      <c r="J95" s="67"/>
      <c r="K95" s="68"/>
      <c r="L95" s="69"/>
      <c r="M95" s="70"/>
      <c r="N95" s="70" t="str">
        <f t="shared" si="0"/>
        <v>再使用しない</v>
      </c>
      <c r="O95" s="71"/>
      <c r="P95" s="72"/>
      <c r="Q95" s="73">
        <f t="shared" ref="Q95" si="673">IF(COUNT(V96:Z96,AP96)=0,0,IF(Q96=ROUNDDOWN(W96,0),CONCATENATE("ﾌﾞ-P",W95),IF(Q96=ROUNDDOWN(X96,0),CONCATENATE("ｾ-P",X95),IF(Q96=ROUNDDOWN(Y96,0),CONCATENATE("コ-P",Y95),IF(Q96=ROUNDDOWN(Z96,0),CONCATENATE("施-P",Z95),IF(Q96=ROUNDDOWN(AP96,0),CONCATENATE("歩-",AP95),IF(Q96=ROUNDDOWN(V96,-1),CONCATENATE(V95))))))))</f>
        <v>0</v>
      </c>
      <c r="R95" s="74"/>
      <c r="S95" s="75"/>
      <c r="T95" s="75"/>
      <c r="U95" s="76"/>
      <c r="V95" s="77"/>
      <c r="W95" s="78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9" t="s">
        <v>22</v>
      </c>
      <c r="AJ95" s="80"/>
      <c r="AK95" s="81">
        <v>8.5000000000000006E-2</v>
      </c>
      <c r="AL95" s="81"/>
      <c r="AM95" s="81"/>
      <c r="AN95" s="81">
        <v>0.25</v>
      </c>
      <c r="AO95" s="75"/>
      <c r="AP95" s="75" t="e">
        <f t="shared" si="547"/>
        <v>#REF!</v>
      </c>
      <c r="AQ95" s="12"/>
    </row>
    <row r="96" spans="2:43" s="3" customFormat="1" ht="20.25" customHeight="1">
      <c r="B96" s="96"/>
      <c r="C96" s="82" t="s">
        <v>160</v>
      </c>
      <c r="D96" s="82" t="s">
        <v>161</v>
      </c>
      <c r="E96" s="83">
        <v>1</v>
      </c>
      <c r="F96" s="84" t="s">
        <v>18</v>
      </c>
      <c r="G96" s="85">
        <f t="shared" ref="G96" si="674">IF(Q96&lt;10,ROUNDDOWN(Q96,0),IF(Q96&lt;100,ROUNDDOWN((Q96),0),IF(Q96&lt;1000,ROUNDDOWN((Q96),-1),ROUNDDOWN(Q96,-(LEN(TEXT(Q96,"0"))-3)))))</f>
        <v>0</v>
      </c>
      <c r="H96" s="85">
        <f t="shared" ref="H96" si="675">TRUNC(E96*G96)</f>
        <v>0</v>
      </c>
      <c r="I96" s="100"/>
      <c r="J96" s="67"/>
      <c r="K96" s="68"/>
      <c r="L96" s="69"/>
      <c r="M96" s="86" t="str">
        <f t="shared" ref="M96" si="676">(C96)</f>
        <v>調光操作卓用ｺﾈｸﾀﾎﾞｯｸｽ</v>
      </c>
      <c r="N96" s="86" t="str">
        <f t="shared" si="0"/>
        <v>鋼板製　屋内露出形</v>
      </c>
      <c r="O96" s="87">
        <f t="shared" ref="O96:P96" si="677">E96</f>
        <v>1</v>
      </c>
      <c r="P96" s="88" t="str">
        <f t="shared" si="677"/>
        <v>台</v>
      </c>
      <c r="Q96" s="89">
        <f t="shared" si="552"/>
        <v>0</v>
      </c>
      <c r="R96" s="90"/>
      <c r="S96" s="91"/>
      <c r="T96" s="91"/>
      <c r="U96" s="57">
        <f t="shared" si="553"/>
        <v>1</v>
      </c>
      <c r="V96" s="58" t="str">
        <f t="shared" ref="V96" si="678">IF(COUNT(R96:T96)=0,"",ROUNDDOWN(MIN(R96:T96)*U96,-1))</f>
        <v/>
      </c>
      <c r="W96" s="92"/>
      <c r="X96" s="91"/>
      <c r="Y96" s="91"/>
      <c r="Z96" s="91"/>
      <c r="AA96" s="91">
        <f t="shared" ref="AA96" si="679">MIN(V96:Z96)</f>
        <v>0</v>
      </c>
      <c r="AB96" s="93">
        <f t="shared" si="664"/>
        <v>1.1000000000000001</v>
      </c>
      <c r="AC96" s="91">
        <f t="shared" ref="AC96" si="680">AA96*AB96</f>
        <v>0</v>
      </c>
      <c r="AD96" s="93"/>
      <c r="AE96" s="93"/>
      <c r="AF96" s="93"/>
      <c r="AG96" s="93">
        <f t="shared" si="666"/>
        <v>0.03</v>
      </c>
      <c r="AH96" s="91">
        <f t="shared" ref="AH96" si="681">AC96*((1+AD96)+AE96+AF96+AG96)</f>
        <v>0</v>
      </c>
      <c r="AI96" s="91" t="e">
        <f>IF($AI95="",0,VLOOKUP(AI95,#REF!,2,FALSE))</f>
        <v>#REF!</v>
      </c>
      <c r="AJ96" s="91">
        <f>IF($AJ95="",0,VLOOKUP(AJ95,#REF!,2,FALSE))</f>
        <v>0</v>
      </c>
      <c r="AK96" s="91" t="e">
        <f t="shared" ref="AK96" si="682">IF(AI96="","",AI96*AK95*$AM$63)</f>
        <v>#REF!</v>
      </c>
      <c r="AL96" s="91">
        <f t="shared" ref="AL96" si="683">IF(AJ96="","",AJ96*AL95)</f>
        <v>0</v>
      </c>
      <c r="AM96" s="91">
        <f>IF($AM95=0,0,#REF!)</f>
        <v>0</v>
      </c>
      <c r="AN96" s="91" t="e">
        <f t="shared" ref="AN96" si="684">IF(AI96="",0,AK96*AN95)+IF(AJ96="",0,AL96*AN95)</f>
        <v>#REF!</v>
      </c>
      <c r="AO96" s="91" t="e">
        <f t="shared" ref="AO96" si="685">SUM(AK96:AN96)</f>
        <v>#REF!</v>
      </c>
      <c r="AP96" s="91" t="e">
        <f t="shared" ref="AP96" si="686">AH96+AO96</f>
        <v>#REF!</v>
      </c>
      <c r="AQ96" s="12"/>
    </row>
    <row r="97" spans="2:43" s="3" customFormat="1" ht="20.25" customHeight="1">
      <c r="B97" s="94"/>
      <c r="C97" s="63"/>
      <c r="D97" s="63"/>
      <c r="E97" s="64"/>
      <c r="F97" s="65"/>
      <c r="G97" s="66"/>
      <c r="H97" s="66"/>
      <c r="I97" s="95"/>
      <c r="J97" s="67"/>
      <c r="K97" s="68"/>
      <c r="L97" s="69"/>
      <c r="M97" s="70"/>
      <c r="N97" s="70">
        <f t="shared" si="0"/>
        <v>0</v>
      </c>
      <c r="O97" s="71"/>
      <c r="P97" s="72"/>
      <c r="Q97" s="73" t="str">
        <f t="shared" ref="Q97" si="687">IF(COUNT(V98:Z98,AP98)=0,0,IF(Q98=ROUNDDOWN(W98,0),CONCATENATE("ﾌﾞ-P",W97),IF(Q98=ROUNDDOWN(X98,0),CONCATENATE("ｾ-P",X97),IF(Q98=ROUNDDOWN(Y98,0),CONCATENATE("コ-P",Y97),IF(Q98=ROUNDDOWN(Z98,0),CONCATENATE("施-P",Z97),IF(Q98=ROUNDDOWN(AP98,0),CONCATENATE("歩-",AP97),IF(Q98=ROUNDDOWN(V98,-1),CONCATENATE(V97))))))))</f>
        <v>歩-複合</v>
      </c>
      <c r="R97" s="74" t="s">
        <v>79</v>
      </c>
      <c r="S97" s="75"/>
      <c r="T97" s="75"/>
      <c r="U97" s="76"/>
      <c r="V97" s="77" t="str">
        <f>$R$97</f>
        <v>ウィズ環境</v>
      </c>
      <c r="W97" s="78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9"/>
      <c r="AJ97" s="80"/>
      <c r="AK97" s="81"/>
      <c r="AL97" s="81"/>
      <c r="AM97" s="81"/>
      <c r="AN97" s="81"/>
      <c r="AO97" s="75"/>
      <c r="AP97" s="75" t="str">
        <f t="shared" ref="AP97" si="688">IF(AND($V98&lt;=0,$AH98=0,$AO98=0),"見積",IF(AND($V98=0,$AH98&lt;=0,$AO98=0),"材",IF(AND($V98=0,$AH98=0,$AO98&lt;=0),"労","複合")))</f>
        <v>複合</v>
      </c>
      <c r="AQ97" s="12"/>
    </row>
    <row r="98" spans="2:43" s="3" customFormat="1" ht="20.25" customHeight="1">
      <c r="B98" s="96"/>
      <c r="C98" s="82" t="s">
        <v>73</v>
      </c>
      <c r="D98" s="82" t="s">
        <v>74</v>
      </c>
      <c r="E98" s="83">
        <v>396</v>
      </c>
      <c r="F98" s="84" t="s">
        <v>75</v>
      </c>
      <c r="G98" s="85">
        <f t="shared" ref="G98" si="689">IF(Q98&lt;10,ROUNDDOWN(Q98,0),IF(Q98&lt;100,ROUNDDOWN((Q98),0),IF(Q98&lt;1000,ROUNDDOWN((Q98),-1),ROUNDDOWN(Q98,-(LEN(TEXT(Q98,"0"))-3)))))</f>
        <v>20</v>
      </c>
      <c r="H98" s="85">
        <f t="shared" ref="H98" si="690">TRUNC(E98*G98)</f>
        <v>7920</v>
      </c>
      <c r="I98" s="100"/>
      <c r="J98" s="67">
        <f>H98</f>
        <v>7920</v>
      </c>
      <c r="K98" s="68"/>
      <c r="L98" s="69"/>
      <c r="M98" s="86" t="str">
        <f t="shared" ref="M98" si="691">(C98)</f>
        <v>産廃処理　処分費</v>
      </c>
      <c r="N98" s="86" t="str">
        <f t="shared" si="0"/>
        <v>鉄くず</v>
      </c>
      <c r="O98" s="87">
        <f t="shared" ref="O98:P98" si="692">E98</f>
        <v>396</v>
      </c>
      <c r="P98" s="88" t="str">
        <f t="shared" si="692"/>
        <v>Kg</v>
      </c>
      <c r="Q98" s="89">
        <f t="shared" ref="Q98" si="693">ROUNDDOWN(IF(COUNT($AP98)=0,0,MIN($AP98)),0)</f>
        <v>20</v>
      </c>
      <c r="R98" s="90">
        <v>20</v>
      </c>
      <c r="S98" s="91"/>
      <c r="T98" s="91"/>
      <c r="U98" s="57">
        <f t="shared" ref="U98" si="694">$U$62</f>
        <v>1</v>
      </c>
      <c r="V98" s="58">
        <f t="shared" ref="V98:V102" si="695">IF(COUNT(R98:T98)=0,"",ROUNDDOWN(MIN(R98:T98)*U98,-1))</f>
        <v>20</v>
      </c>
      <c r="W98" s="92"/>
      <c r="X98" s="91"/>
      <c r="Y98" s="91"/>
      <c r="Z98" s="91"/>
      <c r="AA98" s="91">
        <f t="shared" ref="AA98" si="696">MIN(V98:Z98)</f>
        <v>20</v>
      </c>
      <c r="AB98" s="93">
        <v>1</v>
      </c>
      <c r="AC98" s="91">
        <f t="shared" ref="AC98" si="697">AA98*AB98</f>
        <v>20</v>
      </c>
      <c r="AD98" s="93"/>
      <c r="AE98" s="93"/>
      <c r="AF98" s="93"/>
      <c r="AG98" s="93"/>
      <c r="AH98" s="91">
        <f t="shared" ref="AH98" si="698">AC98*((1+AD98)+AE98+AF98+AG98)</f>
        <v>20</v>
      </c>
      <c r="AI98" s="91">
        <f>IF($AI97="",0,VLOOKUP(AI97,#REF!,2,FALSE))</f>
        <v>0</v>
      </c>
      <c r="AJ98" s="91">
        <f>IF($AJ97="",0,VLOOKUP(AJ97,#REF!,2,FALSE))</f>
        <v>0</v>
      </c>
      <c r="AK98" s="91">
        <f t="shared" ref="AK98:AL98" si="699">IF(AI98="","",AI98*AK97)</f>
        <v>0</v>
      </c>
      <c r="AL98" s="91">
        <f t="shared" si="699"/>
        <v>0</v>
      </c>
      <c r="AM98" s="91">
        <f>IF($AM97=0,0,#REF!)</f>
        <v>0</v>
      </c>
      <c r="AN98" s="91">
        <f t="shared" ref="AN98" si="700">IF(AI98="",0,AK98*AN97)+IF(AJ98="",0,AL98*AN97)</f>
        <v>0</v>
      </c>
      <c r="AO98" s="91">
        <f t="shared" ref="AO98" si="701">SUM(AK98:AN98)</f>
        <v>0</v>
      </c>
      <c r="AP98" s="91">
        <f t="shared" ref="AP98" si="702">AH98+AO98</f>
        <v>20</v>
      </c>
      <c r="AQ98" s="12"/>
    </row>
    <row r="99" spans="2:43" s="3" customFormat="1" ht="20.25" customHeight="1">
      <c r="B99" s="94"/>
      <c r="C99" s="63"/>
      <c r="D99" s="63"/>
      <c r="E99" s="64"/>
      <c r="F99" s="65"/>
      <c r="G99" s="66"/>
      <c r="H99" s="66"/>
      <c r="I99" s="95"/>
      <c r="J99" s="67"/>
      <c r="K99" s="68"/>
      <c r="L99" s="69"/>
      <c r="M99" s="70"/>
      <c r="N99" s="70">
        <f t="shared" si="0"/>
        <v>0</v>
      </c>
      <c r="O99" s="71"/>
      <c r="P99" s="72"/>
      <c r="Q99" s="73" t="str">
        <f t="shared" ref="Q99" si="703">IF(COUNT(V100:Z100,AP100)=0,0,IF(Q100=ROUNDDOWN(W100,0),CONCATENATE("ﾌﾞ-P",W99),IF(Q100=ROUNDDOWN(X100,0),CONCATENATE("ｾ-P",X99),IF(Q100=ROUNDDOWN(Y100,0),CONCATENATE("コ-P",Y99),IF(Q100=ROUNDDOWN(Z100,0),CONCATENATE("施-P",Z99),IF(Q100=ROUNDDOWN(AP100,0),CONCATENATE("歩-",AP99),IF(Q100=ROUNDDOWN(V100,-1),CONCATENATE(V99))))))))</f>
        <v>歩-複合</v>
      </c>
      <c r="R99" s="74"/>
      <c r="S99" s="75"/>
      <c r="T99" s="75"/>
      <c r="U99" s="76"/>
      <c r="V99" s="77" t="str">
        <f t="shared" ref="V99" si="704">$R$97</f>
        <v>ウィズ環境</v>
      </c>
      <c r="W99" s="78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9"/>
      <c r="AJ99" s="80"/>
      <c r="AK99" s="81"/>
      <c r="AL99" s="81"/>
      <c r="AM99" s="81"/>
      <c r="AN99" s="81"/>
      <c r="AO99" s="75"/>
      <c r="AP99" s="75" t="str">
        <f t="shared" ref="AP99" si="705">IF(AND($V100&lt;=0,$AH100=0,$AO100=0),"見積",IF(AND($V100=0,$AH100&lt;=0,$AO100=0),"材",IF(AND($V100=0,$AH100=0,$AO100&lt;=0),"労","複合")))</f>
        <v>複合</v>
      </c>
      <c r="AQ99" s="12"/>
    </row>
    <row r="100" spans="2:43" s="3" customFormat="1" ht="20.25" customHeight="1">
      <c r="B100" s="96"/>
      <c r="C100" s="82" t="s">
        <v>73</v>
      </c>
      <c r="D100" s="82" t="s">
        <v>76</v>
      </c>
      <c r="E100" s="83">
        <v>134</v>
      </c>
      <c r="F100" s="84" t="s">
        <v>75</v>
      </c>
      <c r="G100" s="85">
        <f t="shared" ref="G100" si="706">IF(Q100&lt;10,ROUNDDOWN(Q100,0),IF(Q100&lt;100,ROUNDDOWN((Q100),0),IF(Q100&lt;1000,ROUNDDOWN((Q100),-1),ROUNDDOWN(Q100,-(LEN(TEXT(Q100,"0"))-3)))))</f>
        <v>350</v>
      </c>
      <c r="H100" s="85">
        <f t="shared" ref="H100" si="707">TRUNC(E100*G100)</f>
        <v>46900</v>
      </c>
      <c r="I100" s="100"/>
      <c r="J100" s="67">
        <f>H100</f>
        <v>46900</v>
      </c>
      <c r="K100" s="68"/>
      <c r="L100" s="69"/>
      <c r="M100" s="86" t="str">
        <f t="shared" ref="M100" si="708">(C100)</f>
        <v>産廃処理　処分費</v>
      </c>
      <c r="N100" s="86" t="str">
        <f t="shared" si="0"/>
        <v>蛍光ランプ</v>
      </c>
      <c r="O100" s="87">
        <f t="shared" ref="O100:P100" si="709">E100</f>
        <v>134</v>
      </c>
      <c r="P100" s="88" t="str">
        <f t="shared" si="709"/>
        <v>Kg</v>
      </c>
      <c r="Q100" s="89">
        <f t="shared" ref="Q100" si="710">ROUNDDOWN(IF(COUNT($AP100)=0,0,MIN($AP100)),0)</f>
        <v>350</v>
      </c>
      <c r="R100" s="90">
        <v>350</v>
      </c>
      <c r="S100" s="91"/>
      <c r="T100" s="91"/>
      <c r="U100" s="57">
        <f t="shared" ref="U100" si="711">$U$62</f>
        <v>1</v>
      </c>
      <c r="V100" s="58">
        <f t="shared" si="695"/>
        <v>350</v>
      </c>
      <c r="W100" s="92"/>
      <c r="X100" s="91"/>
      <c r="Y100" s="91"/>
      <c r="Z100" s="91"/>
      <c r="AA100" s="91">
        <f t="shared" ref="AA100" si="712">MIN(V100:Z100)</f>
        <v>350</v>
      </c>
      <c r="AB100" s="93">
        <f>$AB$98</f>
        <v>1</v>
      </c>
      <c r="AC100" s="91">
        <f t="shared" ref="AC100" si="713">AA100*AB100</f>
        <v>350</v>
      </c>
      <c r="AD100" s="93"/>
      <c r="AE100" s="93"/>
      <c r="AF100" s="93"/>
      <c r="AG100" s="93"/>
      <c r="AH100" s="91">
        <f t="shared" ref="AH100" si="714">AC100*((1+AD100)+AE100+AF100+AG100)</f>
        <v>350</v>
      </c>
      <c r="AI100" s="91">
        <f>IF($AI99="",0,VLOOKUP(AI99,#REF!,2,FALSE))</f>
        <v>0</v>
      </c>
      <c r="AJ100" s="91">
        <f>IF($AJ99="",0,VLOOKUP(AJ99,#REF!,2,FALSE))</f>
        <v>0</v>
      </c>
      <c r="AK100" s="91">
        <f t="shared" ref="AK100:AL100" si="715">IF(AI100="","",AI100*AK99)</f>
        <v>0</v>
      </c>
      <c r="AL100" s="91">
        <f t="shared" si="715"/>
        <v>0</v>
      </c>
      <c r="AM100" s="91">
        <f>IF($AM99=0,0,#REF!)</f>
        <v>0</v>
      </c>
      <c r="AN100" s="91">
        <f t="shared" ref="AN100" si="716">IF(AI100="",0,AK100*AN99)+IF(AJ100="",0,AL100*AN99)</f>
        <v>0</v>
      </c>
      <c r="AO100" s="91">
        <f t="shared" ref="AO100" si="717">SUM(AK100:AN100)</f>
        <v>0</v>
      </c>
      <c r="AP100" s="91">
        <f t="shared" ref="AP100" si="718">AH100+AO100</f>
        <v>350</v>
      </c>
      <c r="AQ100" s="12"/>
    </row>
    <row r="101" spans="2:43" s="3" customFormat="1" ht="20.25" customHeight="1">
      <c r="B101" s="94"/>
      <c r="C101" s="63"/>
      <c r="D101" s="63"/>
      <c r="E101" s="64"/>
      <c r="F101" s="65"/>
      <c r="G101" s="66"/>
      <c r="H101" s="66"/>
      <c r="I101" s="95"/>
      <c r="J101" s="67"/>
      <c r="K101" s="68"/>
      <c r="L101" s="69"/>
      <c r="M101" s="70"/>
      <c r="N101" s="70">
        <f t="shared" si="0"/>
        <v>0</v>
      </c>
      <c r="O101" s="71"/>
      <c r="P101" s="72"/>
      <c r="Q101" s="73" t="str">
        <f t="shared" ref="Q101" si="719">IF(COUNT(V102:Z102,AP102)=0,0,IF(Q102=ROUNDDOWN(W102,0),CONCATENATE("ﾌﾞ-P",W101),IF(Q102=ROUNDDOWN(X102,0),CONCATENATE("ｾ-P",X101),IF(Q102=ROUNDDOWN(Y102,0),CONCATENATE("コ-P",Y101),IF(Q102=ROUNDDOWN(Z102,0),CONCATENATE("施-P",Z101),IF(Q102=ROUNDDOWN(AP102,0),CONCATENATE("歩-",AP101),IF(Q102=ROUNDDOWN(V102,-1),CONCATENATE(V101))))))))</f>
        <v>歩-複合</v>
      </c>
      <c r="R101" s="74"/>
      <c r="S101" s="75"/>
      <c r="T101" s="75"/>
      <c r="U101" s="76"/>
      <c r="V101" s="77" t="str">
        <f t="shared" ref="V101" si="720">$R$97</f>
        <v>ウィズ環境</v>
      </c>
      <c r="W101" s="78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9"/>
      <c r="AJ101" s="80"/>
      <c r="AK101" s="81"/>
      <c r="AL101" s="81"/>
      <c r="AM101" s="81"/>
      <c r="AN101" s="81"/>
      <c r="AO101" s="75"/>
      <c r="AP101" s="75" t="str">
        <f t="shared" ref="AP101" si="721">IF(AND($V102&lt;=0,$AH102=0,$AO102=0),"見積",IF(AND($V102=0,$AH102&lt;=0,$AO102=0),"材",IF(AND($V102=0,$AH102=0,$AO102&lt;=0),"労","複合")))</f>
        <v>複合</v>
      </c>
      <c r="AQ101" s="12"/>
    </row>
    <row r="102" spans="2:43" s="3" customFormat="1" ht="20.25" customHeight="1">
      <c r="B102" s="96"/>
      <c r="C102" s="82" t="s">
        <v>77</v>
      </c>
      <c r="D102" s="82" t="s">
        <v>78</v>
      </c>
      <c r="E102" s="83">
        <v>1</v>
      </c>
      <c r="F102" s="84" t="s">
        <v>18</v>
      </c>
      <c r="G102" s="85">
        <f t="shared" ref="G102" si="722">IF(Q102&lt;10,ROUNDDOWN(Q102,0),IF(Q102&lt;100,ROUNDDOWN((Q102),0),IF(Q102&lt;1000,ROUNDDOWN((Q102),-1),ROUNDDOWN(Q102,-(LEN(TEXT(Q102,"0"))-3)))))</f>
        <v>77000</v>
      </c>
      <c r="H102" s="85">
        <f t="shared" ref="H102" si="723">TRUNC(E102*G102)</f>
        <v>77000</v>
      </c>
      <c r="I102" s="100"/>
      <c r="J102" s="67"/>
      <c r="K102" s="68"/>
      <c r="L102" s="69"/>
      <c r="M102" s="86" t="str">
        <f t="shared" ref="M102" si="724">(C102)</f>
        <v>産廃処理　積込運搬費</v>
      </c>
      <c r="N102" s="86" t="str">
        <f t="shared" si="0"/>
        <v>収集運搬費</v>
      </c>
      <c r="O102" s="87">
        <f t="shared" ref="O102:P102" si="725">E102</f>
        <v>1</v>
      </c>
      <c r="P102" s="88" t="str">
        <f t="shared" si="725"/>
        <v>台</v>
      </c>
      <c r="Q102" s="89">
        <f t="shared" ref="Q102" si="726">ROUNDDOWN(IF(COUNT($AP102)=0,0,MIN($AP102)),0)</f>
        <v>77000</v>
      </c>
      <c r="R102" s="90">
        <v>77000</v>
      </c>
      <c r="S102" s="91"/>
      <c r="T102" s="91"/>
      <c r="U102" s="57">
        <f t="shared" ref="U102" si="727">$U$62</f>
        <v>1</v>
      </c>
      <c r="V102" s="58">
        <f t="shared" si="695"/>
        <v>77000</v>
      </c>
      <c r="W102" s="92"/>
      <c r="X102" s="91"/>
      <c r="Y102" s="91"/>
      <c r="Z102" s="91"/>
      <c r="AA102" s="91">
        <f t="shared" ref="AA102" si="728">MIN(V102:Z102)</f>
        <v>77000</v>
      </c>
      <c r="AB102" s="93">
        <f>$AB$98</f>
        <v>1</v>
      </c>
      <c r="AC102" s="91">
        <f t="shared" ref="AC102" si="729">AA102*AB102</f>
        <v>77000</v>
      </c>
      <c r="AD102" s="93"/>
      <c r="AE102" s="93"/>
      <c r="AF102" s="93"/>
      <c r="AG102" s="93"/>
      <c r="AH102" s="91">
        <f t="shared" ref="AH102" si="730">AC102*((1+AD102)+AE102+AF102+AG102)</f>
        <v>77000</v>
      </c>
      <c r="AI102" s="91">
        <f>IF($AI101="",0,VLOOKUP(AI101,#REF!,2,FALSE))</f>
        <v>0</v>
      </c>
      <c r="AJ102" s="91">
        <f>IF($AJ101="",0,VLOOKUP(AJ101,#REF!,2,FALSE))</f>
        <v>0</v>
      </c>
      <c r="AK102" s="91">
        <f t="shared" ref="AK102:AL102" si="731">IF(AI102="","",AI102*AK101)</f>
        <v>0</v>
      </c>
      <c r="AL102" s="91">
        <f t="shared" si="731"/>
        <v>0</v>
      </c>
      <c r="AM102" s="91">
        <f>IF($AM101=0,0,#REF!)</f>
        <v>0</v>
      </c>
      <c r="AN102" s="91">
        <f t="shared" ref="AN102" si="732">IF(AI102="",0,AK102*AN101)+IF(AJ102="",0,AL102*AN101)</f>
        <v>0</v>
      </c>
      <c r="AO102" s="91">
        <f t="shared" ref="AO102" si="733">SUM(AK102:AN102)</f>
        <v>0</v>
      </c>
      <c r="AP102" s="91">
        <f t="shared" ref="AP102" si="734">AH102+AO102</f>
        <v>77000</v>
      </c>
      <c r="AQ102" s="12"/>
    </row>
    <row r="103" spans="2:43" s="3" customFormat="1" ht="20.25" customHeight="1">
      <c r="B103" s="94"/>
      <c r="C103" s="63"/>
      <c r="D103" s="63"/>
      <c r="E103" s="64"/>
      <c r="F103" s="65"/>
      <c r="G103" s="66"/>
      <c r="H103" s="66"/>
      <c r="I103" s="95"/>
      <c r="J103" s="67"/>
      <c r="K103" s="68"/>
      <c r="L103" s="69"/>
      <c r="M103" s="70"/>
      <c r="N103" s="70">
        <f t="shared" si="0"/>
        <v>0</v>
      </c>
      <c r="O103" s="71"/>
      <c r="P103" s="72"/>
      <c r="Q103" s="73" t="str">
        <f t="shared" ref="Q103" si="735">IF(COUNT(V104:Z104,AP104)=0,0,IF(Q104=ROUNDDOWN(W104,0),CONCATENATE("ﾌﾞ-P",W103),IF(Q104=ROUNDDOWN(X104,0),CONCATENATE("ｾ-P",X103),IF(Q104=ROUNDDOWN(Y104,0),CONCATENATE("コ-P",Y103),IF(Q104=ROUNDDOWN(Z104,0),CONCATENATE("施-P",Z103),IF(Q104=ROUNDDOWN(AP104,0),CONCATENATE("歩-",AP103),IF(Q104=ROUNDDOWN(V104,-1),CONCATENATE(V103))))))))</f>
        <v>ﾌﾞ-P</v>
      </c>
      <c r="R103" s="74"/>
      <c r="S103" s="75"/>
      <c r="T103" s="75"/>
      <c r="U103" s="76"/>
      <c r="V103" s="77"/>
      <c r="W103" s="78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9"/>
      <c r="AJ103" s="80"/>
      <c r="AK103" s="81"/>
      <c r="AL103" s="81"/>
      <c r="AM103" s="81"/>
      <c r="AN103" s="81"/>
      <c r="AO103" s="75"/>
      <c r="AP103" s="75" t="str">
        <f t="shared" ref="AP103" si="736">IF(AND($V104&lt;=0,$AH104=0,$AO104=0),"見積",IF(AND($V104=0,$AH104&lt;=0,$AO104=0),"材",IF(AND($V104=0,$AH104=0,$AO104&lt;=0),"労","複合")))</f>
        <v>複合</v>
      </c>
      <c r="AQ103" s="12"/>
    </row>
    <row r="104" spans="2:43" s="3" customFormat="1" ht="20.25" customHeight="1">
      <c r="B104" s="96"/>
      <c r="C104" s="82"/>
      <c r="D104" s="82"/>
      <c r="E104" s="83"/>
      <c r="F104" s="84"/>
      <c r="G104" s="85"/>
      <c r="H104" s="85"/>
      <c r="I104" s="100"/>
      <c r="J104" s="67"/>
      <c r="K104" s="68"/>
      <c r="L104" s="69"/>
      <c r="M104" s="86">
        <f t="shared" ref="M104" si="737">(C104)</f>
        <v>0</v>
      </c>
      <c r="N104" s="86">
        <f t="shared" si="0"/>
        <v>0</v>
      </c>
      <c r="O104" s="87">
        <f t="shared" ref="O104:P104" si="738">E104</f>
        <v>0</v>
      </c>
      <c r="P104" s="88">
        <f t="shared" si="738"/>
        <v>0</v>
      </c>
      <c r="Q104" s="89">
        <f t="shared" ref="Q104" si="739">ROUNDDOWN(IF(COUNT($AP104)=0,0,MIN($AP104)),0)</f>
        <v>0</v>
      </c>
      <c r="R104" s="90"/>
      <c r="S104" s="91"/>
      <c r="T104" s="91"/>
      <c r="U104" s="57"/>
      <c r="V104" s="58" t="str">
        <f t="shared" ref="V104" si="740">IF(COUNT(R104:T104)=0,"",ROUNDDOWN(MIN(R104:T104)*U104,-1))</f>
        <v/>
      </c>
      <c r="W104" s="92"/>
      <c r="X104" s="91"/>
      <c r="Y104" s="91"/>
      <c r="Z104" s="91"/>
      <c r="AA104" s="91">
        <f t="shared" ref="AA104" si="741">MIN(V104:Z104)</f>
        <v>0</v>
      </c>
      <c r="AB104" s="93"/>
      <c r="AC104" s="91">
        <f t="shared" ref="AC104" si="742">AA104*AB104</f>
        <v>0</v>
      </c>
      <c r="AD104" s="93"/>
      <c r="AE104" s="93"/>
      <c r="AF104" s="93"/>
      <c r="AG104" s="93"/>
      <c r="AH104" s="91">
        <f t="shared" ref="AH104" si="743">AC104*((1+AD104)+AE104+AF104+AG104)</f>
        <v>0</v>
      </c>
      <c r="AI104" s="91">
        <f>IF($AI103="",0,VLOOKUP(AI103,#REF!,2,FALSE))</f>
        <v>0</v>
      </c>
      <c r="AJ104" s="91">
        <f>IF($AJ103="",0,VLOOKUP(AJ103,#REF!,2,FALSE))</f>
        <v>0</v>
      </c>
      <c r="AK104" s="91">
        <f t="shared" ref="AK104:AL104" si="744">IF(AI104="","",AI104*AK103)</f>
        <v>0</v>
      </c>
      <c r="AL104" s="91">
        <f t="shared" si="744"/>
        <v>0</v>
      </c>
      <c r="AM104" s="91">
        <f>IF($AM103=0,0,#REF!)</f>
        <v>0</v>
      </c>
      <c r="AN104" s="91">
        <f t="shared" ref="AN104" si="745">IF(AI104="",0,AK104*AN103)+IF(AJ104="",0,AL104*AN103)</f>
        <v>0</v>
      </c>
      <c r="AO104" s="91">
        <f t="shared" ref="AO104" si="746">SUM(AK104:AN104)</f>
        <v>0</v>
      </c>
      <c r="AP104" s="91">
        <f t="shared" ref="AP104" si="747">AH104+AO104</f>
        <v>0</v>
      </c>
      <c r="AQ104" s="12"/>
    </row>
    <row r="105" spans="2:43" s="3" customFormat="1" ht="20.25" customHeight="1">
      <c r="B105" s="94"/>
      <c r="C105" s="63"/>
      <c r="D105" s="63"/>
      <c r="E105" s="64"/>
      <c r="F105" s="65"/>
      <c r="G105" s="66"/>
      <c r="H105" s="66"/>
      <c r="I105" s="95"/>
      <c r="J105" s="67"/>
      <c r="K105" s="68"/>
      <c r="L105" s="69"/>
      <c r="M105" s="70"/>
      <c r="N105" s="70">
        <f t="shared" si="0"/>
        <v>0</v>
      </c>
      <c r="O105" s="71"/>
      <c r="P105" s="72"/>
      <c r="Q105" s="73" t="str">
        <f t="shared" ref="Q105" si="748">IF(COUNT(V106:Z106,AP106)=0,0,IF(Q106=ROUNDDOWN(W106,0),CONCATENATE("ﾌﾞ-P",W105),IF(Q106=ROUNDDOWN(X106,0),CONCATENATE("ｾ-P",X105),IF(Q106=ROUNDDOWN(Y106,0),CONCATENATE("コ-P",Y105),IF(Q106=ROUNDDOWN(Z106,0),CONCATENATE("施-P",Z105),IF(Q106=ROUNDDOWN(AP106,0),CONCATENATE("歩-",AP105),IF(Q106=ROUNDDOWN(V106,-1),CONCATENATE(V105))))))))</f>
        <v>ﾌﾞ-P</v>
      </c>
      <c r="R105" s="74"/>
      <c r="S105" s="75"/>
      <c r="T105" s="75"/>
      <c r="U105" s="76"/>
      <c r="V105" s="77"/>
      <c r="W105" s="78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9"/>
      <c r="AJ105" s="80"/>
      <c r="AK105" s="81"/>
      <c r="AL105" s="81"/>
      <c r="AM105" s="81"/>
      <c r="AN105" s="81"/>
      <c r="AO105" s="75"/>
      <c r="AP105" s="75" t="str">
        <f>IF(AND($V106&lt;=0,$AH106=0,$AO106=0),"見積",IF(AND($V106=0,$AH106&lt;=0,$AO106=0),"材",IF(AND($V106=0,$AH106=0,$AO106&lt;=0),"労","複合")))</f>
        <v>複合</v>
      </c>
      <c r="AQ105" s="12"/>
    </row>
    <row r="106" spans="2:43" s="3" customFormat="1" ht="20.25" customHeight="1">
      <c r="B106" s="96"/>
      <c r="C106" s="82" t="str">
        <f>_xlfn.CONCAT(C62,"　計")</f>
        <v>舞台照明撤去処分工事　計</v>
      </c>
      <c r="D106" s="82"/>
      <c r="E106" s="83"/>
      <c r="F106" s="84"/>
      <c r="G106" s="85"/>
      <c r="H106" s="85">
        <f>SUM(H63:H105)</f>
        <v>131820</v>
      </c>
      <c r="I106" s="100"/>
      <c r="J106" s="67">
        <f>SUM(J63:J105)</f>
        <v>54820</v>
      </c>
      <c r="K106" s="68"/>
      <c r="L106" s="69"/>
      <c r="M106" s="86" t="str">
        <f>(C106)</f>
        <v>舞台照明撤去処分工事　計</v>
      </c>
      <c r="N106" s="86">
        <f t="shared" si="0"/>
        <v>0</v>
      </c>
      <c r="O106" s="87">
        <f>E106</f>
        <v>0</v>
      </c>
      <c r="P106" s="88">
        <f t="shared" ref="P106" si="749">F106</f>
        <v>0</v>
      </c>
      <c r="Q106" s="89">
        <f>ROUNDDOWN(IF(COUNT($AP106)=0,0,MIN($AP106)),0)</f>
        <v>0</v>
      </c>
      <c r="R106" s="90"/>
      <c r="S106" s="91"/>
      <c r="T106" s="91"/>
      <c r="U106" s="57"/>
      <c r="V106" s="58" t="str">
        <f t="shared" ref="V106" si="750">IF(COUNT(R106:T106)=0,"",ROUNDDOWN(MIN(R106:T106)*U106,-1))</f>
        <v/>
      </c>
      <c r="W106" s="92"/>
      <c r="X106" s="91"/>
      <c r="Y106" s="91"/>
      <c r="Z106" s="91"/>
      <c r="AA106" s="91">
        <f t="shared" ref="AA106" si="751">MIN(V106:Z106)</f>
        <v>0</v>
      </c>
      <c r="AB106" s="93"/>
      <c r="AC106" s="91">
        <f t="shared" ref="AC106" si="752">AA106*AB106</f>
        <v>0</v>
      </c>
      <c r="AD106" s="93"/>
      <c r="AE106" s="93"/>
      <c r="AF106" s="93"/>
      <c r="AG106" s="93"/>
      <c r="AH106" s="91">
        <f t="shared" ref="AH106" si="753">AC106*((1+AD106)+AE106+AF106+AG106)</f>
        <v>0</v>
      </c>
      <c r="AI106" s="91">
        <f>IF($AI105="",0,VLOOKUP(AI105,#REF!,2,FALSE))</f>
        <v>0</v>
      </c>
      <c r="AJ106" s="91">
        <f>IF($AJ105="",0,VLOOKUP(AJ105,#REF!,2,FALSE))</f>
        <v>0</v>
      </c>
      <c r="AK106" s="91">
        <f t="shared" ref="AK106:AL106" si="754">IF(AI106="","",AI106*AK105)</f>
        <v>0</v>
      </c>
      <c r="AL106" s="91">
        <f t="shared" si="754"/>
        <v>0</v>
      </c>
      <c r="AM106" s="91">
        <f>IF($AM105=0,0,#REF!)</f>
        <v>0</v>
      </c>
      <c r="AN106" s="91">
        <f t="shared" ref="AN106" si="755">IF(AI106="",0,AK106*AN105)+IF(AJ106="",0,AL106*AN105)</f>
        <v>0</v>
      </c>
      <c r="AO106" s="91">
        <f t="shared" ref="AO106" si="756">SUM(AK106:AN106)</f>
        <v>0</v>
      </c>
      <c r="AP106" s="91">
        <f t="shared" ref="AP106" si="757">AH106+AO106</f>
        <v>0</v>
      </c>
      <c r="AQ106" s="12"/>
    </row>
    <row r="107" spans="2:43" s="3" customFormat="1" ht="20.25" customHeight="1">
      <c r="B107" s="94"/>
      <c r="C107" s="63"/>
      <c r="D107" s="63"/>
      <c r="E107" s="64"/>
      <c r="F107" s="65"/>
      <c r="G107" s="66"/>
      <c r="H107" s="66"/>
      <c r="I107" s="98"/>
      <c r="J107" s="67"/>
      <c r="K107" s="68"/>
      <c r="L107" s="69"/>
      <c r="M107" s="70"/>
      <c r="N107" s="70">
        <f t="shared" si="0"/>
        <v>0</v>
      </c>
      <c r="O107" s="71"/>
      <c r="P107" s="72"/>
      <c r="Q107" s="73" t="str">
        <f t="shared" ref="Q107" si="758">IF(COUNT(V108:Z108,AP108)=0,0,IF(Q108=ROUNDDOWN(W108,0),CONCATENATE("ﾌﾞ-P",W107),IF(Q108=ROUNDDOWN(X108,0),CONCATENATE("ｾ-P",X107),IF(Q108=ROUNDDOWN(Y108,0),CONCATENATE("コ-P",Y107),IF(Q108=ROUNDDOWN(Z108,0),CONCATENATE("施-P",Z107),IF(Q108=ROUNDDOWN(AP108,0),CONCATENATE("歩-",AP107),IF(Q108=ROUNDDOWN(V108,-1),CONCATENATE(V107))))))))</f>
        <v>ﾌﾞ-P</v>
      </c>
      <c r="R107" s="74"/>
      <c r="S107" s="75"/>
      <c r="T107" s="75"/>
      <c r="U107" s="76"/>
      <c r="V107" s="77"/>
      <c r="W107" s="78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9"/>
      <c r="AJ107" s="80"/>
      <c r="AK107" s="81"/>
      <c r="AL107" s="81"/>
      <c r="AM107" s="81"/>
      <c r="AN107" s="81"/>
      <c r="AO107" s="75"/>
      <c r="AP107" s="75" t="str">
        <f t="shared" ref="AP107" si="759">IF(AND($V108&lt;=0,$AH108=0,$AO108=0),"見積",IF(AND($V108=0,$AH108&lt;=0,$AO108=0),"材",IF(AND($V108=0,$AH108=0,$AO108&lt;=0),"労","複合")))</f>
        <v>複合</v>
      </c>
      <c r="AQ107" s="12"/>
    </row>
    <row r="108" spans="2:43" s="3" customFormat="1" ht="20.25" customHeight="1">
      <c r="B108" s="96"/>
      <c r="C108" s="82"/>
      <c r="D108" s="82"/>
      <c r="E108" s="83"/>
      <c r="F108" s="84"/>
      <c r="G108" s="85"/>
      <c r="H108" s="85"/>
      <c r="I108" s="99"/>
      <c r="J108" s="67"/>
      <c r="K108" s="68"/>
      <c r="L108" s="69"/>
      <c r="M108" s="86">
        <f>(C108)</f>
        <v>0</v>
      </c>
      <c r="N108" s="86">
        <f t="shared" si="0"/>
        <v>0</v>
      </c>
      <c r="O108" s="87">
        <f>E108</f>
        <v>0</v>
      </c>
      <c r="P108" s="88">
        <f t="shared" ref="P108" si="760">F108</f>
        <v>0</v>
      </c>
      <c r="Q108" s="89">
        <f>ROUNDDOWN(IF(COUNT($AP108)=0,0,MIN($AP108)),0)</f>
        <v>0</v>
      </c>
      <c r="R108" s="90"/>
      <c r="S108" s="91"/>
      <c r="T108" s="91"/>
      <c r="U108" s="57"/>
      <c r="V108" s="58" t="str">
        <f t="shared" ref="V108" si="761">IF(COUNT(R108:T108)=0,"",ROUNDDOWN(MIN(R108:T108)*U108,-1))</f>
        <v/>
      </c>
      <c r="W108" s="92"/>
      <c r="X108" s="91"/>
      <c r="Y108" s="91"/>
      <c r="Z108" s="91"/>
      <c r="AA108" s="91">
        <f t="shared" ref="AA108" si="762">MIN(V108:Z108)</f>
        <v>0</v>
      </c>
      <c r="AB108" s="93"/>
      <c r="AC108" s="91">
        <f t="shared" ref="AC108" si="763">AA108*AB108</f>
        <v>0</v>
      </c>
      <c r="AD108" s="93"/>
      <c r="AE108" s="93"/>
      <c r="AF108" s="93"/>
      <c r="AG108" s="93"/>
      <c r="AH108" s="91">
        <f t="shared" ref="AH108" si="764">AC108*((1+AD108)+AE108+AF108+AG108)</f>
        <v>0</v>
      </c>
      <c r="AI108" s="91">
        <f>IF($AI107="",0,VLOOKUP(AI107,#REF!,2,FALSE))</f>
        <v>0</v>
      </c>
      <c r="AJ108" s="91">
        <f>IF($AJ107="",0,VLOOKUP(AJ107,#REF!,2,FALSE))</f>
        <v>0</v>
      </c>
      <c r="AK108" s="91">
        <f t="shared" ref="AK108:AL108" si="765">IF(AI108="","",AI108*AK107)</f>
        <v>0</v>
      </c>
      <c r="AL108" s="91">
        <f t="shared" si="765"/>
        <v>0</v>
      </c>
      <c r="AM108" s="91">
        <f>IF($AM107=0,0,#REF!)</f>
        <v>0</v>
      </c>
      <c r="AN108" s="91">
        <f t="shared" ref="AN108" si="766">IF(AI108="",0,AK108*AN107)+IF(AJ108="",0,AL108*AN107)</f>
        <v>0</v>
      </c>
      <c r="AO108" s="91">
        <f t="shared" ref="AO108" si="767">SUM(AK108:AN108)</f>
        <v>0</v>
      </c>
      <c r="AP108" s="91">
        <f t="shared" ref="AP108" si="768">AH108+AO108</f>
        <v>0</v>
      </c>
      <c r="AQ108" s="12"/>
    </row>
    <row r="109" spans="2:43" s="3" customFormat="1" ht="20.25" customHeight="1">
      <c r="B109" s="94"/>
      <c r="C109" s="63"/>
      <c r="D109" s="63"/>
      <c r="E109" s="64"/>
      <c r="F109" s="65"/>
      <c r="G109" s="66"/>
      <c r="H109" s="66"/>
      <c r="I109" s="98"/>
      <c r="J109" s="67"/>
      <c r="K109" s="68"/>
      <c r="L109" s="69"/>
      <c r="M109" s="70"/>
      <c r="N109" s="70">
        <f t="shared" si="0"/>
        <v>0</v>
      </c>
      <c r="O109" s="71"/>
      <c r="P109" s="72"/>
      <c r="Q109" s="73" t="str">
        <f t="shared" ref="Q109" si="769">IF(COUNT(V110:Z110,AP110)=0,0,IF(Q110=ROUNDDOWN(W110,0),CONCATENATE("ﾌﾞ-P",W109),IF(Q110=ROUNDDOWN(X110,0),CONCATENATE("ｾ-P",X109),IF(Q110=ROUNDDOWN(Y110,0),CONCATENATE("コ-P",Y109),IF(Q110=ROUNDDOWN(Z110,0),CONCATENATE("施-P",Z109),IF(Q110=ROUNDDOWN(AP110,0),CONCATENATE("歩-",AP109),IF(Q110=ROUNDDOWN(V110,-1),CONCATENATE(V109))))))))</f>
        <v>ﾌﾞ-P</v>
      </c>
      <c r="R109" s="74"/>
      <c r="S109" s="75"/>
      <c r="T109" s="75"/>
      <c r="U109" s="76"/>
      <c r="V109" s="77"/>
      <c r="W109" s="78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9"/>
      <c r="AJ109" s="80"/>
      <c r="AK109" s="81"/>
      <c r="AL109" s="81"/>
      <c r="AM109" s="81"/>
      <c r="AN109" s="81"/>
      <c r="AO109" s="75"/>
      <c r="AP109" s="75" t="str">
        <f>IF(AND($V110&lt;=0,$AH110=0,$AO110=0),"見積",IF(AND($V110=0,$AH110&lt;=0,$AO110=0),"材",IF(AND($V110=0,$AH110=0,$AO110&lt;=0),"労","複合")))</f>
        <v>複合</v>
      </c>
      <c r="AQ109" s="12"/>
    </row>
    <row r="110" spans="2:43" s="3" customFormat="1" ht="20.25" customHeight="1">
      <c r="B110" s="96"/>
      <c r="C110" s="101"/>
      <c r="D110" s="82"/>
      <c r="E110" s="83"/>
      <c r="F110" s="84"/>
      <c r="G110" s="85"/>
      <c r="H110" s="85"/>
      <c r="I110" s="99"/>
      <c r="J110" s="67"/>
      <c r="K110" s="68"/>
      <c r="L110" s="69"/>
      <c r="M110" s="86">
        <f>(C110)</f>
        <v>0</v>
      </c>
      <c r="N110" s="86">
        <f t="shared" si="0"/>
        <v>0</v>
      </c>
      <c r="O110" s="87">
        <f>E110</f>
        <v>0</v>
      </c>
      <c r="P110" s="88">
        <f t="shared" ref="P110" si="770">F110</f>
        <v>0</v>
      </c>
      <c r="Q110" s="89">
        <f>ROUNDDOWN(IF(COUNT($AP110)=0,0,MIN($AP110)),0)</f>
        <v>0</v>
      </c>
      <c r="R110" s="90"/>
      <c r="S110" s="91"/>
      <c r="T110" s="91"/>
      <c r="U110" s="57"/>
      <c r="V110" s="58" t="str">
        <f t="shared" ref="V110" si="771">IF(COUNT(R110:T110)=0,"",ROUNDDOWN(MIN(R110:T110)*U110,-1))</f>
        <v/>
      </c>
      <c r="W110" s="92"/>
      <c r="X110" s="91"/>
      <c r="Y110" s="91"/>
      <c r="Z110" s="91"/>
      <c r="AA110" s="91">
        <f t="shared" ref="AA110" si="772">MIN(V110:Z110)</f>
        <v>0</v>
      </c>
      <c r="AB110" s="93"/>
      <c r="AC110" s="91">
        <f t="shared" ref="AC110" si="773">AA110*AB110</f>
        <v>0</v>
      </c>
      <c r="AD110" s="93"/>
      <c r="AE110" s="93"/>
      <c r="AF110" s="93"/>
      <c r="AG110" s="93"/>
      <c r="AH110" s="91">
        <f t="shared" ref="AH110" si="774">AC110*((1+AD110)+AE110+AF110+AG110)</f>
        <v>0</v>
      </c>
      <c r="AI110" s="91">
        <f>IF($AI109="",0,VLOOKUP(AI109,#REF!,2,FALSE))</f>
        <v>0</v>
      </c>
      <c r="AJ110" s="91">
        <f>IF($AJ109="",0,VLOOKUP(AJ109,#REF!,2,FALSE))</f>
        <v>0</v>
      </c>
      <c r="AK110" s="91">
        <f t="shared" ref="AK110:AL110" si="775">IF(AI110="","",AI110*AK109)</f>
        <v>0</v>
      </c>
      <c r="AL110" s="91">
        <f t="shared" si="775"/>
        <v>0</v>
      </c>
      <c r="AM110" s="91">
        <f>IF($AM109=0,0,#REF!)</f>
        <v>0</v>
      </c>
      <c r="AN110" s="91">
        <f t="shared" ref="AN110" si="776">IF(AI110="",0,AK110*AN109)+IF(AJ110="",0,AL110*AN109)</f>
        <v>0</v>
      </c>
      <c r="AO110" s="91">
        <f t="shared" ref="AO110" si="777">SUM(AK110:AN110)</f>
        <v>0</v>
      </c>
      <c r="AP110" s="91">
        <f t="shared" ref="AP110" si="778">AH110+AO110</f>
        <v>0</v>
      </c>
      <c r="AQ110" s="12"/>
    </row>
    <row r="111" spans="2:43" s="3" customFormat="1" ht="20.25" customHeight="1">
      <c r="B111" s="94"/>
      <c r="C111" s="63"/>
      <c r="D111" s="63"/>
      <c r="E111" s="64"/>
      <c r="F111" s="65"/>
      <c r="G111" s="66"/>
      <c r="H111" s="66"/>
      <c r="I111" s="98"/>
      <c r="J111" s="67"/>
      <c r="K111" s="68"/>
      <c r="L111" s="69"/>
      <c r="M111" s="70"/>
      <c r="N111" s="70">
        <f t="shared" si="0"/>
        <v>0</v>
      </c>
      <c r="O111" s="71"/>
      <c r="P111" s="72"/>
      <c r="Q111" s="73" t="str">
        <f t="shared" ref="Q111" si="779">IF(COUNT(V112:Z112,AP112)=0,0,IF(Q112=ROUNDDOWN(W112,0),CONCATENATE("ﾌﾞ-P",W111),IF(Q112=ROUNDDOWN(X112,0),CONCATENATE("ｾ-P",X111),IF(Q112=ROUNDDOWN(Y112,0),CONCATENATE("コ-P",Y111),IF(Q112=ROUNDDOWN(Z112,0),CONCATENATE("施-P",Z111),IF(Q112=ROUNDDOWN(AP112,0),CONCATENATE("歩-",AP111),IF(Q112=ROUNDDOWN(V112,-1),CONCATENATE(V111))))))))</f>
        <v>コ-P122仙台</v>
      </c>
      <c r="R111" s="74"/>
      <c r="S111" s="75"/>
      <c r="T111" s="75"/>
      <c r="U111" s="76"/>
      <c r="V111" s="77"/>
      <c r="W111" s="78"/>
      <c r="X111" s="75"/>
      <c r="Y111" s="75" t="s">
        <v>17</v>
      </c>
      <c r="Z111" s="75"/>
      <c r="AA111" s="75"/>
      <c r="AB111" s="75"/>
      <c r="AC111" s="75"/>
      <c r="AD111" s="75"/>
      <c r="AE111" s="75"/>
      <c r="AF111" s="75"/>
      <c r="AG111" s="75"/>
      <c r="AH111" s="75"/>
      <c r="AI111" s="79"/>
      <c r="AJ111" s="80"/>
      <c r="AK111" s="81"/>
      <c r="AL111" s="81"/>
      <c r="AM111" s="81"/>
      <c r="AN111" s="81"/>
      <c r="AO111" s="75"/>
      <c r="AP111" s="75" t="str">
        <f>IF(AND($V112&lt;=0,$AH112=0,$AO112=0),"見積",IF(AND($V112=0,$AH112&lt;=0,$AO112=0),"材",IF(AND($V112=0,$AH112=0,$AO112&lt;=0),"労","複合")))</f>
        <v>複合</v>
      </c>
      <c r="AQ111" s="12"/>
    </row>
    <row r="112" spans="2:43" s="3" customFormat="1" ht="20.25" customHeight="1">
      <c r="B112" s="96"/>
      <c r="C112" s="82" t="s">
        <v>80</v>
      </c>
      <c r="D112" s="82" t="s">
        <v>81</v>
      </c>
      <c r="E112" s="83">
        <v>1</v>
      </c>
      <c r="F112" s="84" t="s">
        <v>18</v>
      </c>
      <c r="G112" s="85">
        <f t="shared" ref="G112" si="780">IF(Q112&lt;10,ROUNDDOWN(Q112,0),IF(Q112&lt;100,ROUNDDOWN((Q112),0),IF(Q112&lt;1000,ROUNDDOWN((Q112),-1),ROUNDDOWN(Q112,-(LEN(TEXT(Q112,"0"))-3)))))</f>
        <v>14900</v>
      </c>
      <c r="H112" s="85">
        <f t="shared" ref="H112" si="781">TRUNC(E112*G112)</f>
        <v>14900</v>
      </c>
      <c r="I112" s="99"/>
      <c r="J112" s="67"/>
      <c r="K112" s="68"/>
      <c r="L112" s="69"/>
      <c r="M112" s="86" t="str">
        <f>(C112)</f>
        <v>高天井部器具交換用足場</v>
      </c>
      <c r="N112" s="86" t="str">
        <f t="shared" si="0"/>
        <v>移動足場　ﾛｰﾘﾝｸﾞﾀﾜｰ　３段　期間1カ月</v>
      </c>
      <c r="O112" s="87">
        <f>E112</f>
        <v>1</v>
      </c>
      <c r="P112" s="88" t="str">
        <f t="shared" ref="P112" si="782">F112</f>
        <v>台</v>
      </c>
      <c r="Q112" s="89">
        <f>ROUNDDOWN(IF(COUNT($AP112)=0,0,MIN($AP112)),0)</f>
        <v>14900</v>
      </c>
      <c r="R112" s="90"/>
      <c r="S112" s="91"/>
      <c r="T112" s="91"/>
      <c r="U112" s="57"/>
      <c r="V112" s="58" t="str">
        <f t="shared" ref="V112" si="783">IF(COUNT(R112:T112)=0,"",ROUNDDOWN(MIN(R112:T112)*U112,-1))</f>
        <v/>
      </c>
      <c r="W112" s="92"/>
      <c r="X112" s="91"/>
      <c r="Y112" s="91">
        <v>14900</v>
      </c>
      <c r="Z112" s="91"/>
      <c r="AA112" s="91">
        <f t="shared" ref="AA112" si="784">MIN(V112:Z112)</f>
        <v>14900</v>
      </c>
      <c r="AB112" s="93">
        <v>1</v>
      </c>
      <c r="AC112" s="91">
        <f t="shared" ref="AC112" si="785">AA112*AB112</f>
        <v>14900</v>
      </c>
      <c r="AD112" s="93"/>
      <c r="AE112" s="93"/>
      <c r="AF112" s="93"/>
      <c r="AG112" s="93"/>
      <c r="AH112" s="91">
        <f t="shared" ref="AH112" si="786">AC112*((1+AD112)+AE112+AF112+AG112)</f>
        <v>14900</v>
      </c>
      <c r="AI112" s="91">
        <f>IF($AI111="",0,VLOOKUP(AI111,#REF!,2,FALSE))</f>
        <v>0</v>
      </c>
      <c r="AJ112" s="91">
        <f>IF($AJ111="",0,VLOOKUP(AJ111,#REF!,2,FALSE))</f>
        <v>0</v>
      </c>
      <c r="AK112" s="91">
        <f t="shared" ref="AK112:AL112" si="787">IF(AI112="","",AI112*AK111)</f>
        <v>0</v>
      </c>
      <c r="AL112" s="91">
        <f t="shared" si="787"/>
        <v>0</v>
      </c>
      <c r="AM112" s="91">
        <f>IF($AM111=0,0,#REF!)</f>
        <v>0</v>
      </c>
      <c r="AN112" s="91">
        <f t="shared" ref="AN112" si="788">IF(AI112="",0,AK112*AN111)+IF(AJ112="",0,AL112*AN111)</f>
        <v>0</v>
      </c>
      <c r="AO112" s="91">
        <f t="shared" ref="AO112" si="789">SUM(AK112:AN112)</f>
        <v>0</v>
      </c>
      <c r="AP112" s="91">
        <f t="shared" ref="AP112" si="790">AH112+AO112</f>
        <v>14900</v>
      </c>
      <c r="AQ112" s="12"/>
    </row>
    <row r="113" spans="2:43" s="3" customFormat="1" ht="20.25" customHeight="1">
      <c r="B113" s="94"/>
      <c r="C113" s="63"/>
      <c r="D113" s="63"/>
      <c r="E113" s="64"/>
      <c r="F113" s="65"/>
      <c r="G113" s="66"/>
      <c r="H113" s="66"/>
      <c r="I113" s="98"/>
      <c r="J113" s="67"/>
      <c r="K113" s="68"/>
      <c r="L113" s="69"/>
      <c r="M113" s="70"/>
      <c r="N113" s="70">
        <f t="shared" si="0"/>
        <v>0</v>
      </c>
      <c r="O113" s="71"/>
      <c r="P113" s="72"/>
      <c r="Q113" s="73" t="str">
        <f t="shared" ref="Q113" si="791">IF(COUNT(V114:Z114,AP114)=0,0,IF(Q114=ROUNDDOWN(W114,0),CONCATENATE("ﾌﾞ-P",W113),IF(Q114=ROUNDDOWN(X114,0),CONCATENATE("ｾ-P",X113),IF(Q114=ROUNDDOWN(Y114,0),CONCATENATE("コ-P",Y113),IF(Q114=ROUNDDOWN(Z114,0),CONCATENATE("施-P",Z113),IF(Q114=ROUNDDOWN(AP114,0),CONCATENATE("歩-",AP113),IF(Q114=ROUNDDOWN(V114,-1),CONCATENATE(V113))))))))</f>
        <v>ｾ-P</v>
      </c>
      <c r="R113" s="74"/>
      <c r="S113" s="75"/>
      <c r="T113" s="75"/>
      <c r="U113" s="76"/>
      <c r="V113" s="77"/>
      <c r="W113" s="78" t="s">
        <v>87</v>
      </c>
      <c r="X113" s="75"/>
      <c r="Y113" s="75"/>
      <c r="Z113" s="75"/>
      <c r="AA113" s="75"/>
      <c r="AB113" s="75"/>
      <c r="AC113" s="75"/>
      <c r="AD113" s="75"/>
      <c r="AE113" s="75"/>
      <c r="AF113" s="75"/>
      <c r="AG113" s="115">
        <v>0.05</v>
      </c>
      <c r="AH113" s="75"/>
      <c r="AI113" s="79" t="s">
        <v>70</v>
      </c>
      <c r="AJ113" s="80"/>
      <c r="AK113" s="81">
        <v>0.03</v>
      </c>
      <c r="AL113" s="81"/>
      <c r="AM113" s="81"/>
      <c r="AN113" s="81">
        <v>0.25</v>
      </c>
      <c r="AO113" s="75"/>
      <c r="AP113" s="75" t="e">
        <f>IF(AND($V114&lt;=0,$AH114=0,$AO114=0),"見積",IF(AND($V114=0,$AH114&lt;=0,$AO114=0),"材",IF(AND($V114=0,$AH114=0,$AO114&lt;=0),"労","複合")))</f>
        <v>#REF!</v>
      </c>
      <c r="AQ113" s="12"/>
    </row>
    <row r="114" spans="2:43" s="3" customFormat="1" ht="20.25" customHeight="1">
      <c r="B114" s="96"/>
      <c r="C114" s="82" t="s">
        <v>82</v>
      </c>
      <c r="D114" s="82" t="s">
        <v>83</v>
      </c>
      <c r="E114" s="83">
        <f>(1.524+SQRT(2)*0.9)*(1.829+SQRT(2)*0.9)*2</f>
        <v>17.350136534346579</v>
      </c>
      <c r="F114" s="84" t="s">
        <v>86</v>
      </c>
      <c r="G114" s="85">
        <f t="shared" ref="G114" si="792">IF(Q114&lt;10,ROUNDDOWN(Q114,0),IF(Q114&lt;100,ROUNDDOWN((Q114),0),IF(Q114&lt;1000,ROUNDDOWN((Q114),-1),ROUNDDOWN(Q114,-(LEN(TEXT(Q114,"0"))-3)))))</f>
        <v>0</v>
      </c>
      <c r="H114" s="85">
        <f t="shared" ref="H114" si="793">TRUNC(E114*G114)</f>
        <v>0</v>
      </c>
      <c r="I114" s="99"/>
      <c r="J114" s="67"/>
      <c r="K114" s="68"/>
      <c r="L114" s="69"/>
      <c r="M114" s="86" t="str">
        <f>(C114)</f>
        <v>高天井部器具交換用足場</v>
      </c>
      <c r="N114" s="86" t="str">
        <f t="shared" si="0"/>
        <v>移動足場　ﾛｰﾘﾝｸﾞﾀﾜｰ　５段　期間1カ月</v>
      </c>
      <c r="O114" s="87">
        <f>E114</f>
        <v>17.350136534346579</v>
      </c>
      <c r="P114" s="88" t="str">
        <f t="shared" ref="P114" si="794">F114</f>
        <v>㎡</v>
      </c>
      <c r="Q114" s="89">
        <f>ROUNDDOWN(IF(COUNT($AP114)=0,0,MIN($AP114)),0)</f>
        <v>0</v>
      </c>
      <c r="R114" s="90"/>
      <c r="S114" s="91"/>
      <c r="T114" s="91"/>
      <c r="U114" s="57"/>
      <c r="V114" s="58" t="str">
        <f t="shared" ref="V114" si="795">IF(COUNT(R114:T114)=0,"",ROUNDDOWN(MIN(R114:T114)*U114,-1))</f>
        <v/>
      </c>
      <c r="W114" s="92">
        <f>4680+265</f>
        <v>4945</v>
      </c>
      <c r="X114" s="91"/>
      <c r="Y114" s="91"/>
      <c r="Z114" s="91"/>
      <c r="AA114" s="91">
        <f t="shared" ref="AA114" si="796">MIN(V114:Z114)</f>
        <v>4945</v>
      </c>
      <c r="AB114" s="93">
        <f>30*0.02</f>
        <v>0.6</v>
      </c>
      <c r="AC114" s="91">
        <f t="shared" ref="AC114" si="797">AA114*AB114</f>
        <v>2967</v>
      </c>
      <c r="AD114" s="93"/>
      <c r="AE114" s="93"/>
      <c r="AF114" s="93"/>
      <c r="AG114" s="93">
        <f>AA114*30*AG113</f>
        <v>7417.5</v>
      </c>
      <c r="AH114" s="91">
        <f>AC114+((1+AD114)+AE114+AF114+AG114)</f>
        <v>10385.5</v>
      </c>
      <c r="AI114" s="91" t="e">
        <f>IF($AI113="",0,VLOOKUP(AI113,#REF!,2,FALSE))</f>
        <v>#REF!</v>
      </c>
      <c r="AJ114" s="91">
        <f>IF($AJ113="",0,VLOOKUP(AJ113,#REF!,2,FALSE))</f>
        <v>0</v>
      </c>
      <c r="AK114" s="91" t="e">
        <f>IF(AI114="","",AI114*AK113)</f>
        <v>#REF!</v>
      </c>
      <c r="AL114" s="91">
        <f t="shared" ref="AL114" si="798">IF(AJ114="","",AJ114*AL113)</f>
        <v>0</v>
      </c>
      <c r="AM114" s="91">
        <f>IF($AM113=0,0,#REF!)</f>
        <v>0</v>
      </c>
      <c r="AN114" s="91" t="e">
        <f t="shared" ref="AN114" si="799">IF(AI114="",0,AK114*AN113)+IF(AJ114="",0,AL114*AN113)</f>
        <v>#REF!</v>
      </c>
      <c r="AO114" s="91" t="e">
        <f t="shared" ref="AO114" si="800">SUM(AK114:AN114)</f>
        <v>#REF!</v>
      </c>
      <c r="AP114" s="91" t="e">
        <f t="shared" ref="AP114" si="801">AH114+AO114</f>
        <v>#REF!</v>
      </c>
      <c r="AQ114" s="12"/>
    </row>
    <row r="115" spans="2:43" s="3" customFormat="1" ht="20.25" customHeight="1">
      <c r="B115" s="94"/>
      <c r="C115" s="63"/>
      <c r="D115" s="63"/>
      <c r="E115" s="64"/>
      <c r="F115" s="65"/>
      <c r="G115" s="66"/>
      <c r="H115" s="66"/>
      <c r="I115" s="98"/>
      <c r="J115" s="67"/>
      <c r="K115" s="68"/>
      <c r="L115" s="69"/>
      <c r="M115" s="70"/>
      <c r="N115" s="70">
        <f t="shared" si="0"/>
        <v>0</v>
      </c>
      <c r="O115" s="71"/>
      <c r="P115" s="72"/>
      <c r="Q115" s="73" t="str">
        <f t="shared" ref="Q115" si="802">IF(COUNT(V116:Z116,AP116)=0,0,IF(Q116=ROUNDDOWN(W116,0),CONCATENATE("ﾌﾞ-P",W115),IF(Q116=ROUNDDOWN(X116,0),CONCATENATE("ｾ-P",X115),IF(Q116=ROUNDDOWN(Y116,0),CONCATENATE("コ-P",Y115),IF(Q116=ROUNDDOWN(Z116,0),CONCATENATE("施-P",Z115),IF(Q116=ROUNDDOWN(AP116,0),CONCATENATE("歩-",AP115),IF(Q116=ROUNDDOWN(V116,-1),CONCATENATE(V115))))))))</f>
        <v>コ-P110仙台</v>
      </c>
      <c r="R115" s="74"/>
      <c r="S115" s="75"/>
      <c r="T115" s="75"/>
      <c r="U115" s="76"/>
      <c r="V115" s="77"/>
      <c r="W115" s="78"/>
      <c r="X115" s="75"/>
      <c r="Y115" s="75" t="s">
        <v>16</v>
      </c>
      <c r="Z115" s="75"/>
      <c r="AA115" s="75"/>
      <c r="AB115" s="75"/>
      <c r="AC115" s="75"/>
      <c r="AD115" s="75"/>
      <c r="AE115" s="75"/>
      <c r="AF115" s="75"/>
      <c r="AG115" s="75"/>
      <c r="AH115" s="75"/>
      <c r="AI115" s="79"/>
      <c r="AJ115" s="80"/>
      <c r="AK115" s="81"/>
      <c r="AL115" s="81"/>
      <c r="AM115" s="81"/>
      <c r="AN115" s="81"/>
      <c r="AO115" s="75"/>
      <c r="AP115" s="75" t="str">
        <f>IF(AND($V116&lt;=0,$AH116=0,$AO116=0),"見積",IF(AND($V116=0,$AH116&lt;=0,$AO116=0),"材",IF(AND($V116=0,$AH116=0,$AO116&lt;=0),"労","複合")))</f>
        <v>複合</v>
      </c>
      <c r="AQ115" s="12"/>
    </row>
    <row r="116" spans="2:43" s="3" customFormat="1" ht="20.25" customHeight="1">
      <c r="B116" s="96"/>
      <c r="C116" s="82" t="s">
        <v>84</v>
      </c>
      <c r="D116" s="82" t="s">
        <v>85</v>
      </c>
      <c r="E116" s="83">
        <v>1042</v>
      </c>
      <c r="F116" s="84" t="s">
        <v>86</v>
      </c>
      <c r="G116" s="85">
        <f t="shared" ref="G116" si="803">IF(Q116&lt;10,ROUNDDOWN(Q116,0),IF(Q116&lt;100,ROUNDDOWN((Q116),0),IF(Q116&lt;1000,ROUNDDOWN((Q116),-1),ROUNDDOWN(Q116,-(LEN(TEXT(Q116,"0"))-3)))))</f>
        <v>610</v>
      </c>
      <c r="H116" s="85">
        <f t="shared" ref="H116" si="804">TRUNC(E116*G116)</f>
        <v>635620</v>
      </c>
      <c r="I116" s="99"/>
      <c r="J116" s="67"/>
      <c r="K116" s="68"/>
      <c r="L116" s="69"/>
      <c r="M116" s="86" t="str">
        <f>(C116)</f>
        <v>床養生(内部改修)　　</v>
      </c>
      <c r="N116" s="86" t="str">
        <f t="shared" si="0"/>
        <v>屋内運動場 ﾋﾞﾆﾙﾃｰﾌﾟ、専用ｼｰﾄ及びﾍﾞﾆｱ等による</v>
      </c>
      <c r="O116" s="87">
        <f>E116</f>
        <v>1042</v>
      </c>
      <c r="P116" s="88" t="str">
        <f t="shared" ref="P116" si="805">F116</f>
        <v>㎡</v>
      </c>
      <c r="Q116" s="89">
        <f>ROUNDDOWN(IF(COUNT($AP116)=0,0,MIN($AP116)),0)</f>
        <v>610</v>
      </c>
      <c r="R116" s="90"/>
      <c r="S116" s="91"/>
      <c r="T116" s="91"/>
      <c r="U116" s="57"/>
      <c r="V116" s="58" t="str">
        <f t="shared" ref="V116" si="806">IF(COUNT(R116:T116)=0,"",ROUNDDOWN(MIN(R116:T116)*U116,-1))</f>
        <v/>
      </c>
      <c r="W116" s="92"/>
      <c r="X116" s="91"/>
      <c r="Y116" s="91">
        <v>610</v>
      </c>
      <c r="Z116" s="91"/>
      <c r="AA116" s="91">
        <f t="shared" ref="AA116" si="807">MIN(V116:Z116)</f>
        <v>610</v>
      </c>
      <c r="AB116" s="93">
        <v>1</v>
      </c>
      <c r="AC116" s="91">
        <f t="shared" ref="AC116" si="808">AA116*AB116</f>
        <v>610</v>
      </c>
      <c r="AD116" s="93"/>
      <c r="AE116" s="93"/>
      <c r="AF116" s="93"/>
      <c r="AG116" s="93"/>
      <c r="AH116" s="91">
        <f t="shared" ref="AH116" si="809">AC116*((1+AD116)+AE116+AF116+AG116)</f>
        <v>610</v>
      </c>
      <c r="AI116" s="91">
        <f>IF($AI115="",0,VLOOKUP(AI115,#REF!,2,FALSE))</f>
        <v>0</v>
      </c>
      <c r="AJ116" s="91">
        <f>IF($AJ115="",0,VLOOKUP(AJ115,#REF!,2,FALSE))</f>
        <v>0</v>
      </c>
      <c r="AK116" s="91">
        <f t="shared" ref="AK116:AL116" si="810">IF(AI116="","",AI116*AK115)</f>
        <v>0</v>
      </c>
      <c r="AL116" s="91">
        <f t="shared" si="810"/>
        <v>0</v>
      </c>
      <c r="AM116" s="91">
        <f>IF($AM115=0,0,[36]R6県単価!$C$41)</f>
        <v>0</v>
      </c>
      <c r="AN116" s="91">
        <f t="shared" ref="AN116" si="811">IF(AI116="",0,AK116*AN115)+IF(AJ116="",0,AL116*AN115)</f>
        <v>0</v>
      </c>
      <c r="AO116" s="91">
        <f t="shared" ref="AO116" si="812">SUM(AK116:AN116)</f>
        <v>0</v>
      </c>
      <c r="AP116" s="91">
        <f t="shared" ref="AP116" si="813">AH116+AO116</f>
        <v>610</v>
      </c>
      <c r="AQ116" s="12"/>
    </row>
    <row r="117" spans="2:43" s="3" customFormat="1" ht="20.25" customHeight="1">
      <c r="B117" s="94"/>
      <c r="C117" s="63"/>
      <c r="D117" s="63"/>
      <c r="E117" s="64"/>
      <c r="F117" s="65"/>
      <c r="G117" s="66"/>
      <c r="H117" s="66"/>
      <c r="I117" s="98"/>
      <c r="J117" s="67"/>
      <c r="K117" s="68"/>
      <c r="L117" s="69"/>
      <c r="M117" s="70"/>
      <c r="N117" s="70">
        <f t="shared" si="0"/>
        <v>0</v>
      </c>
      <c r="O117" s="71"/>
      <c r="P117" s="72"/>
      <c r="Q117" s="73" t="str">
        <f t="shared" ref="Q117" si="814">IF(COUNT(V118:Z118,AP118)=0,0,IF(Q118=ROUNDDOWN(W118,0),CONCATENATE("ﾌﾞ-P",W117),IF(Q118=ROUNDDOWN(X118,0),CONCATENATE("ｾ-P",X117),IF(Q118=ROUNDDOWN(Y118,0),CONCATENATE("コ-P",Y117),IF(Q118=ROUNDDOWN(Z118,0),CONCATENATE("施-P",Z117),IF(Q118=ROUNDDOWN(AP118,0),CONCATENATE("歩-",AP117),IF(Q118=ROUNDDOWN(V118,-1),CONCATENATE(V117))))))))</f>
        <v>ﾌﾞ-P</v>
      </c>
      <c r="R117" s="74"/>
      <c r="S117" s="75"/>
      <c r="T117" s="75"/>
      <c r="U117" s="76"/>
      <c r="V117" s="77"/>
      <c r="W117" s="78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9"/>
      <c r="AJ117" s="80"/>
      <c r="AK117" s="81"/>
      <c r="AL117" s="81"/>
      <c r="AM117" s="81"/>
      <c r="AN117" s="81"/>
      <c r="AO117" s="75"/>
      <c r="AP117" s="75" t="str">
        <f>IF(AND($V118&lt;=0,$AH118=0,$AO118=0),"見積",IF(AND($V118=0,$AH118&lt;=0,$AO118=0),"材",IF(AND($V118=0,$AH118=0,$AO118&lt;=0),"労","複合")))</f>
        <v>複合</v>
      </c>
      <c r="AQ117" s="12"/>
    </row>
    <row r="118" spans="2:43" s="3" customFormat="1" ht="20.25" customHeight="1">
      <c r="B118" s="96"/>
      <c r="C118" s="82"/>
      <c r="D118" s="82"/>
      <c r="E118" s="83"/>
      <c r="F118" s="84"/>
      <c r="G118" s="85"/>
      <c r="H118" s="85"/>
      <c r="I118" s="99"/>
      <c r="J118" s="67"/>
      <c r="K118" s="68"/>
      <c r="L118" s="69"/>
      <c r="M118" s="86">
        <f>(C118)</f>
        <v>0</v>
      </c>
      <c r="N118" s="86">
        <f t="shared" si="0"/>
        <v>0</v>
      </c>
      <c r="O118" s="87">
        <f>E118</f>
        <v>0</v>
      </c>
      <c r="P118" s="88">
        <f t="shared" ref="P118" si="815">F118</f>
        <v>0</v>
      </c>
      <c r="Q118" s="89">
        <f>ROUNDDOWN(IF(COUNT($AP118)=0,0,MIN($AP118)),0)</f>
        <v>0</v>
      </c>
      <c r="R118" s="90"/>
      <c r="S118" s="91"/>
      <c r="T118" s="91"/>
      <c r="U118" s="57"/>
      <c r="V118" s="58" t="str">
        <f t="shared" ref="V118" si="816">IF(COUNT(R118:T118)=0,"",ROUNDDOWN(MIN(R118:T118)*U118,-1))</f>
        <v/>
      </c>
      <c r="W118" s="92"/>
      <c r="X118" s="91"/>
      <c r="Y118" s="91"/>
      <c r="Z118" s="91"/>
      <c r="AA118" s="91">
        <f t="shared" ref="AA118" si="817">MIN(V118:Z118)</f>
        <v>0</v>
      </c>
      <c r="AB118" s="93"/>
      <c r="AC118" s="91">
        <f t="shared" ref="AC118" si="818">AA118*AB118</f>
        <v>0</v>
      </c>
      <c r="AD118" s="93"/>
      <c r="AE118" s="93"/>
      <c r="AF118" s="93"/>
      <c r="AG118" s="93"/>
      <c r="AH118" s="91">
        <f t="shared" ref="AH118" si="819">AC118*((1+AD118)+AE118+AF118+AG118)</f>
        <v>0</v>
      </c>
      <c r="AI118" s="91">
        <f>IF($AI117="",0,VLOOKUP(AI117,#REF!,2,FALSE))</f>
        <v>0</v>
      </c>
      <c r="AJ118" s="91">
        <f>IF($AJ117="",0,VLOOKUP(AJ117,#REF!,2,FALSE))</f>
        <v>0</v>
      </c>
      <c r="AK118" s="91">
        <f t="shared" ref="AK118:AL118" si="820">IF(AI118="","",AI118*AK117)</f>
        <v>0</v>
      </c>
      <c r="AL118" s="91">
        <f t="shared" si="820"/>
        <v>0</v>
      </c>
      <c r="AM118" s="91">
        <f>IF($AM117=0,0,[36]R6県単価!$C$41)</f>
        <v>0</v>
      </c>
      <c r="AN118" s="91">
        <f t="shared" ref="AN118" si="821">IF(AI118="",0,AK118*AN117)+IF(AJ118="",0,AL118*AN117)</f>
        <v>0</v>
      </c>
      <c r="AO118" s="91">
        <f t="shared" ref="AO118" si="822">SUM(AK118:AN118)</f>
        <v>0</v>
      </c>
      <c r="AP118" s="91">
        <f t="shared" ref="AP118" si="823">AH118+AO118</f>
        <v>0</v>
      </c>
      <c r="AQ118" s="12"/>
    </row>
    <row r="119" spans="2:43" s="3" customFormat="1" ht="20.25" customHeight="1">
      <c r="B119" s="94"/>
      <c r="C119" s="63"/>
      <c r="D119" s="63"/>
      <c r="E119" s="64"/>
      <c r="F119" s="65"/>
      <c r="G119" s="66"/>
      <c r="H119" s="66"/>
      <c r="I119" s="98"/>
      <c r="J119" s="67"/>
      <c r="K119" s="68"/>
      <c r="L119" s="69"/>
      <c r="M119" s="70"/>
      <c r="N119" s="70">
        <f>(D119)</f>
        <v>0</v>
      </c>
      <c r="O119" s="71"/>
      <c r="P119" s="72"/>
      <c r="Q119" s="73" t="str">
        <f t="shared" ref="Q119" si="824">IF(COUNT(V120:Z120,AP120)=0,0,IF(Q120=ROUNDDOWN(W120,0),CONCATENATE("ﾌﾞ-P",W119),IF(Q120=ROUNDDOWN(X120,0),CONCATENATE("ｾ-P",X119),IF(Q120=ROUNDDOWN(Y120,0),CONCATENATE("コ-P",Y119),IF(Q120=ROUNDDOWN(Z120,0),CONCATENATE("施-P",Z119),IF(Q120=ROUNDDOWN(AP120,0),CONCATENATE("歩-",AP119),IF(Q120=ROUNDDOWN(V120,-1),CONCATENATE(V119))))))))</f>
        <v>ﾌﾞ-P</v>
      </c>
      <c r="R119" s="74"/>
      <c r="S119" s="75"/>
      <c r="T119" s="75"/>
      <c r="U119" s="76"/>
      <c r="V119" s="77"/>
      <c r="W119" s="78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9"/>
      <c r="AJ119" s="80"/>
      <c r="AK119" s="81"/>
      <c r="AL119" s="81"/>
      <c r="AM119" s="81"/>
      <c r="AN119" s="81"/>
      <c r="AO119" s="75"/>
      <c r="AP119" s="75" t="str">
        <f>IF(AND($V120&lt;=0,$AH120=0,$AO120=0),"見積",IF(AND($V120=0,$AH120&lt;=0,$AO120=0),"材",IF(AND($V120=0,$AH120=0,$AO120&lt;=0),"労","複合")))</f>
        <v>複合</v>
      </c>
      <c r="AQ119" s="12"/>
    </row>
    <row r="120" spans="2:43" s="3" customFormat="1" ht="20.25" customHeight="1">
      <c r="B120" s="96"/>
      <c r="C120" s="104"/>
      <c r="D120" s="104"/>
      <c r="E120" s="83"/>
      <c r="F120" s="84"/>
      <c r="G120" s="85"/>
      <c r="H120" s="85"/>
      <c r="I120" s="105"/>
      <c r="J120" s="67"/>
      <c r="K120" s="68"/>
      <c r="L120" s="69"/>
      <c r="M120" s="86">
        <f>(C120)</f>
        <v>0</v>
      </c>
      <c r="N120" s="86">
        <f>(D120)</f>
        <v>0</v>
      </c>
      <c r="O120" s="87">
        <f>E120</f>
        <v>0</v>
      </c>
      <c r="P120" s="88">
        <f>F120</f>
        <v>0</v>
      </c>
      <c r="Q120" s="89">
        <f>ROUNDDOWN(IF(COUNT($AP120)=0,0,MIN($AP120)),0)</f>
        <v>0</v>
      </c>
      <c r="R120" s="90"/>
      <c r="S120" s="91"/>
      <c r="T120" s="91"/>
      <c r="U120" s="57"/>
      <c r="V120" s="58" t="str">
        <f t="shared" ref="V120" si="825">IF(COUNT(R120:T120)=0,"",ROUNDDOWN(MIN(R120:T120)*U120,-1))</f>
        <v/>
      </c>
      <c r="W120" s="92"/>
      <c r="X120" s="91"/>
      <c r="Y120" s="91"/>
      <c r="Z120" s="91"/>
      <c r="AA120" s="91">
        <f t="shared" ref="AA120" si="826">MIN(V120:Z120)</f>
        <v>0</v>
      </c>
      <c r="AB120" s="93"/>
      <c r="AC120" s="91">
        <f t="shared" ref="AC120" si="827">AA120*AB120</f>
        <v>0</v>
      </c>
      <c r="AD120" s="93"/>
      <c r="AE120" s="93"/>
      <c r="AF120" s="93"/>
      <c r="AG120" s="93"/>
      <c r="AH120" s="91">
        <f t="shared" ref="AH120" si="828">AC120*((1+AD120)+AE120+AF120+AG120)</f>
        <v>0</v>
      </c>
      <c r="AI120" s="91">
        <f>IF($AI119="",0,VLOOKUP(AI119,#REF!,2,FALSE))</f>
        <v>0</v>
      </c>
      <c r="AJ120" s="91">
        <f>IF($AJ119="",0,VLOOKUP(AJ119,#REF!,2,FALSE))</f>
        <v>0</v>
      </c>
      <c r="AK120" s="91">
        <f t="shared" ref="AK120:AL120" si="829">IF(AI120="","",AI120*AK119)</f>
        <v>0</v>
      </c>
      <c r="AL120" s="91">
        <f t="shared" si="829"/>
        <v>0</v>
      </c>
      <c r="AM120" s="91">
        <f>IF($AM119=0,0,[36]R6県単価!$C$41)</f>
        <v>0</v>
      </c>
      <c r="AN120" s="91">
        <f t="shared" ref="AN120" si="830">IF(AI120="",0,AK120*AN119)+IF(AJ120="",0,AL120*AN119)</f>
        <v>0</v>
      </c>
      <c r="AO120" s="91">
        <f t="shared" ref="AO120" si="831">SUM(AK120:AN120)</f>
        <v>0</v>
      </c>
      <c r="AP120" s="91">
        <f t="shared" ref="AP120" si="832">AH120+AO120</f>
        <v>0</v>
      </c>
      <c r="AQ120" s="12"/>
    </row>
    <row r="121" spans="2:43" s="3" customFormat="1" ht="20.25" customHeight="1">
      <c r="B121" s="94"/>
      <c r="C121" s="63"/>
      <c r="D121" s="63"/>
      <c r="E121" s="64"/>
      <c r="F121" s="65"/>
      <c r="G121" s="66"/>
      <c r="H121" s="66"/>
      <c r="I121" s="98"/>
      <c r="J121" s="67"/>
      <c r="K121" s="68"/>
      <c r="L121" s="69"/>
      <c r="M121" s="70"/>
      <c r="N121" s="70">
        <f t="shared" si="0"/>
        <v>0</v>
      </c>
      <c r="O121" s="71"/>
      <c r="P121" s="72"/>
      <c r="Q121" s="73" t="str">
        <f t="shared" ref="Q121" si="833">IF(COUNT(V122:Z122,AP122)=0,0,IF(Q122=ROUNDDOWN(W122,0),CONCATENATE("ﾌﾞ-P",W121),IF(Q122=ROUNDDOWN(X122,0),CONCATENATE("ｾ-P",X121),IF(Q122=ROUNDDOWN(Y122,0),CONCATENATE("コ-P",Y121),IF(Q122=ROUNDDOWN(Z122,0),CONCATENATE("施-P",Z121),IF(Q122=ROUNDDOWN(AP122,0),CONCATENATE("歩-",AP121),IF(Q122=ROUNDDOWN(V122,-1),CONCATENATE(V121))))))))</f>
        <v>ﾌﾞ-P</v>
      </c>
      <c r="R121" s="74"/>
      <c r="S121" s="75"/>
      <c r="T121" s="75"/>
      <c r="U121" s="76"/>
      <c r="V121" s="77"/>
      <c r="W121" s="78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9"/>
      <c r="AJ121" s="80"/>
      <c r="AK121" s="81"/>
      <c r="AL121" s="81"/>
      <c r="AM121" s="81"/>
      <c r="AN121" s="81"/>
      <c r="AO121" s="75"/>
      <c r="AP121" s="75" t="str">
        <f>IF(AND($V122&lt;=0,$AH122=0,$AO122=0),"見積",IF(AND($V122=0,$AH122&lt;=0,$AO122=0),"材",IF(AND($V122=0,$AH122=0,$AO122&lt;=0),"労","複合")))</f>
        <v>複合</v>
      </c>
      <c r="AQ121" s="12"/>
    </row>
    <row r="122" spans="2:43" s="3" customFormat="1" ht="20.25" customHeight="1">
      <c r="B122" s="96"/>
      <c r="C122" s="82"/>
      <c r="D122" s="82"/>
      <c r="E122" s="83"/>
      <c r="F122" s="84"/>
      <c r="G122" s="85"/>
      <c r="H122" s="85"/>
      <c r="I122" s="99"/>
      <c r="J122" s="67"/>
      <c r="K122" s="68"/>
      <c r="L122" s="69"/>
      <c r="M122" s="86">
        <f>(C122)</f>
        <v>0</v>
      </c>
      <c r="N122" s="86">
        <f t="shared" si="0"/>
        <v>0</v>
      </c>
      <c r="O122" s="87">
        <f>E122</f>
        <v>0</v>
      </c>
      <c r="P122" s="88">
        <f t="shared" ref="P122" si="834">F122</f>
        <v>0</v>
      </c>
      <c r="Q122" s="89">
        <f>ROUNDDOWN(IF(COUNT($AP122)=0,0,MIN($AP122)),0)</f>
        <v>0</v>
      </c>
      <c r="R122" s="90"/>
      <c r="S122" s="91"/>
      <c r="T122" s="91"/>
      <c r="U122" s="57"/>
      <c r="V122" s="58" t="str">
        <f t="shared" ref="V122" si="835">IF(COUNT(R122:T122)=0,"",ROUNDDOWN(MIN(R122:T122)*U122,-1))</f>
        <v/>
      </c>
      <c r="W122" s="92"/>
      <c r="X122" s="91"/>
      <c r="Y122" s="91"/>
      <c r="Z122" s="91"/>
      <c r="AA122" s="91">
        <f t="shared" ref="AA122" si="836">MIN(V122:Z122)</f>
        <v>0</v>
      </c>
      <c r="AB122" s="93"/>
      <c r="AC122" s="91">
        <f t="shared" ref="AC122" si="837">AA122*AB122</f>
        <v>0</v>
      </c>
      <c r="AD122" s="93"/>
      <c r="AE122" s="93"/>
      <c r="AF122" s="93"/>
      <c r="AG122" s="93"/>
      <c r="AH122" s="91">
        <f t="shared" ref="AH122" si="838">AC122*((1+AD122)+AE122+AF122+AG122)</f>
        <v>0</v>
      </c>
      <c r="AI122" s="91">
        <f>IF($AI121="",0,VLOOKUP(AI121,#REF!,2,FALSE))</f>
        <v>0</v>
      </c>
      <c r="AJ122" s="91">
        <f>IF($AJ121="",0,VLOOKUP(AJ121,#REF!,2,FALSE))</f>
        <v>0</v>
      </c>
      <c r="AK122" s="91">
        <f t="shared" ref="AK122:AL122" si="839">IF(AI122="","",AI122*AK121)</f>
        <v>0</v>
      </c>
      <c r="AL122" s="91">
        <f t="shared" si="839"/>
        <v>0</v>
      </c>
      <c r="AM122" s="91">
        <f>IF($AM121=0,0,[36]R6県単価!$C$41)</f>
        <v>0</v>
      </c>
      <c r="AN122" s="91">
        <f t="shared" ref="AN122" si="840">IF(AI122="",0,AK122*AN121)+IF(AJ122="",0,AL122*AN121)</f>
        <v>0</v>
      </c>
      <c r="AO122" s="91">
        <f t="shared" ref="AO122" si="841">SUM(AK122:AN122)</f>
        <v>0</v>
      </c>
      <c r="AP122" s="91">
        <f t="shared" ref="AP122" si="842">AH122+AO122</f>
        <v>0</v>
      </c>
      <c r="AQ122" s="12"/>
    </row>
    <row r="123" spans="2:43" s="3" customFormat="1" ht="20.25" customHeight="1">
      <c r="B123" s="94"/>
      <c r="C123" s="63"/>
      <c r="D123" s="63"/>
      <c r="E123" s="64"/>
      <c r="F123" s="65"/>
      <c r="G123" s="66"/>
      <c r="H123" s="66"/>
      <c r="I123" s="95"/>
      <c r="J123" s="67"/>
      <c r="K123" s="68"/>
      <c r="L123" s="69"/>
      <c r="M123" s="70"/>
      <c r="N123" s="70">
        <f t="shared" si="0"/>
        <v>0</v>
      </c>
      <c r="O123" s="71"/>
      <c r="P123" s="72"/>
      <c r="Q123" s="73" t="str">
        <f t="shared" ref="Q123" si="843">IF(COUNT(V124:Z124,AP124)=0,0,IF(Q124=ROUNDDOWN(W124,0),CONCATENATE("ﾌﾞ-P",W123),IF(Q124=ROUNDDOWN(X124,0),CONCATENATE("ｾ-P",X123),IF(Q124=ROUNDDOWN(Y124,0),CONCATENATE("コ-P",Y123),IF(Q124=ROUNDDOWN(Z124,0),CONCATENATE("施-P",Z123),IF(Q124=ROUNDDOWN(AP124,0),CONCATENATE("歩-",AP123),IF(Q124=ROUNDDOWN(V124,-1),CONCATENATE(V123))))))))</f>
        <v>ﾌﾞ-P</v>
      </c>
      <c r="R123" s="74"/>
      <c r="S123" s="75"/>
      <c r="T123" s="75"/>
      <c r="U123" s="76"/>
      <c r="V123" s="77"/>
      <c r="W123" s="78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9"/>
      <c r="AJ123" s="80"/>
      <c r="AK123" s="81"/>
      <c r="AL123" s="81"/>
      <c r="AM123" s="81"/>
      <c r="AN123" s="81"/>
      <c r="AO123" s="75"/>
      <c r="AP123" s="75" t="str">
        <f>IF(AND($V124&lt;=0,$AH124=0,$AO124=0),"見積",IF(AND($V124=0,$AH124&lt;=0,$AO124=0),"材",IF(AND($V124=0,$AH124=0,$AO124&lt;=0),"労","複合")))</f>
        <v>複合</v>
      </c>
      <c r="AQ123" s="12"/>
    </row>
    <row r="124" spans="2:43" s="3" customFormat="1" ht="20.25" customHeight="1">
      <c r="B124" s="96"/>
      <c r="C124" s="82"/>
      <c r="D124" s="82"/>
      <c r="E124" s="83"/>
      <c r="F124" s="84"/>
      <c r="G124" s="85"/>
      <c r="H124" s="85"/>
      <c r="I124" s="100"/>
      <c r="J124" s="67"/>
      <c r="K124" s="68"/>
      <c r="L124" s="69"/>
      <c r="M124" s="86">
        <f>(C124)</f>
        <v>0</v>
      </c>
      <c r="N124" s="86">
        <f t="shared" si="0"/>
        <v>0</v>
      </c>
      <c r="O124" s="87">
        <f>E124</f>
        <v>0</v>
      </c>
      <c r="P124" s="88">
        <f t="shared" ref="P124" si="844">F124</f>
        <v>0</v>
      </c>
      <c r="Q124" s="89">
        <f>ROUNDDOWN(IF(COUNT($AP124)=0,0,MIN($AP124)),0)</f>
        <v>0</v>
      </c>
      <c r="R124" s="90"/>
      <c r="S124" s="91"/>
      <c r="T124" s="91"/>
      <c r="U124" s="57"/>
      <c r="V124" s="58" t="str">
        <f t="shared" ref="V124" si="845">IF(COUNT(R124:T124)=0,"",ROUNDDOWN(MIN(R124:T124)*U124,-1))</f>
        <v/>
      </c>
      <c r="W124" s="92"/>
      <c r="X124" s="91"/>
      <c r="Y124" s="91"/>
      <c r="Z124" s="91"/>
      <c r="AA124" s="91">
        <f t="shared" ref="AA124" si="846">MIN(V124:Z124)</f>
        <v>0</v>
      </c>
      <c r="AB124" s="93"/>
      <c r="AC124" s="91">
        <f t="shared" ref="AC124" si="847">AA124*AB124</f>
        <v>0</v>
      </c>
      <c r="AD124" s="93"/>
      <c r="AE124" s="93"/>
      <c r="AF124" s="93"/>
      <c r="AG124" s="93"/>
      <c r="AH124" s="91">
        <f t="shared" ref="AH124" si="848">AC124*((1+AD124)+AE124+AF124+AG124)</f>
        <v>0</v>
      </c>
      <c r="AI124" s="91">
        <f>IF($AI123="",0,VLOOKUP(AI123,#REF!,2,FALSE))</f>
        <v>0</v>
      </c>
      <c r="AJ124" s="91">
        <f>IF($AJ123="",0,VLOOKUP(AJ123,#REF!,2,FALSE))</f>
        <v>0</v>
      </c>
      <c r="AK124" s="91">
        <f t="shared" ref="AK124:AL124" si="849">IF(AI124="","",AI124*AK123)</f>
        <v>0</v>
      </c>
      <c r="AL124" s="91">
        <f t="shared" si="849"/>
        <v>0</v>
      </c>
      <c r="AM124" s="91">
        <f>IF($AM123=0,0,[36]R6県単価!$C$41)</f>
        <v>0</v>
      </c>
      <c r="AN124" s="91">
        <f t="shared" ref="AN124" si="850">IF(AI124="",0,AK124*AN123)+IF(AJ124="",0,AL124*AN123)</f>
        <v>0</v>
      </c>
      <c r="AO124" s="91">
        <f t="shared" ref="AO124" si="851">SUM(AK124:AN124)</f>
        <v>0</v>
      </c>
      <c r="AP124" s="91">
        <f t="shared" ref="AP124" si="852">AH124+AO124</f>
        <v>0</v>
      </c>
      <c r="AQ124" s="12"/>
    </row>
    <row r="125" spans="2:43" s="3" customFormat="1" ht="20.25" customHeight="1">
      <c r="B125" s="94"/>
      <c r="C125" s="63"/>
      <c r="D125" s="63"/>
      <c r="E125" s="64"/>
      <c r="F125" s="65"/>
      <c r="G125" s="66"/>
      <c r="H125" s="66"/>
      <c r="I125" s="98"/>
      <c r="J125" s="67"/>
      <c r="K125" s="68"/>
      <c r="L125" s="69"/>
      <c r="M125" s="70"/>
      <c r="N125" s="70">
        <f t="shared" si="0"/>
        <v>0</v>
      </c>
      <c r="O125" s="71"/>
      <c r="P125" s="72"/>
      <c r="Q125" s="73" t="str">
        <f t="shared" ref="Q125" si="853">IF(COUNT(V126:Z126,AP126)=0,0,IF(Q126=ROUNDDOWN(W126,0),CONCATENATE("ﾌﾞ-P",W125),IF(Q126=ROUNDDOWN(X126,0),CONCATENATE("ｾ-P",X125),IF(Q126=ROUNDDOWN(Y126,0),CONCATENATE("コ-P",Y125),IF(Q126=ROUNDDOWN(Z126,0),CONCATENATE("施-P",Z125),IF(Q126=ROUNDDOWN(AP126,0),CONCATENATE("歩-",AP125),IF(Q126=ROUNDDOWN(V126,-1),CONCATENATE(V125))))))))</f>
        <v>ﾌﾞ-P</v>
      </c>
      <c r="R125" s="74"/>
      <c r="S125" s="75"/>
      <c r="T125" s="75"/>
      <c r="U125" s="76"/>
      <c r="V125" s="77"/>
      <c r="W125" s="78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9"/>
      <c r="AJ125" s="80"/>
      <c r="AK125" s="81"/>
      <c r="AL125" s="81"/>
      <c r="AM125" s="81"/>
      <c r="AN125" s="81"/>
      <c r="AO125" s="75"/>
      <c r="AP125" s="75" t="str">
        <f>IF(AND($V126&lt;=0,$AH126=0,$AO126=0),"見積",IF(AND($V126=0,$AH126&lt;=0,$AO126=0),"材",IF(AND($V126=0,$AH126=0,$AO126&lt;=0),"労","複合")))</f>
        <v>複合</v>
      </c>
      <c r="AQ125" s="12"/>
    </row>
    <row r="126" spans="2:43" s="3" customFormat="1" ht="20.25" customHeight="1">
      <c r="B126" s="96"/>
      <c r="C126" s="82"/>
      <c r="D126" s="82"/>
      <c r="E126" s="83"/>
      <c r="F126" s="84"/>
      <c r="G126" s="85"/>
      <c r="H126" s="85"/>
      <c r="I126" s="99"/>
      <c r="J126" s="67"/>
      <c r="K126" s="68"/>
      <c r="L126" s="69"/>
      <c r="M126" s="86">
        <f>(C126)</f>
        <v>0</v>
      </c>
      <c r="N126" s="86">
        <f t="shared" si="0"/>
        <v>0</v>
      </c>
      <c r="O126" s="87">
        <f>E126</f>
        <v>0</v>
      </c>
      <c r="P126" s="88">
        <f t="shared" ref="P126" si="854">F126</f>
        <v>0</v>
      </c>
      <c r="Q126" s="89">
        <f>ROUNDDOWN(IF(COUNT($AP126)=0,0,MIN($AP126)),0)</f>
        <v>0</v>
      </c>
      <c r="R126" s="90"/>
      <c r="S126" s="91"/>
      <c r="T126" s="91"/>
      <c r="U126" s="57"/>
      <c r="V126" s="58" t="str">
        <f t="shared" ref="V126" si="855">IF(COUNT(R126:T126)=0,"",ROUNDDOWN(MIN(R126:T126)*U126,-1))</f>
        <v/>
      </c>
      <c r="W126" s="92"/>
      <c r="X126" s="91"/>
      <c r="Y126" s="91"/>
      <c r="Z126" s="91"/>
      <c r="AA126" s="91">
        <f t="shared" ref="AA126" si="856">MIN(V126:Z126)</f>
        <v>0</v>
      </c>
      <c r="AB126" s="93"/>
      <c r="AC126" s="91">
        <f t="shared" ref="AC126" si="857">AA126*AB126</f>
        <v>0</v>
      </c>
      <c r="AD126" s="93"/>
      <c r="AE126" s="93"/>
      <c r="AF126" s="93"/>
      <c r="AG126" s="93"/>
      <c r="AH126" s="91">
        <f t="shared" ref="AH126" si="858">AC126*((1+AD126)+AE126+AF126+AG126)</f>
        <v>0</v>
      </c>
      <c r="AI126" s="91">
        <f>IF($AI125="",0,VLOOKUP(AI125,#REF!,2,FALSE))</f>
        <v>0</v>
      </c>
      <c r="AJ126" s="91">
        <f>IF($AJ125="",0,VLOOKUP(AJ125,#REF!,2,FALSE))</f>
        <v>0</v>
      </c>
      <c r="AK126" s="91">
        <f t="shared" ref="AK126:AL126" si="859">IF(AI126="","",AI126*AK125)</f>
        <v>0</v>
      </c>
      <c r="AL126" s="91">
        <f t="shared" si="859"/>
        <v>0</v>
      </c>
      <c r="AM126" s="91">
        <f>IF($AM125=0,0,[36]R6県単価!$C$41)</f>
        <v>0</v>
      </c>
      <c r="AN126" s="91">
        <f t="shared" ref="AN126" si="860">IF(AI126="",0,AK126*AN125)+IF(AJ126="",0,AL126*AN125)</f>
        <v>0</v>
      </c>
      <c r="AO126" s="91">
        <f t="shared" ref="AO126" si="861">SUM(AK126:AN126)</f>
        <v>0</v>
      </c>
      <c r="AP126" s="91">
        <f t="shared" ref="AP126" si="862">AH126+AO126</f>
        <v>0</v>
      </c>
      <c r="AQ126" s="12"/>
    </row>
    <row r="127" spans="2:43" s="3" customFormat="1" ht="20.25" customHeight="1">
      <c r="B127" s="94"/>
      <c r="C127" s="63"/>
      <c r="D127" s="63"/>
      <c r="E127" s="64"/>
      <c r="F127" s="65"/>
      <c r="G127" s="66"/>
      <c r="H127" s="66"/>
      <c r="I127" s="98"/>
      <c r="J127" s="67"/>
      <c r="K127" s="68"/>
      <c r="L127" s="69"/>
      <c r="M127" s="70"/>
      <c r="N127" s="70">
        <f t="shared" si="0"/>
        <v>0</v>
      </c>
      <c r="O127" s="71"/>
      <c r="P127" s="72"/>
      <c r="Q127" s="73" t="str">
        <f t="shared" ref="Q127" si="863">IF(COUNT(V128:Z128,AP128)=0,0,IF(Q128=ROUNDDOWN(W128,0),CONCATENATE("ﾌﾞ-P",W127),IF(Q128=ROUNDDOWN(X128,0),CONCATENATE("ｾ-P",X127),IF(Q128=ROUNDDOWN(Y128,0),CONCATENATE("コ-P",Y127),IF(Q128=ROUNDDOWN(Z128,0),CONCATENATE("施-P",Z127),IF(Q128=ROUNDDOWN(AP128,0),CONCATENATE("歩-",AP127),IF(Q128=ROUNDDOWN(V128,-1),CONCATENATE(V127))))))))</f>
        <v>ﾌﾞ-P</v>
      </c>
      <c r="R127" s="74"/>
      <c r="S127" s="75"/>
      <c r="T127" s="75"/>
      <c r="U127" s="76"/>
      <c r="V127" s="77"/>
      <c r="W127" s="78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9"/>
      <c r="AJ127" s="80"/>
      <c r="AK127" s="81"/>
      <c r="AL127" s="81"/>
      <c r="AM127" s="81"/>
      <c r="AN127" s="81"/>
      <c r="AO127" s="75"/>
      <c r="AP127" s="75" t="str">
        <f>IF(AND($V128&lt;=0,$AH128=0,$AO128=0),"見積",IF(AND($V128=0,$AH128&lt;=0,$AO128=0),"材",IF(AND($V128=0,$AH128=0,$AO128&lt;=0),"労","複合")))</f>
        <v>複合</v>
      </c>
      <c r="AQ127" s="12"/>
    </row>
    <row r="128" spans="2:43" s="3" customFormat="1" ht="20.25" customHeight="1">
      <c r="B128" s="96"/>
      <c r="C128" s="82"/>
      <c r="D128" s="82"/>
      <c r="E128" s="83"/>
      <c r="F128" s="84"/>
      <c r="G128" s="85"/>
      <c r="H128" s="85"/>
      <c r="I128" s="99"/>
      <c r="J128" s="67"/>
      <c r="K128" s="68"/>
      <c r="L128" s="69"/>
      <c r="M128" s="86">
        <f>(C128)</f>
        <v>0</v>
      </c>
      <c r="N128" s="86">
        <f t="shared" si="0"/>
        <v>0</v>
      </c>
      <c r="O128" s="87">
        <f>E128</f>
        <v>0</v>
      </c>
      <c r="P128" s="88">
        <f t="shared" ref="P128" si="864">F128</f>
        <v>0</v>
      </c>
      <c r="Q128" s="89">
        <f>ROUNDDOWN(IF(COUNT($AP128)=0,0,MIN($AP128)),0)</f>
        <v>0</v>
      </c>
      <c r="R128" s="90"/>
      <c r="S128" s="91"/>
      <c r="T128" s="91"/>
      <c r="U128" s="57"/>
      <c r="V128" s="58" t="str">
        <f t="shared" ref="V128" si="865">IF(COUNT(R128:T128)=0,"",ROUNDDOWN(MIN(R128:T128)*U128,-1))</f>
        <v/>
      </c>
      <c r="W128" s="92"/>
      <c r="X128" s="91"/>
      <c r="Y128" s="91"/>
      <c r="Z128" s="91"/>
      <c r="AA128" s="91">
        <f t="shared" ref="AA128" si="866">MIN(V128:Z128)</f>
        <v>0</v>
      </c>
      <c r="AB128" s="93"/>
      <c r="AC128" s="91">
        <f t="shared" ref="AC128" si="867">AA128*AB128</f>
        <v>0</v>
      </c>
      <c r="AD128" s="93"/>
      <c r="AE128" s="93"/>
      <c r="AF128" s="93"/>
      <c r="AG128" s="93"/>
      <c r="AH128" s="91">
        <f t="shared" ref="AH128" si="868">AC128*((1+AD128)+AE128+AF128+AG128)</f>
        <v>0</v>
      </c>
      <c r="AI128" s="91">
        <f>IF($AI127="",0,VLOOKUP(AI127,#REF!,2,FALSE))</f>
        <v>0</v>
      </c>
      <c r="AJ128" s="91">
        <f>IF($AJ127="",0,VLOOKUP(AJ127,#REF!,2,FALSE))</f>
        <v>0</v>
      </c>
      <c r="AK128" s="91">
        <f t="shared" ref="AK128:AL128" si="869">IF(AI128="","",AI128*AK127)</f>
        <v>0</v>
      </c>
      <c r="AL128" s="91">
        <f t="shared" si="869"/>
        <v>0</v>
      </c>
      <c r="AM128" s="91">
        <f>IF($AM127=0,0,[36]R6県単価!$C$41)</f>
        <v>0</v>
      </c>
      <c r="AN128" s="91">
        <f t="shared" ref="AN128" si="870">IF(AI128="",0,AK128*AN127)+IF(AJ128="",0,AL128*AN127)</f>
        <v>0</v>
      </c>
      <c r="AO128" s="91">
        <f t="shared" ref="AO128" si="871">SUM(AK128:AN128)</f>
        <v>0</v>
      </c>
      <c r="AP128" s="91">
        <f t="shared" ref="AP128" si="872">AH128+AO128</f>
        <v>0</v>
      </c>
      <c r="AQ128" s="12"/>
    </row>
    <row r="129" spans="2:43" s="3" customFormat="1" ht="20.25" customHeight="1">
      <c r="B129" s="94"/>
      <c r="C129" s="63"/>
      <c r="D129" s="63"/>
      <c r="E129" s="64"/>
      <c r="F129" s="65"/>
      <c r="G129" s="102"/>
      <c r="H129" s="66"/>
      <c r="I129" s="98"/>
      <c r="J129" s="67"/>
      <c r="K129" s="68"/>
      <c r="L129" s="69"/>
      <c r="M129" s="70"/>
      <c r="N129" s="70">
        <f t="shared" si="0"/>
        <v>0</v>
      </c>
      <c r="O129" s="71"/>
      <c r="P129" s="72"/>
      <c r="Q129" s="73" t="str">
        <f t="shared" ref="Q129" si="873">IF(COUNT(V130:Z130,AP130)=0,0,IF(Q130=ROUNDDOWN(W130,0),CONCATENATE("ﾌﾞ-P",W129),IF(Q130=ROUNDDOWN(X130,0),CONCATENATE("ｾ-P",X129),IF(Q130=ROUNDDOWN(Y130,0),CONCATENATE("コ-P",Y129),IF(Q130=ROUNDDOWN(Z130,0),CONCATENATE("施-P",Z129),IF(Q130=ROUNDDOWN(AP130,0),CONCATENATE("歩-",AP129),IF(Q130=ROUNDDOWN(V130,-1),CONCATENATE(V129))))))))</f>
        <v>ﾌﾞ-P</v>
      </c>
      <c r="R129" s="74"/>
      <c r="S129" s="75"/>
      <c r="T129" s="75"/>
      <c r="U129" s="76"/>
      <c r="V129" s="77"/>
      <c r="W129" s="78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9"/>
      <c r="AJ129" s="80"/>
      <c r="AK129" s="81"/>
      <c r="AL129" s="81"/>
      <c r="AM129" s="81"/>
      <c r="AN129" s="81"/>
      <c r="AO129" s="75"/>
      <c r="AP129" s="75" t="str">
        <f>IF(AND($V130&lt;=0,$AH130=0,$AO130=0),"見積",IF(AND($V130=0,$AH130&lt;=0,$AO130=0),"材",IF(AND($V130=0,$AH130=0,$AO130&lt;=0),"労","複合")))</f>
        <v>複合</v>
      </c>
      <c r="AQ129" s="12"/>
    </row>
    <row r="130" spans="2:43" s="3" customFormat="1" ht="20.25" customHeight="1">
      <c r="B130" s="96"/>
      <c r="C130" s="82"/>
      <c r="D130" s="82"/>
      <c r="E130" s="83"/>
      <c r="F130" s="84"/>
      <c r="G130" s="103"/>
      <c r="H130" s="85"/>
      <c r="I130" s="99"/>
      <c r="J130" s="67"/>
      <c r="K130" s="68"/>
      <c r="L130" s="69"/>
      <c r="M130" s="86">
        <f>(C130)</f>
        <v>0</v>
      </c>
      <c r="N130" s="86">
        <f t="shared" si="0"/>
        <v>0</v>
      </c>
      <c r="O130" s="87">
        <f>E130</f>
        <v>0</v>
      </c>
      <c r="P130" s="88">
        <f t="shared" ref="P130" si="874">F130</f>
        <v>0</v>
      </c>
      <c r="Q130" s="89">
        <f>ROUNDDOWN(IF(COUNT($AP130)=0,0,MIN($AP130)),0)</f>
        <v>0</v>
      </c>
      <c r="R130" s="90"/>
      <c r="S130" s="91"/>
      <c r="T130" s="91"/>
      <c r="U130" s="57"/>
      <c r="V130" s="58" t="str">
        <f t="shared" ref="V130" si="875">IF(COUNT(R130:T130)=0,"",ROUNDDOWN(MIN(R130:T130)*U130,-1))</f>
        <v/>
      </c>
      <c r="W130" s="92"/>
      <c r="X130" s="91"/>
      <c r="Y130" s="91"/>
      <c r="Z130" s="91"/>
      <c r="AA130" s="91">
        <f t="shared" ref="AA130" si="876">MIN(V130:Z130)</f>
        <v>0</v>
      </c>
      <c r="AB130" s="93"/>
      <c r="AC130" s="91">
        <f t="shared" ref="AC130" si="877">AA130*AB130</f>
        <v>0</v>
      </c>
      <c r="AD130" s="93"/>
      <c r="AE130" s="93"/>
      <c r="AF130" s="93"/>
      <c r="AG130" s="93"/>
      <c r="AH130" s="91">
        <f t="shared" ref="AH130" si="878">AC130*((1+AD130)+AE130+AF130+AG130)</f>
        <v>0</v>
      </c>
      <c r="AI130" s="91">
        <f>IF($AI129="",0,VLOOKUP(AI129,#REF!,2,FALSE))</f>
        <v>0</v>
      </c>
      <c r="AJ130" s="91">
        <f>IF($AJ129="",0,VLOOKUP(AJ129,#REF!,2,FALSE))</f>
        <v>0</v>
      </c>
      <c r="AK130" s="91">
        <f t="shared" ref="AK130:AL130" si="879">IF(AI130="","",AI130*AK129)</f>
        <v>0</v>
      </c>
      <c r="AL130" s="91">
        <f t="shared" si="879"/>
        <v>0</v>
      </c>
      <c r="AM130" s="91">
        <f>IF($AM129=0,0,[36]R6県単価!$C$41)</f>
        <v>0</v>
      </c>
      <c r="AN130" s="91">
        <f t="shared" ref="AN130" si="880">IF(AI130="",0,AK130*AN129)+IF(AJ130="",0,AL130*AN129)</f>
        <v>0</v>
      </c>
      <c r="AO130" s="91">
        <f t="shared" ref="AO130" si="881">SUM(AK130:AN130)</f>
        <v>0</v>
      </c>
      <c r="AP130" s="91">
        <f t="shared" ref="AP130" si="882">AH130+AO130</f>
        <v>0</v>
      </c>
      <c r="AQ130" s="12"/>
    </row>
    <row r="131" spans="2:43" s="3" customFormat="1" ht="20.25" customHeight="1">
      <c r="B131" s="94"/>
      <c r="C131" s="63"/>
      <c r="D131" s="63"/>
      <c r="E131" s="64"/>
      <c r="F131" s="65"/>
      <c r="G131" s="66"/>
      <c r="H131" s="66"/>
      <c r="I131" s="98"/>
      <c r="J131" s="67"/>
      <c r="K131" s="68"/>
      <c r="L131" s="69"/>
      <c r="M131" s="70"/>
      <c r="N131" s="70">
        <f t="shared" si="0"/>
        <v>0</v>
      </c>
      <c r="O131" s="71"/>
      <c r="P131" s="72"/>
      <c r="Q131" s="73" t="str">
        <f t="shared" ref="Q131" si="883">IF(COUNT(V132:Z132,AP132)=0,0,IF(Q132=ROUNDDOWN(W132,0),CONCATENATE("ﾌﾞ-P",W131),IF(Q132=ROUNDDOWN(X132,0),CONCATENATE("ｾ-P",X131),IF(Q132=ROUNDDOWN(Y132,0),CONCATENATE("コ-P",Y131),IF(Q132=ROUNDDOWN(Z132,0),CONCATENATE("施-P",Z131),IF(Q132=ROUNDDOWN(AP132,0),CONCATENATE("歩-",AP131),IF(Q132=ROUNDDOWN(V132,-1),CONCATENATE(V131))))))))</f>
        <v>ﾌﾞ-P</v>
      </c>
      <c r="R131" s="74"/>
      <c r="S131" s="75"/>
      <c r="T131" s="75"/>
      <c r="U131" s="76"/>
      <c r="V131" s="77"/>
      <c r="W131" s="78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9"/>
      <c r="AJ131" s="80"/>
      <c r="AK131" s="81"/>
      <c r="AL131" s="81"/>
      <c r="AM131" s="81"/>
      <c r="AN131" s="81"/>
      <c r="AO131" s="75"/>
      <c r="AP131" s="75" t="str">
        <f t="shared" ref="AP131" si="884">IF(AND($V132&lt;=0,$AH132=0,$AO132=0),"見積",IF(AND($V132=0,$AH132&lt;=0,$AO132=0),"材",IF(AND($V132=0,$AH132=0,$AO132&lt;=0),"労","複合")))</f>
        <v>複合</v>
      </c>
      <c r="AQ131" s="12"/>
    </row>
    <row r="132" spans="2:43" s="3" customFormat="1" ht="20.25" customHeight="1">
      <c r="B132" s="96"/>
      <c r="C132" s="82"/>
      <c r="D132" s="82"/>
      <c r="E132" s="83"/>
      <c r="F132" s="84"/>
      <c r="G132" s="85"/>
      <c r="H132" s="85"/>
      <c r="I132" s="99"/>
      <c r="J132" s="67"/>
      <c r="K132" s="68"/>
      <c r="L132" s="69"/>
      <c r="M132" s="86">
        <f>(C132)</f>
        <v>0</v>
      </c>
      <c r="N132" s="86">
        <f t="shared" si="0"/>
        <v>0</v>
      </c>
      <c r="O132" s="87">
        <f>E132</f>
        <v>0</v>
      </c>
      <c r="P132" s="88">
        <f t="shared" ref="P132" si="885">F132</f>
        <v>0</v>
      </c>
      <c r="Q132" s="89">
        <f>ROUNDDOWN(IF(COUNT($AP132)=0,0,MIN($AP132)),0)</f>
        <v>0</v>
      </c>
      <c r="R132" s="90"/>
      <c r="S132" s="91"/>
      <c r="T132" s="91"/>
      <c r="U132" s="57"/>
      <c r="V132" s="58" t="str">
        <f t="shared" ref="V132" si="886">IF(COUNT(R132:T132)=0,"",ROUNDDOWN(MIN(R132:T132)*U132,-1))</f>
        <v/>
      </c>
      <c r="W132" s="92"/>
      <c r="X132" s="91"/>
      <c r="Y132" s="91"/>
      <c r="Z132" s="91"/>
      <c r="AA132" s="91">
        <f t="shared" ref="AA132" si="887">MIN(V132:Z132)</f>
        <v>0</v>
      </c>
      <c r="AB132" s="93"/>
      <c r="AC132" s="91">
        <f t="shared" ref="AC132" si="888">AA132*AB132</f>
        <v>0</v>
      </c>
      <c r="AD132" s="93"/>
      <c r="AE132" s="93"/>
      <c r="AF132" s="93"/>
      <c r="AG132" s="93"/>
      <c r="AH132" s="91">
        <f t="shared" ref="AH132" si="889">AC132*((1+AD132)+AE132+AF132+AG132)</f>
        <v>0</v>
      </c>
      <c r="AI132" s="91">
        <f>IF($AI131="",0,VLOOKUP(AI131,#REF!,2,FALSE))</f>
        <v>0</v>
      </c>
      <c r="AJ132" s="91">
        <f>IF($AJ131="",0,VLOOKUP(AJ131,#REF!,2,FALSE))</f>
        <v>0</v>
      </c>
      <c r="AK132" s="91">
        <f t="shared" ref="AK132:AL132" si="890">IF(AI132="","",AI132*AK131)</f>
        <v>0</v>
      </c>
      <c r="AL132" s="91">
        <f t="shared" si="890"/>
        <v>0</v>
      </c>
      <c r="AM132" s="91">
        <f>IF($AM131=0,0,[36]R6県単価!$C$41)</f>
        <v>0</v>
      </c>
      <c r="AN132" s="91">
        <f t="shared" ref="AN132" si="891">IF(AI132="",0,AK132*AN131)+IF(AJ132="",0,AL132*AN131)</f>
        <v>0</v>
      </c>
      <c r="AO132" s="91">
        <f t="shared" ref="AO132" si="892">SUM(AK132:AN132)</f>
        <v>0</v>
      </c>
      <c r="AP132" s="91">
        <f t="shared" ref="AP132" si="893">AH132+AO132</f>
        <v>0</v>
      </c>
      <c r="AQ132" s="12"/>
    </row>
    <row r="133" spans="2:43" s="3" customFormat="1" ht="20.25" customHeight="1">
      <c r="B133" s="94"/>
      <c r="C133" s="63"/>
      <c r="D133" s="63"/>
      <c r="E133" s="64"/>
      <c r="F133" s="65"/>
      <c r="G133" s="66"/>
      <c r="H133" s="66"/>
      <c r="I133" s="95"/>
      <c r="J133" s="67"/>
      <c r="K133" s="68"/>
      <c r="L133" s="69"/>
      <c r="M133" s="70"/>
      <c r="N133" s="70">
        <f t="shared" ref="N133:N196" si="894">(D133)</f>
        <v>0</v>
      </c>
      <c r="O133" s="71"/>
      <c r="P133" s="72"/>
      <c r="Q133" s="73" t="str">
        <f t="shared" ref="Q133" si="895">IF(COUNT(V134:Z134,AP134)=0,0,IF(Q134=ROUNDDOWN(W134,0),CONCATENATE("ﾌﾞ-P",W133),IF(Q134=ROUNDDOWN(X134,0),CONCATENATE("ｾ-P",X133),IF(Q134=ROUNDDOWN(Y134,0),CONCATENATE("コ-P",Y133),IF(Q134=ROUNDDOWN(Z134,0),CONCATENATE("施-P",Z133),IF(Q134=ROUNDDOWN(AP134,0),CONCATENATE("歩-",AP133),IF(Q134=ROUNDDOWN(V134,-1),CONCATENATE(V133))))))))</f>
        <v>ﾌﾞ-P</v>
      </c>
      <c r="R133" s="74"/>
      <c r="S133" s="75"/>
      <c r="T133" s="75"/>
      <c r="U133" s="76"/>
      <c r="V133" s="77"/>
      <c r="W133" s="78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9"/>
      <c r="AJ133" s="80"/>
      <c r="AK133" s="81"/>
      <c r="AL133" s="81"/>
      <c r="AM133" s="81"/>
      <c r="AN133" s="81"/>
      <c r="AO133" s="75"/>
      <c r="AP133" s="75" t="str">
        <f t="shared" ref="AP133" si="896">IF(AND($V134&lt;=0,$AH134=0,$AO134=0),"見積",IF(AND($V134=0,$AH134&lt;=0,$AO134=0),"材",IF(AND($V134=0,$AH134=0,$AO134&lt;=0),"労","複合")))</f>
        <v>複合</v>
      </c>
      <c r="AQ133" s="12"/>
    </row>
    <row r="134" spans="2:43" s="3" customFormat="1" ht="20.25" customHeight="1">
      <c r="B134" s="96"/>
      <c r="C134" s="82"/>
      <c r="D134" s="82"/>
      <c r="E134" s="83"/>
      <c r="F134" s="84"/>
      <c r="G134" s="85"/>
      <c r="H134" s="85"/>
      <c r="I134" s="100"/>
      <c r="J134" s="67"/>
      <c r="K134" s="68"/>
      <c r="L134" s="69"/>
      <c r="M134" s="86">
        <f>(C134)</f>
        <v>0</v>
      </c>
      <c r="N134" s="86">
        <f t="shared" si="894"/>
        <v>0</v>
      </c>
      <c r="O134" s="87">
        <f>E134</f>
        <v>0</v>
      </c>
      <c r="P134" s="88">
        <f t="shared" ref="P134" si="897">F134</f>
        <v>0</v>
      </c>
      <c r="Q134" s="89">
        <f t="shared" ref="Q134:Q186" si="898">ROUNDDOWN(IF(COUNT($AP134)=0,0,MIN($AP134)),0)</f>
        <v>0</v>
      </c>
      <c r="R134" s="90"/>
      <c r="S134" s="91"/>
      <c r="T134" s="91"/>
      <c r="U134" s="57"/>
      <c r="V134" s="58" t="str">
        <f t="shared" ref="V134" si="899">IF(COUNT(R134:T134)=0,"",ROUNDDOWN(MIN(R134:T134)*U134,-1))</f>
        <v/>
      </c>
      <c r="W134" s="92"/>
      <c r="X134" s="91"/>
      <c r="Y134" s="91"/>
      <c r="Z134" s="91"/>
      <c r="AA134" s="91">
        <f t="shared" ref="AA134" si="900">MIN(V134:Z134)</f>
        <v>0</v>
      </c>
      <c r="AB134" s="93"/>
      <c r="AC134" s="91">
        <f t="shared" ref="AC134" si="901">AA134*AB134</f>
        <v>0</v>
      </c>
      <c r="AD134" s="93"/>
      <c r="AE134" s="93"/>
      <c r="AF134" s="93"/>
      <c r="AG134" s="93"/>
      <c r="AH134" s="91">
        <f t="shared" ref="AH134" si="902">AC134*((1+AD134)+AE134+AF134+AG134)</f>
        <v>0</v>
      </c>
      <c r="AI134" s="91">
        <f>IF($AI133="",0,VLOOKUP(AI133,#REF!,2,FALSE))</f>
        <v>0</v>
      </c>
      <c r="AJ134" s="91">
        <f>IF($AJ133="",0,VLOOKUP(AJ133,#REF!,2,FALSE))</f>
        <v>0</v>
      </c>
      <c r="AK134" s="91">
        <f t="shared" ref="AK134:AL134" si="903">IF(AI134="","",AI134*AK133)</f>
        <v>0</v>
      </c>
      <c r="AL134" s="91">
        <f t="shared" si="903"/>
        <v>0</v>
      </c>
      <c r="AM134" s="91">
        <f>IF($AM133=0,0,[36]R6県単価!$C$41)</f>
        <v>0</v>
      </c>
      <c r="AN134" s="91">
        <f t="shared" ref="AN134" si="904">IF(AI134="",0,AK134*AN133)+IF(AJ134="",0,AL134*AN133)</f>
        <v>0</v>
      </c>
      <c r="AO134" s="91">
        <f t="shared" ref="AO134" si="905">SUM(AK134:AN134)</f>
        <v>0</v>
      </c>
      <c r="AP134" s="91">
        <f t="shared" ref="AP134" si="906">AH134+AO134</f>
        <v>0</v>
      </c>
      <c r="AQ134" s="12"/>
    </row>
    <row r="135" spans="2:43" s="3" customFormat="1" ht="20.25" customHeight="1">
      <c r="B135" s="94"/>
      <c r="C135" s="63"/>
      <c r="D135" s="63"/>
      <c r="E135" s="64"/>
      <c r="F135" s="65"/>
      <c r="G135" s="66"/>
      <c r="H135" s="66"/>
      <c r="I135" s="95"/>
      <c r="J135" s="67"/>
      <c r="K135" s="68"/>
      <c r="L135" s="69"/>
      <c r="M135" s="70"/>
      <c r="N135" s="70">
        <f t="shared" si="894"/>
        <v>0</v>
      </c>
      <c r="O135" s="71"/>
      <c r="P135" s="72"/>
      <c r="Q135" s="73" t="str">
        <f t="shared" ref="Q135" si="907">IF(COUNT(V136:Z136,AP136)=0,0,IF(Q136=ROUNDDOWN(W136,0),CONCATENATE("ﾌﾞ-P",W135),IF(Q136=ROUNDDOWN(X136,0),CONCATENATE("ｾ-P",X135),IF(Q136=ROUNDDOWN(Y136,0),CONCATENATE("コ-P",Y135),IF(Q136=ROUNDDOWN(Z136,0),CONCATENATE("施-P",Z135),IF(Q136=ROUNDDOWN(AP136,0),CONCATENATE("歩-",AP135),IF(Q136=ROUNDDOWN(V136,-1),CONCATENATE(V135))))))))</f>
        <v>ﾌﾞ-P</v>
      </c>
      <c r="R135" s="74"/>
      <c r="S135" s="75"/>
      <c r="T135" s="75"/>
      <c r="U135" s="76"/>
      <c r="V135" s="77"/>
      <c r="W135" s="78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9"/>
      <c r="AJ135" s="80"/>
      <c r="AK135" s="81"/>
      <c r="AL135" s="81"/>
      <c r="AM135" s="81"/>
      <c r="AN135" s="81"/>
      <c r="AO135" s="75"/>
      <c r="AP135" s="75" t="str">
        <f>IF(AND($V136&lt;=0,$AH136=0,$AO136=0),"見積",IF(AND($V136=0,$AH136&lt;=0,$AO136=0),"材",IF(AND($V136=0,$AH136=0,$AO136&lt;=0),"労","複合")))</f>
        <v>複合</v>
      </c>
      <c r="AQ135" s="12"/>
    </row>
    <row r="136" spans="2:43" s="3" customFormat="1" ht="20.25" customHeight="1">
      <c r="B136" s="96"/>
      <c r="C136" s="82"/>
      <c r="D136" s="82"/>
      <c r="E136" s="83"/>
      <c r="F136" s="84"/>
      <c r="G136" s="85"/>
      <c r="H136" s="85"/>
      <c r="I136" s="100"/>
      <c r="J136" s="67"/>
      <c r="K136" s="68"/>
      <c r="L136" s="69"/>
      <c r="M136" s="86">
        <f>(C136)</f>
        <v>0</v>
      </c>
      <c r="N136" s="86">
        <f t="shared" si="894"/>
        <v>0</v>
      </c>
      <c r="O136" s="87">
        <f>E136</f>
        <v>0</v>
      </c>
      <c r="P136" s="88">
        <f t="shared" ref="P136" si="908">F136</f>
        <v>0</v>
      </c>
      <c r="Q136" s="89">
        <f>ROUNDDOWN(IF(COUNT($AP136)=0,0,MIN($AP136)),0)</f>
        <v>0</v>
      </c>
      <c r="R136" s="90"/>
      <c r="S136" s="91"/>
      <c r="T136" s="91"/>
      <c r="U136" s="57"/>
      <c r="V136" s="58" t="str">
        <f t="shared" ref="V136" si="909">IF(COUNT(R136:T136)=0,"",ROUNDDOWN(MIN(R136:T136)*U136,-1))</f>
        <v/>
      </c>
      <c r="W136" s="92"/>
      <c r="X136" s="91"/>
      <c r="Y136" s="91"/>
      <c r="Z136" s="91"/>
      <c r="AA136" s="91">
        <f t="shared" ref="AA136" si="910">MIN(V136:Z136)</f>
        <v>0</v>
      </c>
      <c r="AB136" s="93"/>
      <c r="AC136" s="91">
        <f t="shared" ref="AC136" si="911">AA136*AB136</f>
        <v>0</v>
      </c>
      <c r="AD136" s="93"/>
      <c r="AE136" s="93"/>
      <c r="AF136" s="93"/>
      <c r="AG136" s="93"/>
      <c r="AH136" s="91">
        <f t="shared" ref="AH136" si="912">AC136*((1+AD136)+AE136+AF136+AG136)</f>
        <v>0</v>
      </c>
      <c r="AI136" s="91">
        <f>IF($AI135="",0,VLOOKUP(AI135,#REF!,2,FALSE))</f>
        <v>0</v>
      </c>
      <c r="AJ136" s="91">
        <f>IF($AJ135="",0,VLOOKUP(AJ135,#REF!,2,FALSE))</f>
        <v>0</v>
      </c>
      <c r="AK136" s="91">
        <f t="shared" ref="AK136:AL136" si="913">IF(AI136="","",AI136*AK135)</f>
        <v>0</v>
      </c>
      <c r="AL136" s="91">
        <f t="shared" si="913"/>
        <v>0</v>
      </c>
      <c r="AM136" s="91">
        <f>IF($AM135=0,0,[36]R6県単価!$C$41)</f>
        <v>0</v>
      </c>
      <c r="AN136" s="91">
        <f t="shared" ref="AN136" si="914">IF(AI136="",0,AK136*AN135)+IF(AJ136="",0,AL136*AN135)</f>
        <v>0</v>
      </c>
      <c r="AO136" s="91">
        <f t="shared" ref="AO136" si="915">SUM(AK136:AN136)</f>
        <v>0</v>
      </c>
      <c r="AP136" s="91">
        <f t="shared" ref="AP136" si="916">AH136+AO136</f>
        <v>0</v>
      </c>
      <c r="AQ136" s="12"/>
    </row>
    <row r="137" spans="2:43" s="3" customFormat="1" ht="20.25" customHeight="1">
      <c r="B137" s="94"/>
      <c r="C137" s="63"/>
      <c r="D137" s="63"/>
      <c r="E137" s="64"/>
      <c r="F137" s="65"/>
      <c r="G137" s="66"/>
      <c r="H137" s="66"/>
      <c r="I137" s="95"/>
      <c r="J137" s="67"/>
      <c r="K137" s="68"/>
      <c r="L137" s="69"/>
      <c r="M137" s="70"/>
      <c r="N137" s="70">
        <f t="shared" si="894"/>
        <v>0</v>
      </c>
      <c r="O137" s="71"/>
      <c r="P137" s="72"/>
      <c r="Q137" s="73" t="str">
        <f t="shared" ref="Q137" si="917">IF(COUNT(V138:Z138,AP138)=0,0,IF(Q138=ROUNDDOWN(W138,0),CONCATENATE("ﾌﾞ-P",W137),IF(Q138=ROUNDDOWN(X138,0),CONCATENATE("ｾ-P",X137),IF(Q138=ROUNDDOWN(Y138,0),CONCATENATE("コ-P",Y137),IF(Q138=ROUNDDOWN(Z138,0),CONCATENATE("施-P",Z137),IF(Q138=ROUNDDOWN(AP138,0),CONCATENATE("歩-",AP137),IF(Q138=ROUNDDOWN(V138,-1),CONCATENATE(V137))))))))</f>
        <v>ﾌﾞ-P</v>
      </c>
      <c r="R137" s="74"/>
      <c r="S137" s="75"/>
      <c r="T137" s="75"/>
      <c r="U137" s="76"/>
      <c r="V137" s="77"/>
      <c r="W137" s="78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9"/>
      <c r="AJ137" s="80"/>
      <c r="AK137" s="81"/>
      <c r="AL137" s="81"/>
      <c r="AM137" s="81"/>
      <c r="AN137" s="81"/>
      <c r="AO137" s="75"/>
      <c r="AP137" s="75" t="str">
        <f>IF(AND($V138&lt;=0,$AH138=0,$AO138=0),"見積",IF(AND($V138=0,$AH138&lt;=0,$AO138=0),"材",IF(AND($V138=0,$AH138=0,$AO138&lt;=0),"労","複合")))</f>
        <v>複合</v>
      </c>
      <c r="AQ137" s="12"/>
    </row>
    <row r="138" spans="2:43" s="3" customFormat="1" ht="20.25" customHeight="1">
      <c r="B138" s="96"/>
      <c r="C138" s="82"/>
      <c r="D138" s="82"/>
      <c r="E138" s="83"/>
      <c r="F138" s="84"/>
      <c r="G138" s="85"/>
      <c r="H138" s="85"/>
      <c r="I138" s="100"/>
      <c r="J138" s="67"/>
      <c r="K138" s="68"/>
      <c r="L138" s="69"/>
      <c r="M138" s="86">
        <f>(C138)</f>
        <v>0</v>
      </c>
      <c r="N138" s="86">
        <f t="shared" si="894"/>
        <v>0</v>
      </c>
      <c r="O138" s="87">
        <f>E138</f>
        <v>0</v>
      </c>
      <c r="P138" s="88">
        <f t="shared" ref="P138" si="918">F138</f>
        <v>0</v>
      </c>
      <c r="Q138" s="89">
        <f>ROUNDDOWN(IF(COUNT($AP138)=0,0,MIN($AP138)),0)</f>
        <v>0</v>
      </c>
      <c r="R138" s="90"/>
      <c r="S138" s="91"/>
      <c r="T138" s="91"/>
      <c r="U138" s="57"/>
      <c r="V138" s="58" t="str">
        <f t="shared" ref="V138" si="919">IF(COUNT(R138:T138)=0,"",ROUNDDOWN(MIN(R138:T138)*U138,-1))</f>
        <v/>
      </c>
      <c r="W138" s="92"/>
      <c r="X138" s="91"/>
      <c r="Y138" s="91"/>
      <c r="Z138" s="91"/>
      <c r="AA138" s="91">
        <f t="shared" ref="AA138" si="920">MIN(V138:Z138)</f>
        <v>0</v>
      </c>
      <c r="AB138" s="93"/>
      <c r="AC138" s="91">
        <f t="shared" ref="AC138" si="921">AA138*AB138</f>
        <v>0</v>
      </c>
      <c r="AD138" s="93"/>
      <c r="AE138" s="93"/>
      <c r="AF138" s="93"/>
      <c r="AG138" s="93"/>
      <c r="AH138" s="91">
        <f t="shared" ref="AH138" si="922">AC138*((1+AD138)+AE138+AF138+AG138)</f>
        <v>0</v>
      </c>
      <c r="AI138" s="91">
        <f>IF($AI137="",0,VLOOKUP(AI137,#REF!,2,FALSE))</f>
        <v>0</v>
      </c>
      <c r="AJ138" s="91">
        <f>IF($AJ137="",0,VLOOKUP(AJ137,#REF!,2,FALSE))</f>
        <v>0</v>
      </c>
      <c r="AK138" s="91">
        <f t="shared" ref="AK138:AL138" si="923">IF(AI138="","",AI138*AK137)</f>
        <v>0</v>
      </c>
      <c r="AL138" s="91">
        <f t="shared" si="923"/>
        <v>0</v>
      </c>
      <c r="AM138" s="91">
        <f>IF($AM137=0,0,[36]R6県単価!$C$41)</f>
        <v>0</v>
      </c>
      <c r="AN138" s="91">
        <f t="shared" ref="AN138" si="924">IF(AI138="",0,AK138*AN137)+IF(AJ138="",0,AL138*AN137)</f>
        <v>0</v>
      </c>
      <c r="AO138" s="91">
        <f t="shared" ref="AO138" si="925">SUM(AK138:AN138)</f>
        <v>0</v>
      </c>
      <c r="AP138" s="91">
        <f t="shared" ref="AP138" si="926">AH138+AO138</f>
        <v>0</v>
      </c>
      <c r="AQ138" s="12"/>
    </row>
    <row r="139" spans="2:43" s="3" customFormat="1" ht="20.25" customHeight="1">
      <c r="B139" s="94"/>
      <c r="C139" s="63"/>
      <c r="D139" s="63"/>
      <c r="E139" s="64"/>
      <c r="F139" s="65"/>
      <c r="G139" s="66"/>
      <c r="H139" s="66"/>
      <c r="I139" s="95"/>
      <c r="J139" s="67"/>
      <c r="K139" s="68"/>
      <c r="L139" s="69"/>
      <c r="M139" s="70"/>
      <c r="N139" s="70">
        <f t="shared" si="894"/>
        <v>0</v>
      </c>
      <c r="O139" s="71"/>
      <c r="P139" s="72"/>
      <c r="Q139" s="73" t="str">
        <f t="shared" ref="Q139" si="927">IF(COUNT(V140:Z140,AP140)=0,0,IF(Q140=ROUNDDOWN(W140,0),CONCATENATE("ﾌﾞ-P",W139),IF(Q140=ROUNDDOWN(X140,0),CONCATENATE("ｾ-P",X139),IF(Q140=ROUNDDOWN(Y140,0),CONCATENATE("コ-P",Y139),IF(Q140=ROUNDDOWN(Z140,0),CONCATENATE("施-P",Z139),IF(Q140=ROUNDDOWN(AP140,0),CONCATENATE("歩-",AP139),IF(Q140=ROUNDDOWN(V140,-1),CONCATENATE(V139))))))))</f>
        <v>ﾌﾞ-P</v>
      </c>
      <c r="R139" s="74"/>
      <c r="S139" s="75"/>
      <c r="T139" s="75"/>
      <c r="U139" s="76"/>
      <c r="V139" s="77"/>
      <c r="W139" s="78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9"/>
      <c r="AJ139" s="80"/>
      <c r="AK139" s="81"/>
      <c r="AL139" s="81"/>
      <c r="AM139" s="81"/>
      <c r="AN139" s="81"/>
      <c r="AO139" s="75"/>
      <c r="AP139" s="75" t="str">
        <f>IF(AND($V140&lt;=0,$AH140=0,$AO140=0),"見積",IF(AND($V140=0,$AH140&lt;=0,$AO140=0),"材",IF(AND($V140=0,$AH140=0,$AO140&lt;=0),"労","複合")))</f>
        <v>複合</v>
      </c>
      <c r="AQ139" s="12"/>
    </row>
    <row r="140" spans="2:43" s="3" customFormat="1" ht="20.25" customHeight="1">
      <c r="B140" s="96"/>
      <c r="C140" s="82"/>
      <c r="D140" s="82"/>
      <c r="E140" s="83"/>
      <c r="F140" s="84"/>
      <c r="G140" s="85"/>
      <c r="H140" s="85"/>
      <c r="I140" s="100"/>
      <c r="J140" s="67"/>
      <c r="K140" s="68"/>
      <c r="L140" s="69"/>
      <c r="M140" s="86">
        <f>(C140)</f>
        <v>0</v>
      </c>
      <c r="N140" s="86">
        <f t="shared" si="894"/>
        <v>0</v>
      </c>
      <c r="O140" s="87">
        <f>E140</f>
        <v>0</v>
      </c>
      <c r="P140" s="88">
        <f t="shared" ref="P140" si="928">F140</f>
        <v>0</v>
      </c>
      <c r="Q140" s="89">
        <f>ROUNDDOWN(IF(COUNT($AP140)=0,0,MIN($AP140)),0)</f>
        <v>0</v>
      </c>
      <c r="R140" s="90"/>
      <c r="S140" s="91"/>
      <c r="T140" s="91"/>
      <c r="U140" s="57"/>
      <c r="V140" s="58" t="str">
        <f t="shared" ref="V140" si="929">IF(COUNT(R140:T140)=0,"",ROUNDDOWN(MIN(R140:T140)*U140,-1))</f>
        <v/>
      </c>
      <c r="W140" s="92"/>
      <c r="X140" s="91"/>
      <c r="Y140" s="91"/>
      <c r="Z140" s="91"/>
      <c r="AA140" s="91">
        <f t="shared" ref="AA140" si="930">MIN(V140:Z140)</f>
        <v>0</v>
      </c>
      <c r="AB140" s="93"/>
      <c r="AC140" s="91">
        <f t="shared" ref="AC140" si="931">AA140*AB140</f>
        <v>0</v>
      </c>
      <c r="AD140" s="93"/>
      <c r="AE140" s="93"/>
      <c r="AF140" s="93"/>
      <c r="AG140" s="93"/>
      <c r="AH140" s="91">
        <f t="shared" ref="AH140" si="932">AC140*((1+AD140)+AE140+AF140+AG140)</f>
        <v>0</v>
      </c>
      <c r="AI140" s="91">
        <f>IF($AI139="",0,VLOOKUP(AI139,#REF!,2,FALSE))</f>
        <v>0</v>
      </c>
      <c r="AJ140" s="91">
        <f>IF($AJ139="",0,VLOOKUP(AJ139,#REF!,2,FALSE))</f>
        <v>0</v>
      </c>
      <c r="AK140" s="91">
        <f t="shared" ref="AK140:AL140" si="933">IF(AI140="","",AI140*AK139)</f>
        <v>0</v>
      </c>
      <c r="AL140" s="91">
        <f t="shared" si="933"/>
        <v>0</v>
      </c>
      <c r="AM140" s="91">
        <f>IF($AM139=0,0,[36]R6県単価!$C$41)</f>
        <v>0</v>
      </c>
      <c r="AN140" s="91">
        <f t="shared" ref="AN140" si="934">IF(AI140="",0,AK140*AN139)+IF(AJ140="",0,AL140*AN139)</f>
        <v>0</v>
      </c>
      <c r="AO140" s="91">
        <f t="shared" ref="AO140" si="935">SUM(AK140:AN140)</f>
        <v>0</v>
      </c>
      <c r="AP140" s="91">
        <f t="shared" ref="AP140" si="936">AH140+AO140</f>
        <v>0</v>
      </c>
      <c r="AQ140" s="12"/>
    </row>
    <row r="141" spans="2:43" s="3" customFormat="1" ht="20.25" customHeight="1">
      <c r="B141" s="94"/>
      <c r="C141" s="63"/>
      <c r="D141" s="63"/>
      <c r="E141" s="64"/>
      <c r="F141" s="65"/>
      <c r="G141" s="66"/>
      <c r="H141" s="66"/>
      <c r="I141" s="95"/>
      <c r="J141" s="67"/>
      <c r="K141" s="68"/>
      <c r="L141" s="69"/>
      <c r="M141" s="70"/>
      <c r="N141" s="70">
        <f t="shared" si="894"/>
        <v>0</v>
      </c>
      <c r="O141" s="71"/>
      <c r="P141" s="72"/>
      <c r="Q141" s="73" t="str">
        <f t="shared" ref="Q141" si="937">IF(COUNT(V142:Z142,AP142)=0,0,IF(Q142=ROUNDDOWN(W142,0),CONCATENATE("ﾌﾞ-P",W141),IF(Q142=ROUNDDOWN(X142,0),CONCATENATE("ｾ-P",X141),IF(Q142=ROUNDDOWN(Y142,0),CONCATENATE("コ-P",Y141),IF(Q142=ROUNDDOWN(Z142,0),CONCATENATE("施-P",Z141),IF(Q142=ROUNDDOWN(AP142,0),CONCATENATE("歩-",AP141),IF(Q142=ROUNDDOWN(V142,-1),CONCATENATE(V141))))))))</f>
        <v>ﾌﾞ-P</v>
      </c>
      <c r="R141" s="74"/>
      <c r="S141" s="75"/>
      <c r="T141" s="75"/>
      <c r="U141" s="76"/>
      <c r="V141" s="77"/>
      <c r="W141" s="78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9"/>
      <c r="AJ141" s="80"/>
      <c r="AK141" s="81"/>
      <c r="AL141" s="81"/>
      <c r="AM141" s="81"/>
      <c r="AN141" s="81"/>
      <c r="AO141" s="75"/>
      <c r="AP141" s="75" t="str">
        <f>IF(AND($V142&lt;=0,$AH142=0,$AO142=0),"見積",IF(AND($V142=0,$AH142&lt;=0,$AO142=0),"材",IF(AND($V142=0,$AH142=0,$AO142&lt;=0),"労","複合")))</f>
        <v>複合</v>
      </c>
      <c r="AQ141" s="12"/>
    </row>
    <row r="142" spans="2:43" s="3" customFormat="1" ht="20.25" customHeight="1">
      <c r="B142" s="96"/>
      <c r="C142" s="82"/>
      <c r="D142" s="82"/>
      <c r="E142" s="83"/>
      <c r="F142" s="84"/>
      <c r="G142" s="85"/>
      <c r="H142" s="85"/>
      <c r="I142" s="100"/>
      <c r="J142" s="67"/>
      <c r="K142" s="68"/>
      <c r="L142" s="69"/>
      <c r="M142" s="86">
        <f>(C142)</f>
        <v>0</v>
      </c>
      <c r="N142" s="86">
        <f t="shared" si="894"/>
        <v>0</v>
      </c>
      <c r="O142" s="87">
        <f>E142</f>
        <v>0</v>
      </c>
      <c r="P142" s="88">
        <f t="shared" ref="P142" si="938">F142</f>
        <v>0</v>
      </c>
      <c r="Q142" s="89">
        <f>ROUNDDOWN(IF(COUNT($AP142)=0,0,MIN($AP142)),0)</f>
        <v>0</v>
      </c>
      <c r="R142" s="90"/>
      <c r="S142" s="91"/>
      <c r="T142" s="91"/>
      <c r="U142" s="57"/>
      <c r="V142" s="58" t="str">
        <f t="shared" ref="V142" si="939">IF(COUNT(R142:T142)=0,"",ROUNDDOWN(MIN(R142:T142)*U142,-1))</f>
        <v/>
      </c>
      <c r="W142" s="92"/>
      <c r="X142" s="91"/>
      <c r="Y142" s="91"/>
      <c r="Z142" s="91"/>
      <c r="AA142" s="91">
        <f t="shared" ref="AA142" si="940">MIN(V142:Z142)</f>
        <v>0</v>
      </c>
      <c r="AB142" s="93"/>
      <c r="AC142" s="91">
        <f t="shared" ref="AC142" si="941">AA142*AB142</f>
        <v>0</v>
      </c>
      <c r="AD142" s="93"/>
      <c r="AE142" s="93"/>
      <c r="AF142" s="93"/>
      <c r="AG142" s="93"/>
      <c r="AH142" s="91">
        <f t="shared" ref="AH142" si="942">AC142*((1+AD142)+AE142+AF142+AG142)</f>
        <v>0</v>
      </c>
      <c r="AI142" s="91">
        <f>IF($AI141="",0,VLOOKUP(AI141,#REF!,2,FALSE))</f>
        <v>0</v>
      </c>
      <c r="AJ142" s="91">
        <f>IF($AJ141="",0,VLOOKUP(AJ141,#REF!,2,FALSE))</f>
        <v>0</v>
      </c>
      <c r="AK142" s="91">
        <f t="shared" ref="AK142:AL142" si="943">IF(AI142="","",AI142*AK141)</f>
        <v>0</v>
      </c>
      <c r="AL142" s="91">
        <f t="shared" si="943"/>
        <v>0</v>
      </c>
      <c r="AM142" s="91">
        <f>IF($AM141=0,0,[36]R6県単価!$C$41)</f>
        <v>0</v>
      </c>
      <c r="AN142" s="91">
        <f t="shared" ref="AN142" si="944">IF(AI142="",0,AK142*AN141)+IF(AJ142="",0,AL142*AN141)</f>
        <v>0</v>
      </c>
      <c r="AO142" s="91">
        <f t="shared" ref="AO142" si="945">SUM(AK142:AN142)</f>
        <v>0</v>
      </c>
      <c r="AP142" s="91">
        <f t="shared" ref="AP142" si="946">AH142+AO142</f>
        <v>0</v>
      </c>
      <c r="AQ142" s="12"/>
    </row>
    <row r="143" spans="2:43" s="3" customFormat="1" ht="20.25" customHeight="1">
      <c r="B143" s="94"/>
      <c r="C143" s="63"/>
      <c r="D143" s="63"/>
      <c r="E143" s="64"/>
      <c r="F143" s="65"/>
      <c r="G143" s="66"/>
      <c r="H143" s="66"/>
      <c r="I143" s="95"/>
      <c r="J143" s="67"/>
      <c r="K143" s="68"/>
      <c r="L143" s="69"/>
      <c r="M143" s="70"/>
      <c r="N143" s="70">
        <f t="shared" si="894"/>
        <v>0</v>
      </c>
      <c r="O143" s="71"/>
      <c r="P143" s="72"/>
      <c r="Q143" s="73" t="str">
        <f t="shared" ref="Q143" si="947">IF(COUNT(V144:Z144,AP144)=0,0,IF(Q144=ROUNDDOWN(W144,0),CONCATENATE("ﾌﾞ-P",W143),IF(Q144=ROUNDDOWN(X144,0),CONCATENATE("ｾ-P",X143),IF(Q144=ROUNDDOWN(Y144,0),CONCATENATE("コ-P",Y143),IF(Q144=ROUNDDOWN(Z144,0),CONCATENATE("施-P",Z143),IF(Q144=ROUNDDOWN(AP144,0),CONCATENATE("歩-",AP143),IF(Q144=ROUNDDOWN(V144,-1),CONCATENATE(V143))))))))</f>
        <v>ﾌﾞ-P</v>
      </c>
      <c r="R143" s="74"/>
      <c r="S143" s="75"/>
      <c r="T143" s="75"/>
      <c r="U143" s="76"/>
      <c r="V143" s="77"/>
      <c r="W143" s="78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9"/>
      <c r="AJ143" s="80"/>
      <c r="AK143" s="81"/>
      <c r="AL143" s="81"/>
      <c r="AM143" s="81"/>
      <c r="AN143" s="81"/>
      <c r="AO143" s="75"/>
      <c r="AP143" s="75" t="str">
        <f>IF(AND($V144&lt;=0,$AH144=0,$AO144=0),"見積",IF(AND($V144=0,$AH144&lt;=0,$AO144=0),"材",IF(AND($V144=0,$AH144=0,$AO144&lt;=0),"労","複合")))</f>
        <v>複合</v>
      </c>
      <c r="AQ143" s="12"/>
    </row>
    <row r="144" spans="2:43" s="3" customFormat="1" ht="20.25" customHeight="1">
      <c r="B144" s="96"/>
      <c r="C144" s="82"/>
      <c r="D144" s="82"/>
      <c r="E144" s="83"/>
      <c r="F144" s="84"/>
      <c r="G144" s="85"/>
      <c r="H144" s="85"/>
      <c r="I144" s="100"/>
      <c r="J144" s="67"/>
      <c r="K144" s="68"/>
      <c r="L144" s="69"/>
      <c r="M144" s="86">
        <f>(C144)</f>
        <v>0</v>
      </c>
      <c r="N144" s="86">
        <f t="shared" si="894"/>
        <v>0</v>
      </c>
      <c r="O144" s="87">
        <f>E144</f>
        <v>0</v>
      </c>
      <c r="P144" s="88">
        <f t="shared" ref="P144" si="948">F144</f>
        <v>0</v>
      </c>
      <c r="Q144" s="89">
        <f>ROUNDDOWN(IF(COUNT($AP144)=0,0,MIN($AP144)),0)</f>
        <v>0</v>
      </c>
      <c r="R144" s="90"/>
      <c r="S144" s="91"/>
      <c r="T144" s="91"/>
      <c r="U144" s="57"/>
      <c r="V144" s="58" t="str">
        <f t="shared" ref="V144" si="949">IF(COUNT(R144:T144)=0,"",ROUNDDOWN(MIN(R144:T144)*U144,-1))</f>
        <v/>
      </c>
      <c r="W144" s="92"/>
      <c r="X144" s="91"/>
      <c r="Y144" s="91"/>
      <c r="Z144" s="91"/>
      <c r="AA144" s="91">
        <f t="shared" ref="AA144" si="950">MIN(V144:Z144)</f>
        <v>0</v>
      </c>
      <c r="AB144" s="93"/>
      <c r="AC144" s="91">
        <f t="shared" ref="AC144" si="951">AA144*AB144</f>
        <v>0</v>
      </c>
      <c r="AD144" s="93"/>
      <c r="AE144" s="93"/>
      <c r="AF144" s="93"/>
      <c r="AG144" s="93"/>
      <c r="AH144" s="91">
        <f t="shared" ref="AH144" si="952">AC144*((1+AD144)+AE144+AF144+AG144)</f>
        <v>0</v>
      </c>
      <c r="AI144" s="91">
        <f>IF($AI143="",0,VLOOKUP(AI143,#REF!,2,FALSE))</f>
        <v>0</v>
      </c>
      <c r="AJ144" s="91">
        <f>IF($AJ143="",0,VLOOKUP(AJ143,#REF!,2,FALSE))</f>
        <v>0</v>
      </c>
      <c r="AK144" s="91">
        <f t="shared" ref="AK144:AL144" si="953">IF(AI144="","",AI144*AK143)</f>
        <v>0</v>
      </c>
      <c r="AL144" s="91">
        <f t="shared" si="953"/>
        <v>0</v>
      </c>
      <c r="AM144" s="91">
        <f>IF($AM143=0,0,[36]R6県単価!$C$41)</f>
        <v>0</v>
      </c>
      <c r="AN144" s="91">
        <f t="shared" ref="AN144" si="954">IF(AI144="",0,AK144*AN143)+IF(AJ144="",0,AL144*AN143)</f>
        <v>0</v>
      </c>
      <c r="AO144" s="91">
        <f t="shared" ref="AO144" si="955">SUM(AK144:AN144)</f>
        <v>0</v>
      </c>
      <c r="AP144" s="91">
        <f t="shared" ref="AP144" si="956">AH144+AO144</f>
        <v>0</v>
      </c>
      <c r="AQ144" s="12"/>
    </row>
    <row r="145" spans="2:43" s="3" customFormat="1" ht="20.25" customHeight="1">
      <c r="B145" s="94"/>
      <c r="C145" s="63"/>
      <c r="D145" s="63"/>
      <c r="E145" s="64"/>
      <c r="F145" s="65"/>
      <c r="G145" s="66"/>
      <c r="H145" s="66"/>
      <c r="I145" s="95"/>
      <c r="J145" s="67"/>
      <c r="K145" s="68"/>
      <c r="L145" s="69"/>
      <c r="M145" s="70"/>
      <c r="N145" s="70">
        <f t="shared" si="894"/>
        <v>0</v>
      </c>
      <c r="O145" s="71"/>
      <c r="P145" s="72"/>
      <c r="Q145" s="73" t="str">
        <f t="shared" ref="Q145" si="957">IF(COUNT(V146:Z146,AP146)=0,0,IF(Q146=ROUNDDOWN(W146,0),CONCATENATE("ﾌﾞ-P",W145),IF(Q146=ROUNDDOWN(X146,0),CONCATENATE("ｾ-P",X145),IF(Q146=ROUNDDOWN(Y146,0),CONCATENATE("コ-P",Y145),IF(Q146=ROUNDDOWN(Z146,0),CONCATENATE("施-P",Z145),IF(Q146=ROUNDDOWN(AP146,0),CONCATENATE("歩-",AP145),IF(Q146=ROUNDDOWN(V146,-1),CONCATENATE(V145))))))))</f>
        <v>ﾌﾞ-P</v>
      </c>
      <c r="R145" s="74"/>
      <c r="S145" s="75"/>
      <c r="T145" s="75"/>
      <c r="U145" s="76"/>
      <c r="V145" s="77"/>
      <c r="W145" s="78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9"/>
      <c r="AJ145" s="80"/>
      <c r="AK145" s="81"/>
      <c r="AL145" s="81"/>
      <c r="AM145" s="81"/>
      <c r="AN145" s="81"/>
      <c r="AO145" s="75"/>
      <c r="AP145" s="75" t="str">
        <f>IF(AND($V146&lt;=0,$AH146=0,$AO146=0),"見積",IF(AND($V146=0,$AH146&lt;=0,$AO146=0),"材",IF(AND($V146=0,$AH146=0,$AO146&lt;=0),"労","複合")))</f>
        <v>複合</v>
      </c>
      <c r="AQ145" s="12"/>
    </row>
    <row r="146" spans="2:43" s="3" customFormat="1" ht="20.25" customHeight="1">
      <c r="B146" s="96"/>
      <c r="C146" s="82"/>
      <c r="D146" s="82"/>
      <c r="E146" s="83"/>
      <c r="F146" s="84"/>
      <c r="G146" s="85"/>
      <c r="H146" s="85"/>
      <c r="I146" s="100"/>
      <c r="J146" s="67"/>
      <c r="K146" s="68"/>
      <c r="L146" s="69"/>
      <c r="M146" s="86">
        <f>(C146)</f>
        <v>0</v>
      </c>
      <c r="N146" s="86">
        <f t="shared" si="894"/>
        <v>0</v>
      </c>
      <c r="O146" s="87">
        <f>E146</f>
        <v>0</v>
      </c>
      <c r="P146" s="88">
        <f t="shared" ref="P146" si="958">F146</f>
        <v>0</v>
      </c>
      <c r="Q146" s="89">
        <f>ROUNDDOWN(IF(COUNT($AP146)=0,0,MIN($AP146)),0)</f>
        <v>0</v>
      </c>
      <c r="R146" s="90"/>
      <c r="S146" s="91"/>
      <c r="T146" s="91"/>
      <c r="U146" s="57"/>
      <c r="V146" s="58" t="str">
        <f t="shared" ref="V146" si="959">IF(COUNT(R146:T146)=0,"",ROUNDDOWN(MIN(R146:T146)*U146,-1))</f>
        <v/>
      </c>
      <c r="W146" s="92"/>
      <c r="X146" s="91"/>
      <c r="Y146" s="91"/>
      <c r="Z146" s="91"/>
      <c r="AA146" s="91">
        <f t="shared" ref="AA146" si="960">MIN(V146:Z146)</f>
        <v>0</v>
      </c>
      <c r="AB146" s="93"/>
      <c r="AC146" s="91">
        <f t="shared" ref="AC146" si="961">AA146*AB146</f>
        <v>0</v>
      </c>
      <c r="AD146" s="93"/>
      <c r="AE146" s="93"/>
      <c r="AF146" s="93"/>
      <c r="AG146" s="93"/>
      <c r="AH146" s="91">
        <f t="shared" ref="AH146" si="962">AC146*((1+AD146)+AE146+AF146+AG146)</f>
        <v>0</v>
      </c>
      <c r="AI146" s="91">
        <f>IF($AI145="",0,VLOOKUP(AI145,#REF!,2,FALSE))</f>
        <v>0</v>
      </c>
      <c r="AJ146" s="91">
        <f>IF($AJ145="",0,VLOOKUP(AJ145,#REF!,2,FALSE))</f>
        <v>0</v>
      </c>
      <c r="AK146" s="91">
        <f t="shared" ref="AK146:AL146" si="963">IF(AI146="","",AI146*AK145)</f>
        <v>0</v>
      </c>
      <c r="AL146" s="91">
        <f t="shared" si="963"/>
        <v>0</v>
      </c>
      <c r="AM146" s="91">
        <f>IF($AM145=0,0,[36]R6県単価!$C$41)</f>
        <v>0</v>
      </c>
      <c r="AN146" s="91">
        <f t="shared" ref="AN146" si="964">IF(AI146="",0,AK146*AN145)+IF(AJ146="",0,AL146*AN145)</f>
        <v>0</v>
      </c>
      <c r="AO146" s="91">
        <f t="shared" ref="AO146" si="965">SUM(AK146:AN146)</f>
        <v>0</v>
      </c>
      <c r="AP146" s="91">
        <f t="shared" ref="AP146" si="966">AH146+AO146</f>
        <v>0</v>
      </c>
      <c r="AQ146" s="12"/>
    </row>
    <row r="147" spans="2:43" s="3" customFormat="1" ht="20.25" customHeight="1">
      <c r="B147" s="94"/>
      <c r="C147" s="63"/>
      <c r="D147" s="63"/>
      <c r="E147" s="64"/>
      <c r="F147" s="65"/>
      <c r="G147" s="66"/>
      <c r="H147" s="66"/>
      <c r="I147" s="95"/>
      <c r="J147" s="67"/>
      <c r="K147" s="68"/>
      <c r="L147" s="69"/>
      <c r="M147" s="70"/>
      <c r="N147" s="70">
        <f t="shared" si="894"/>
        <v>0</v>
      </c>
      <c r="O147" s="71"/>
      <c r="P147" s="72"/>
      <c r="Q147" s="73" t="str">
        <f t="shared" ref="Q147" si="967">IF(COUNT(V148:Z148,AP148)=0,0,IF(Q148=ROUNDDOWN(W148,0),CONCATENATE("ﾌﾞ-P",W147),IF(Q148=ROUNDDOWN(X148,0),CONCATENATE("ｾ-P",X147),IF(Q148=ROUNDDOWN(Y148,0),CONCATENATE("コ-P",Y147),IF(Q148=ROUNDDOWN(Z148,0),CONCATENATE("施-P",Z147),IF(Q148=ROUNDDOWN(AP148,0),CONCATENATE("歩-",AP147),IF(Q148=ROUNDDOWN(V148,-1),CONCATENATE(V147))))))))</f>
        <v>ﾌﾞ-P</v>
      </c>
      <c r="R147" s="74"/>
      <c r="S147" s="75"/>
      <c r="T147" s="75"/>
      <c r="U147" s="76"/>
      <c r="V147" s="77"/>
      <c r="W147" s="78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9"/>
      <c r="AJ147" s="80"/>
      <c r="AK147" s="81"/>
      <c r="AL147" s="81"/>
      <c r="AM147" s="81"/>
      <c r="AN147" s="81"/>
      <c r="AO147" s="75"/>
      <c r="AP147" s="75" t="str">
        <f>IF(AND($V148&lt;=0,$AH148=0,$AO148=0),"見積",IF(AND($V148=0,$AH148&lt;=0,$AO148=0),"材",IF(AND($V148=0,$AH148=0,$AO148&lt;=0),"労","複合")))</f>
        <v>複合</v>
      </c>
      <c r="AQ147" s="12"/>
    </row>
    <row r="148" spans="2:43" s="3" customFormat="1" ht="20.25" customHeight="1">
      <c r="B148" s="96"/>
      <c r="C148" s="82"/>
      <c r="D148" s="82"/>
      <c r="E148" s="83"/>
      <c r="F148" s="84"/>
      <c r="G148" s="85"/>
      <c r="H148" s="85"/>
      <c r="I148" s="100"/>
      <c r="J148" s="67"/>
      <c r="K148" s="68"/>
      <c r="L148" s="69"/>
      <c r="M148" s="86">
        <f>(C148)</f>
        <v>0</v>
      </c>
      <c r="N148" s="86">
        <f t="shared" si="894"/>
        <v>0</v>
      </c>
      <c r="O148" s="87">
        <f>E148</f>
        <v>0</v>
      </c>
      <c r="P148" s="88">
        <f t="shared" ref="P148" si="968">F148</f>
        <v>0</v>
      </c>
      <c r="Q148" s="89">
        <f>ROUNDDOWN(IF(COUNT($AP148)=0,0,MIN($AP148)),0)</f>
        <v>0</v>
      </c>
      <c r="R148" s="90"/>
      <c r="S148" s="91"/>
      <c r="T148" s="91"/>
      <c r="U148" s="57"/>
      <c r="V148" s="58" t="str">
        <f t="shared" ref="V148" si="969">IF(COUNT(R148:T148)=0,"",ROUNDDOWN(MIN(R148:T148)*U148,-1))</f>
        <v/>
      </c>
      <c r="W148" s="92"/>
      <c r="X148" s="91"/>
      <c r="Y148" s="91"/>
      <c r="Z148" s="91"/>
      <c r="AA148" s="91">
        <f t="shared" ref="AA148" si="970">MIN(V148:Z148)</f>
        <v>0</v>
      </c>
      <c r="AB148" s="93"/>
      <c r="AC148" s="91">
        <f t="shared" ref="AC148" si="971">AA148*AB148</f>
        <v>0</v>
      </c>
      <c r="AD148" s="93"/>
      <c r="AE148" s="93"/>
      <c r="AF148" s="93"/>
      <c r="AG148" s="93"/>
      <c r="AH148" s="91">
        <f t="shared" ref="AH148" si="972">AC148*((1+AD148)+AE148+AF148+AG148)</f>
        <v>0</v>
      </c>
      <c r="AI148" s="91">
        <f>IF($AI147="",0,VLOOKUP(AI147,#REF!,2,FALSE))</f>
        <v>0</v>
      </c>
      <c r="AJ148" s="91">
        <f>IF($AJ147="",0,VLOOKUP(AJ147,#REF!,2,FALSE))</f>
        <v>0</v>
      </c>
      <c r="AK148" s="91">
        <f t="shared" ref="AK148:AL148" si="973">IF(AI148="","",AI148*AK147)</f>
        <v>0</v>
      </c>
      <c r="AL148" s="91">
        <f t="shared" si="973"/>
        <v>0</v>
      </c>
      <c r="AM148" s="91">
        <f>IF($AM147=0,0,[36]R6県単価!$C$41)</f>
        <v>0</v>
      </c>
      <c r="AN148" s="91">
        <f t="shared" ref="AN148" si="974">IF(AI148="",0,AK148*AN147)+IF(AJ148="",0,AL148*AN147)</f>
        <v>0</v>
      </c>
      <c r="AO148" s="91">
        <f t="shared" ref="AO148" si="975">SUM(AK148:AN148)</f>
        <v>0</v>
      </c>
      <c r="AP148" s="91">
        <f t="shared" ref="AP148" si="976">AH148+AO148</f>
        <v>0</v>
      </c>
      <c r="AQ148" s="12"/>
    </row>
    <row r="149" spans="2:43" s="3" customFormat="1" ht="20.25" customHeight="1">
      <c r="B149" s="94"/>
      <c r="C149" s="63"/>
      <c r="D149" s="63"/>
      <c r="E149" s="64"/>
      <c r="F149" s="65"/>
      <c r="G149" s="66"/>
      <c r="H149" s="66"/>
      <c r="I149" s="95"/>
      <c r="J149" s="67"/>
      <c r="K149" s="68"/>
      <c r="L149" s="69"/>
      <c r="M149" s="70"/>
      <c r="N149" s="70">
        <f t="shared" si="894"/>
        <v>0</v>
      </c>
      <c r="O149" s="71"/>
      <c r="P149" s="72"/>
      <c r="Q149" s="73" t="str">
        <f t="shared" ref="Q149" si="977">IF(COUNT(V150:Z150,AP150)=0,0,IF(Q150=ROUNDDOWN(W150,0),CONCATENATE("ﾌﾞ-P",W149),IF(Q150=ROUNDDOWN(X150,0),CONCATENATE("ｾ-P",X149),IF(Q150=ROUNDDOWN(Y150,0),CONCATENATE("コ-P",Y149),IF(Q150=ROUNDDOWN(Z150,0),CONCATENATE("施-P",Z149),IF(Q150=ROUNDDOWN(AP150,0),CONCATENATE("歩-",AP149),IF(Q150=ROUNDDOWN(V150,-1),CONCATENATE(V149))))))))</f>
        <v>ﾌﾞ-P</v>
      </c>
      <c r="R149" s="74"/>
      <c r="S149" s="75"/>
      <c r="T149" s="75"/>
      <c r="U149" s="76"/>
      <c r="V149" s="77"/>
      <c r="W149" s="78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9"/>
      <c r="AJ149" s="80"/>
      <c r="AK149" s="81"/>
      <c r="AL149" s="81"/>
      <c r="AM149" s="81"/>
      <c r="AN149" s="81"/>
      <c r="AO149" s="75"/>
      <c r="AP149" s="75" t="str">
        <f>IF(AND($V150&lt;=0,$AH150=0,$AO150=0),"見積",IF(AND($V150=0,$AH150&lt;=0,$AO150=0),"材",IF(AND($V150=0,$AH150=0,$AO150&lt;=0),"労","複合")))</f>
        <v>複合</v>
      </c>
      <c r="AQ149" s="12"/>
    </row>
    <row r="150" spans="2:43" s="3" customFormat="1" ht="20.25" customHeight="1">
      <c r="B150" s="96"/>
      <c r="C150" s="82"/>
      <c r="D150" s="82"/>
      <c r="E150" s="83"/>
      <c r="F150" s="84"/>
      <c r="G150" s="85"/>
      <c r="H150" s="85"/>
      <c r="I150" s="100"/>
      <c r="J150" s="67"/>
      <c r="K150" s="68"/>
      <c r="L150" s="69"/>
      <c r="M150" s="86">
        <f>(C150)</f>
        <v>0</v>
      </c>
      <c r="N150" s="86">
        <f t="shared" si="894"/>
        <v>0</v>
      </c>
      <c r="O150" s="87">
        <f>E150</f>
        <v>0</v>
      </c>
      <c r="P150" s="88">
        <f t="shared" ref="P150" si="978">F150</f>
        <v>0</v>
      </c>
      <c r="Q150" s="89">
        <f>ROUNDDOWN(IF(COUNT($AP150)=0,0,MIN($AP150)),0)</f>
        <v>0</v>
      </c>
      <c r="R150" s="90"/>
      <c r="S150" s="91"/>
      <c r="T150" s="91"/>
      <c r="U150" s="57"/>
      <c r="V150" s="58" t="str">
        <f t="shared" ref="V150" si="979">IF(COUNT(R150:T150)=0,"",ROUNDDOWN(MIN(R150:T150)*U150,-1))</f>
        <v/>
      </c>
      <c r="W150" s="92"/>
      <c r="X150" s="91"/>
      <c r="Y150" s="91"/>
      <c r="Z150" s="91"/>
      <c r="AA150" s="91">
        <f t="shared" ref="AA150" si="980">MIN(V150:Z150)</f>
        <v>0</v>
      </c>
      <c r="AB150" s="93"/>
      <c r="AC150" s="91">
        <f t="shared" ref="AC150" si="981">AA150*AB150</f>
        <v>0</v>
      </c>
      <c r="AD150" s="93"/>
      <c r="AE150" s="93"/>
      <c r="AF150" s="93"/>
      <c r="AG150" s="93"/>
      <c r="AH150" s="91">
        <f t="shared" ref="AH150" si="982">AC150*((1+AD150)+AE150+AF150+AG150)</f>
        <v>0</v>
      </c>
      <c r="AI150" s="91">
        <f>IF($AI149="",0,VLOOKUP(AI149,#REF!,2,FALSE))</f>
        <v>0</v>
      </c>
      <c r="AJ150" s="91">
        <f>IF($AJ149="",0,VLOOKUP(AJ149,#REF!,2,FALSE))</f>
        <v>0</v>
      </c>
      <c r="AK150" s="91">
        <f t="shared" ref="AK150:AL150" si="983">IF(AI150="","",AI150*AK149)</f>
        <v>0</v>
      </c>
      <c r="AL150" s="91">
        <f t="shared" si="983"/>
        <v>0</v>
      </c>
      <c r="AM150" s="91">
        <f>IF($AM149=0,0,[36]R6県単価!$C$41)</f>
        <v>0</v>
      </c>
      <c r="AN150" s="91">
        <f t="shared" ref="AN150" si="984">IF(AI150="",0,AK150*AN149)+IF(AJ150="",0,AL150*AN149)</f>
        <v>0</v>
      </c>
      <c r="AO150" s="91">
        <f t="shared" ref="AO150" si="985">SUM(AK150:AN150)</f>
        <v>0</v>
      </c>
      <c r="AP150" s="91">
        <f t="shared" ref="AP150" si="986">AH150+AO150</f>
        <v>0</v>
      </c>
      <c r="AQ150" s="12"/>
    </row>
    <row r="151" spans="2:43" s="3" customFormat="1" ht="20.25" customHeight="1">
      <c r="B151" s="94"/>
      <c r="C151" s="63"/>
      <c r="D151" s="63"/>
      <c r="E151" s="64"/>
      <c r="F151" s="65"/>
      <c r="G151" s="66"/>
      <c r="H151" s="66"/>
      <c r="I151" s="95"/>
      <c r="J151" s="67"/>
      <c r="K151" s="68"/>
      <c r="L151" s="69"/>
      <c r="M151" s="70"/>
      <c r="N151" s="70">
        <f t="shared" si="894"/>
        <v>0</v>
      </c>
      <c r="O151" s="71"/>
      <c r="P151" s="72"/>
      <c r="Q151" s="73" t="str">
        <f t="shared" ref="Q151" si="987">IF(COUNT(V152:Z152,AP152)=0,0,IF(Q152=ROUNDDOWN(W152,0),CONCATENATE("ﾌﾞ-P",W151),IF(Q152=ROUNDDOWN(X152,0),CONCATENATE("ｾ-P",X151),IF(Q152=ROUNDDOWN(Y152,0),CONCATENATE("コ-P",Y151),IF(Q152=ROUNDDOWN(Z152,0),CONCATENATE("施-P",Z151),IF(Q152=ROUNDDOWN(AP152,0),CONCATENATE("歩-",AP151),IF(Q152=ROUNDDOWN(V152,-1),CONCATENATE(V151))))))))</f>
        <v>ﾌﾞ-P</v>
      </c>
      <c r="R151" s="74"/>
      <c r="S151" s="75"/>
      <c r="T151" s="75"/>
      <c r="U151" s="76"/>
      <c r="V151" s="77"/>
      <c r="W151" s="78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9"/>
      <c r="AJ151" s="80"/>
      <c r="AK151" s="81"/>
      <c r="AL151" s="81"/>
      <c r="AM151" s="81"/>
      <c r="AN151" s="81"/>
      <c r="AO151" s="75"/>
      <c r="AP151" s="75" t="str">
        <f t="shared" ref="AP151" si="988">IF(AND($V152&lt;=0,$AH152=0,$AO152=0),"見積",IF(AND($V152=0,$AH152&lt;=0,$AO152=0),"材",IF(AND($V152=0,$AH152=0,$AO152&lt;=0),"労","複合")))</f>
        <v>複合</v>
      </c>
      <c r="AQ151" s="12"/>
    </row>
    <row r="152" spans="2:43" s="3" customFormat="1" ht="20.25" customHeight="1">
      <c r="B152" s="96"/>
      <c r="C152" s="82"/>
      <c r="D152" s="82"/>
      <c r="E152" s="83"/>
      <c r="F152" s="84"/>
      <c r="G152" s="85"/>
      <c r="H152" s="85"/>
      <c r="I152" s="100"/>
      <c r="J152" s="67"/>
      <c r="K152" s="68"/>
      <c r="L152" s="69"/>
      <c r="M152" s="86">
        <f>(C152)</f>
        <v>0</v>
      </c>
      <c r="N152" s="86">
        <f t="shared" si="894"/>
        <v>0</v>
      </c>
      <c r="O152" s="87">
        <f>E152</f>
        <v>0</v>
      </c>
      <c r="P152" s="88">
        <f t="shared" ref="P152" si="989">F152</f>
        <v>0</v>
      </c>
      <c r="Q152" s="89">
        <f t="shared" si="898"/>
        <v>0</v>
      </c>
      <c r="R152" s="90"/>
      <c r="S152" s="91"/>
      <c r="T152" s="91"/>
      <c r="U152" s="57"/>
      <c r="V152" s="58" t="str">
        <f t="shared" ref="V152" si="990">IF(COUNT(R152:T152)=0,"",ROUNDDOWN(MIN(R152:T152)*U152,-1))</f>
        <v/>
      </c>
      <c r="W152" s="92"/>
      <c r="X152" s="91"/>
      <c r="Y152" s="91"/>
      <c r="Z152" s="91"/>
      <c r="AA152" s="91">
        <f t="shared" ref="AA152" si="991">MIN(V152:Z152)</f>
        <v>0</v>
      </c>
      <c r="AB152" s="93"/>
      <c r="AC152" s="91">
        <f t="shared" ref="AC152" si="992">AA152*AB152</f>
        <v>0</v>
      </c>
      <c r="AD152" s="93"/>
      <c r="AE152" s="93"/>
      <c r="AF152" s="93"/>
      <c r="AG152" s="93"/>
      <c r="AH152" s="91">
        <f t="shared" ref="AH152" si="993">AC152*((1+AD152)+AE152+AF152+AG152)</f>
        <v>0</v>
      </c>
      <c r="AI152" s="91">
        <f>IF($AI151="",0,VLOOKUP(AI151,#REF!,2,FALSE))</f>
        <v>0</v>
      </c>
      <c r="AJ152" s="91">
        <f>IF($AJ151="",0,VLOOKUP(AJ151,#REF!,2,FALSE))</f>
        <v>0</v>
      </c>
      <c r="AK152" s="91">
        <f t="shared" ref="AK152:AL152" si="994">IF(AI152="","",AI152*AK151)</f>
        <v>0</v>
      </c>
      <c r="AL152" s="91">
        <f t="shared" si="994"/>
        <v>0</v>
      </c>
      <c r="AM152" s="91">
        <f>IF($AM151=0,0,[36]R6県単価!$C$41)</f>
        <v>0</v>
      </c>
      <c r="AN152" s="91">
        <f t="shared" ref="AN152" si="995">IF(AI152="",0,AK152*AN151)+IF(AJ152="",0,AL152*AN151)</f>
        <v>0</v>
      </c>
      <c r="AO152" s="91">
        <f t="shared" ref="AO152" si="996">SUM(AK152:AN152)</f>
        <v>0</v>
      </c>
      <c r="AP152" s="91">
        <f t="shared" ref="AP152" si="997">AH152+AO152</f>
        <v>0</v>
      </c>
      <c r="AQ152" s="12"/>
    </row>
    <row r="153" spans="2:43" s="3" customFormat="1" ht="20.25" customHeight="1">
      <c r="B153" s="94"/>
      <c r="C153" s="63"/>
      <c r="D153" s="63"/>
      <c r="E153" s="64"/>
      <c r="F153" s="65"/>
      <c r="G153" s="66"/>
      <c r="H153" s="66"/>
      <c r="I153" s="95"/>
      <c r="J153" s="67"/>
      <c r="K153" s="68"/>
      <c r="L153" s="69"/>
      <c r="M153" s="70"/>
      <c r="N153" s="70">
        <f t="shared" si="894"/>
        <v>0</v>
      </c>
      <c r="O153" s="71"/>
      <c r="P153" s="72"/>
      <c r="Q153" s="73" t="str">
        <f t="shared" ref="Q153" si="998">IF(COUNT(V154:Z154,AP154)=0,0,IF(Q154=ROUNDDOWN(W154,0),CONCATENATE("ﾌﾞ-P",W153),IF(Q154=ROUNDDOWN(X154,0),CONCATENATE("ｾ-P",X153),IF(Q154=ROUNDDOWN(Y154,0),CONCATENATE("コ-P",Y153),IF(Q154=ROUNDDOWN(Z154,0),CONCATENATE("施-P",Z153),IF(Q154=ROUNDDOWN(AP154,0),CONCATENATE("歩-",AP153),IF(Q154=ROUNDDOWN(V154,-1),CONCATENATE(V153))))))))</f>
        <v>ﾌﾞ-P</v>
      </c>
      <c r="R153" s="74"/>
      <c r="S153" s="75"/>
      <c r="T153" s="75"/>
      <c r="U153" s="76"/>
      <c r="V153" s="77"/>
      <c r="W153" s="78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9"/>
      <c r="AJ153" s="80"/>
      <c r="AK153" s="81"/>
      <c r="AL153" s="81"/>
      <c r="AM153" s="81"/>
      <c r="AN153" s="81"/>
      <c r="AO153" s="75"/>
      <c r="AP153" s="75" t="str">
        <f t="shared" ref="AP153" si="999">IF(AND($V154&lt;=0,$AH154=0,$AO154=0),"見積",IF(AND($V154=0,$AH154&lt;=0,$AO154=0),"材",IF(AND($V154=0,$AH154=0,$AO154&lt;=0),"労","複合")))</f>
        <v>複合</v>
      </c>
      <c r="AQ153" s="12"/>
    </row>
    <row r="154" spans="2:43" s="3" customFormat="1" ht="20.25" customHeight="1">
      <c r="B154" s="96"/>
      <c r="C154" s="82"/>
      <c r="D154" s="82"/>
      <c r="E154" s="83"/>
      <c r="F154" s="84"/>
      <c r="G154" s="85"/>
      <c r="H154" s="85"/>
      <c r="I154" s="100"/>
      <c r="J154" s="67"/>
      <c r="K154" s="68"/>
      <c r="L154" s="69"/>
      <c r="M154" s="86">
        <f>(C154)</f>
        <v>0</v>
      </c>
      <c r="N154" s="86">
        <f t="shared" si="894"/>
        <v>0</v>
      </c>
      <c r="O154" s="87">
        <f>E154</f>
        <v>0</v>
      </c>
      <c r="P154" s="88">
        <f t="shared" ref="P154" si="1000">F154</f>
        <v>0</v>
      </c>
      <c r="Q154" s="89">
        <f t="shared" si="898"/>
        <v>0</v>
      </c>
      <c r="R154" s="90"/>
      <c r="S154" s="91"/>
      <c r="T154" s="91"/>
      <c r="U154" s="57"/>
      <c r="V154" s="58" t="str">
        <f t="shared" ref="V154" si="1001">IF(COUNT(R154:T154)=0,"",ROUNDDOWN(MIN(R154:T154)*U154,-1))</f>
        <v/>
      </c>
      <c r="W154" s="92"/>
      <c r="X154" s="91"/>
      <c r="Y154" s="91"/>
      <c r="Z154" s="91"/>
      <c r="AA154" s="91">
        <f t="shared" ref="AA154" si="1002">MIN(V154:Z154)</f>
        <v>0</v>
      </c>
      <c r="AB154" s="93"/>
      <c r="AC154" s="91">
        <f t="shared" ref="AC154" si="1003">AA154*AB154</f>
        <v>0</v>
      </c>
      <c r="AD154" s="93"/>
      <c r="AE154" s="93"/>
      <c r="AF154" s="93"/>
      <c r="AG154" s="93"/>
      <c r="AH154" s="91">
        <f t="shared" ref="AH154" si="1004">AC154*((1+AD154)+AE154+AF154+AG154)</f>
        <v>0</v>
      </c>
      <c r="AI154" s="91">
        <f>IF($AI153="",0,VLOOKUP(AI153,#REF!,2,FALSE))</f>
        <v>0</v>
      </c>
      <c r="AJ154" s="91">
        <f>IF($AJ153="",0,VLOOKUP(AJ153,#REF!,2,FALSE))</f>
        <v>0</v>
      </c>
      <c r="AK154" s="91">
        <f t="shared" ref="AK154:AL154" si="1005">IF(AI154="","",AI154*AK153)</f>
        <v>0</v>
      </c>
      <c r="AL154" s="91">
        <f t="shared" si="1005"/>
        <v>0</v>
      </c>
      <c r="AM154" s="91">
        <f>IF($AM153=0,0,[36]R6県単価!$C$41)</f>
        <v>0</v>
      </c>
      <c r="AN154" s="91">
        <f t="shared" ref="AN154" si="1006">IF(AI154="",0,AK154*AN153)+IF(AJ154="",0,AL154*AN153)</f>
        <v>0</v>
      </c>
      <c r="AO154" s="91">
        <f>SUM(AK154:AN154)</f>
        <v>0</v>
      </c>
      <c r="AP154" s="91">
        <f>AH154+AO154</f>
        <v>0</v>
      </c>
      <c r="AQ154" s="12"/>
    </row>
    <row r="155" spans="2:43" s="3" customFormat="1" ht="20.25" customHeight="1">
      <c r="B155" s="94"/>
      <c r="C155" s="63"/>
      <c r="D155" s="63"/>
      <c r="E155" s="64"/>
      <c r="F155" s="65"/>
      <c r="G155" s="66"/>
      <c r="H155" s="66"/>
      <c r="I155" s="95"/>
      <c r="J155" s="67"/>
      <c r="K155" s="68"/>
      <c r="L155" s="69"/>
      <c r="M155" s="70"/>
      <c r="N155" s="70">
        <f t="shared" si="894"/>
        <v>0</v>
      </c>
      <c r="O155" s="71"/>
      <c r="P155" s="72"/>
      <c r="Q155" s="73" t="str">
        <f t="shared" ref="Q155" si="1007">IF(COUNT(V156:Z156,AP156)=0,0,IF(Q156=ROUNDDOWN(W156,0),CONCATENATE("ﾌﾞ-P",W155),IF(Q156=ROUNDDOWN(X156,0),CONCATENATE("ｾ-P",X155),IF(Q156=ROUNDDOWN(Y156,0),CONCATENATE("コ-P",Y155),IF(Q156=ROUNDDOWN(Z156,0),CONCATENATE("施-P",Z155),IF(Q156=ROUNDDOWN(AP156,0),CONCATENATE("歩-",AP155),IF(Q156=ROUNDDOWN(V156,-1),CONCATENATE(V155))))))))</f>
        <v>ﾌﾞ-P</v>
      </c>
      <c r="R155" s="74"/>
      <c r="S155" s="75"/>
      <c r="T155" s="75"/>
      <c r="U155" s="76"/>
      <c r="V155" s="77"/>
      <c r="W155" s="78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9"/>
      <c r="AJ155" s="80"/>
      <c r="AK155" s="81"/>
      <c r="AL155" s="81"/>
      <c r="AM155" s="81"/>
      <c r="AN155" s="81"/>
      <c r="AO155" s="75"/>
      <c r="AP155" s="75" t="str">
        <f t="shared" ref="AP155" si="1008">IF(AND($V156&lt;=0,$AH156=0,$AO156=0),"見積",IF(AND($V156=0,$AH156&lt;=0,$AO156=0),"材",IF(AND($V156=0,$AH156=0,$AO156&lt;=0),"労","複合")))</f>
        <v>複合</v>
      </c>
      <c r="AQ155" s="12"/>
    </row>
    <row r="156" spans="2:43" s="3" customFormat="1" ht="20.25" customHeight="1">
      <c r="B156" s="96"/>
      <c r="C156" s="82"/>
      <c r="D156" s="82"/>
      <c r="E156" s="83"/>
      <c r="F156" s="84"/>
      <c r="G156" s="85"/>
      <c r="H156" s="85"/>
      <c r="I156" s="100"/>
      <c r="J156" s="67"/>
      <c r="K156" s="68"/>
      <c r="L156" s="69"/>
      <c r="M156" s="86">
        <f>(C156)</f>
        <v>0</v>
      </c>
      <c r="N156" s="86">
        <f t="shared" si="894"/>
        <v>0</v>
      </c>
      <c r="O156" s="87">
        <f>E156</f>
        <v>0</v>
      </c>
      <c r="P156" s="88">
        <f t="shared" ref="P156" si="1009">F156</f>
        <v>0</v>
      </c>
      <c r="Q156" s="89">
        <f t="shared" si="898"/>
        <v>0</v>
      </c>
      <c r="R156" s="90"/>
      <c r="S156" s="91"/>
      <c r="T156" s="91"/>
      <c r="U156" s="57"/>
      <c r="V156" s="58" t="str">
        <f t="shared" ref="V156" si="1010">IF(COUNT(R156:T156)=0,"",ROUNDDOWN(MIN(R156:T156)*U156,-1))</f>
        <v/>
      </c>
      <c r="W156" s="92"/>
      <c r="X156" s="91"/>
      <c r="Y156" s="91"/>
      <c r="Z156" s="91"/>
      <c r="AA156" s="91">
        <f t="shared" ref="AA156" si="1011">MIN(V156:Z156)</f>
        <v>0</v>
      </c>
      <c r="AB156" s="93"/>
      <c r="AC156" s="91">
        <f t="shared" ref="AC156" si="1012">AA156*AB156</f>
        <v>0</v>
      </c>
      <c r="AD156" s="93"/>
      <c r="AE156" s="93"/>
      <c r="AF156" s="93"/>
      <c r="AG156" s="93"/>
      <c r="AH156" s="91">
        <f t="shared" ref="AH156" si="1013">AC156*((1+AD156)+AE156+AF156+AG156)</f>
        <v>0</v>
      </c>
      <c r="AI156" s="91">
        <f>IF($AI155="",0,VLOOKUP(AI155,#REF!,2,FALSE))</f>
        <v>0</v>
      </c>
      <c r="AJ156" s="91">
        <f>IF($AJ155="",0,VLOOKUP(AJ155,#REF!,2,FALSE))</f>
        <v>0</v>
      </c>
      <c r="AK156" s="91">
        <f t="shared" ref="AK156:AL156" si="1014">IF(AI156="","",AI156*AK155)</f>
        <v>0</v>
      </c>
      <c r="AL156" s="91">
        <f t="shared" si="1014"/>
        <v>0</v>
      </c>
      <c r="AM156" s="91">
        <f>IF($AM155=0,0,[36]R6県単価!$C$41)</f>
        <v>0</v>
      </c>
      <c r="AN156" s="91">
        <f t="shared" ref="AN156" si="1015">IF(AI156="",0,AK156*AN155)+IF(AJ156="",0,AL156*AN155)</f>
        <v>0</v>
      </c>
      <c r="AO156" s="91">
        <f t="shared" ref="AO156" si="1016">SUM(AK156:AN156)</f>
        <v>0</v>
      </c>
      <c r="AP156" s="91">
        <f t="shared" ref="AP156" si="1017">AH156+AO156</f>
        <v>0</v>
      </c>
      <c r="AQ156" s="12"/>
    </row>
    <row r="157" spans="2:43" s="3" customFormat="1" ht="20.25" customHeight="1">
      <c r="B157" s="94"/>
      <c r="C157" s="63"/>
      <c r="D157" s="63"/>
      <c r="E157" s="64"/>
      <c r="F157" s="65"/>
      <c r="G157" s="66"/>
      <c r="H157" s="66"/>
      <c r="I157" s="95"/>
      <c r="J157" s="67"/>
      <c r="K157" s="68"/>
      <c r="L157" s="69"/>
      <c r="M157" s="70"/>
      <c r="N157" s="70">
        <f t="shared" si="894"/>
        <v>0</v>
      </c>
      <c r="O157" s="71"/>
      <c r="P157" s="72"/>
      <c r="Q157" s="73" t="str">
        <f t="shared" ref="Q157" si="1018">IF(COUNT(V158:Z158,AP158)=0,0,IF(Q158=ROUNDDOWN(W158,0),CONCATENATE("ﾌﾞ-P",W157),IF(Q158=ROUNDDOWN(X158,0),CONCATENATE("ｾ-P",X157),IF(Q158=ROUNDDOWN(Y158,0),CONCATENATE("コ-P",Y157),IF(Q158=ROUNDDOWN(Z158,0),CONCATENATE("施-P",Z157),IF(Q158=ROUNDDOWN(AP158,0),CONCATENATE("歩-",AP157),IF(Q158=ROUNDDOWN(V158,-1),CONCATENATE(V157))))))))</f>
        <v>ﾌﾞ-P</v>
      </c>
      <c r="R157" s="74"/>
      <c r="S157" s="75"/>
      <c r="T157" s="75"/>
      <c r="U157" s="76"/>
      <c r="V157" s="77"/>
      <c r="W157" s="78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9"/>
      <c r="AJ157" s="80"/>
      <c r="AK157" s="81"/>
      <c r="AL157" s="81"/>
      <c r="AM157" s="81"/>
      <c r="AN157" s="81"/>
      <c r="AO157" s="75"/>
      <c r="AP157" s="75" t="str">
        <f t="shared" ref="AP157" si="1019">IF(AND($V158&lt;=0,$AH158=0,$AO158=0),"見積",IF(AND($V158=0,$AH158&lt;=0,$AO158=0),"材",IF(AND($V158=0,$AH158=0,$AO158&lt;=0),"労","複合")))</f>
        <v>複合</v>
      </c>
      <c r="AQ157" s="12"/>
    </row>
    <row r="158" spans="2:43" s="3" customFormat="1" ht="20.25" customHeight="1">
      <c r="B158" s="96"/>
      <c r="C158" s="82"/>
      <c r="D158" s="82"/>
      <c r="E158" s="83"/>
      <c r="F158" s="84"/>
      <c r="G158" s="85"/>
      <c r="H158" s="85"/>
      <c r="I158" s="100"/>
      <c r="J158" s="67"/>
      <c r="K158" s="68"/>
      <c r="L158" s="69"/>
      <c r="M158" s="86">
        <f>(C158)</f>
        <v>0</v>
      </c>
      <c r="N158" s="86">
        <f t="shared" si="894"/>
        <v>0</v>
      </c>
      <c r="O158" s="87">
        <f>E158</f>
        <v>0</v>
      </c>
      <c r="P158" s="88">
        <f t="shared" ref="P158" si="1020">F158</f>
        <v>0</v>
      </c>
      <c r="Q158" s="89">
        <f t="shared" si="898"/>
        <v>0</v>
      </c>
      <c r="R158" s="90"/>
      <c r="S158" s="91"/>
      <c r="T158" s="91"/>
      <c r="U158" s="57"/>
      <c r="V158" s="58" t="str">
        <f t="shared" ref="V158" si="1021">IF(COUNT(R158:T158)=0,"",ROUNDDOWN(MIN(R158:T158)*U158,-1))</f>
        <v/>
      </c>
      <c r="W158" s="92"/>
      <c r="X158" s="91"/>
      <c r="Y158" s="91"/>
      <c r="Z158" s="91"/>
      <c r="AA158" s="91">
        <f t="shared" ref="AA158" si="1022">MIN(V158:Z158)</f>
        <v>0</v>
      </c>
      <c r="AB158" s="93"/>
      <c r="AC158" s="91">
        <f t="shared" ref="AC158" si="1023">AA158*AB158</f>
        <v>0</v>
      </c>
      <c r="AD158" s="93"/>
      <c r="AE158" s="93"/>
      <c r="AF158" s="93"/>
      <c r="AG158" s="93"/>
      <c r="AH158" s="91">
        <f t="shared" ref="AH158" si="1024">AC158*((1+AD158)+AE158+AF158+AG158)</f>
        <v>0</v>
      </c>
      <c r="AI158" s="91">
        <f>IF($AI157="",0,VLOOKUP(AI157,#REF!,2,FALSE))</f>
        <v>0</v>
      </c>
      <c r="AJ158" s="91">
        <f>IF($AJ157="",0,VLOOKUP(AJ157,#REF!,2,FALSE))</f>
        <v>0</v>
      </c>
      <c r="AK158" s="91">
        <f t="shared" ref="AK158:AL158" si="1025">IF(AI158="","",AI158*AK157)</f>
        <v>0</v>
      </c>
      <c r="AL158" s="91">
        <f t="shared" si="1025"/>
        <v>0</v>
      </c>
      <c r="AM158" s="91">
        <f>IF($AM157=0,0,[36]R6県単価!$C$41)</f>
        <v>0</v>
      </c>
      <c r="AN158" s="91">
        <f t="shared" ref="AN158" si="1026">IF(AI158="",0,AK158*AN157)+IF(AJ158="",0,AL158*AN157)</f>
        <v>0</v>
      </c>
      <c r="AO158" s="91">
        <f t="shared" ref="AO158" si="1027">SUM(AK158:AN158)</f>
        <v>0</v>
      </c>
      <c r="AP158" s="91">
        <f t="shared" ref="AP158" si="1028">AH158+AO158</f>
        <v>0</v>
      </c>
      <c r="AQ158" s="12"/>
    </row>
    <row r="159" spans="2:43" s="3" customFormat="1" ht="20.25" customHeight="1">
      <c r="B159" s="94"/>
      <c r="C159" s="63"/>
      <c r="D159" s="63"/>
      <c r="E159" s="64"/>
      <c r="F159" s="65"/>
      <c r="G159" s="66"/>
      <c r="H159" s="66"/>
      <c r="I159" s="95"/>
      <c r="J159" s="67"/>
      <c r="K159" s="68"/>
      <c r="L159" s="69"/>
      <c r="M159" s="70"/>
      <c r="N159" s="70">
        <f t="shared" si="894"/>
        <v>0</v>
      </c>
      <c r="O159" s="71"/>
      <c r="P159" s="72"/>
      <c r="Q159" s="73" t="str">
        <f t="shared" ref="Q159" si="1029">IF(COUNT(V160:Z160,AP160)=0,0,IF(Q160=ROUNDDOWN(W160,0),CONCATENATE("ﾌﾞ-P",W159),IF(Q160=ROUNDDOWN(X160,0),CONCATENATE("ｾ-P",X159),IF(Q160=ROUNDDOWN(Y160,0),CONCATENATE("コ-P",Y159),IF(Q160=ROUNDDOWN(Z160,0),CONCATENATE("施-P",Z159),IF(Q160=ROUNDDOWN(AP160,0),CONCATENATE("歩-",AP159),IF(Q160=ROUNDDOWN(V160,-1),CONCATENATE(V159))))))))</f>
        <v>ﾌﾞ-P</v>
      </c>
      <c r="R159" s="74"/>
      <c r="S159" s="75"/>
      <c r="T159" s="75"/>
      <c r="U159" s="76"/>
      <c r="V159" s="77"/>
      <c r="W159" s="78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9"/>
      <c r="AJ159" s="80"/>
      <c r="AK159" s="81"/>
      <c r="AL159" s="81"/>
      <c r="AM159" s="81"/>
      <c r="AN159" s="81"/>
      <c r="AO159" s="75"/>
      <c r="AP159" s="75" t="str">
        <f t="shared" ref="AP159" si="1030">IF(AND($V160&lt;=0,$AH160=0,$AO160=0),"見積",IF(AND($V160=0,$AH160&lt;=0,$AO160=0),"材",IF(AND($V160=0,$AH160=0,$AO160&lt;=0),"労","複合")))</f>
        <v>複合</v>
      </c>
      <c r="AQ159" s="12"/>
    </row>
    <row r="160" spans="2:43" s="3" customFormat="1" ht="20.25" customHeight="1">
      <c r="B160" s="96"/>
      <c r="C160" s="82"/>
      <c r="D160" s="82"/>
      <c r="E160" s="83"/>
      <c r="F160" s="84"/>
      <c r="G160" s="85"/>
      <c r="H160" s="85"/>
      <c r="I160" s="100"/>
      <c r="J160" s="67"/>
      <c r="K160" s="68"/>
      <c r="L160" s="69"/>
      <c r="M160" s="86">
        <f>(C160)</f>
        <v>0</v>
      </c>
      <c r="N160" s="86">
        <f t="shared" si="894"/>
        <v>0</v>
      </c>
      <c r="O160" s="87">
        <f>E160</f>
        <v>0</v>
      </c>
      <c r="P160" s="88">
        <f t="shared" ref="P160" si="1031">F160</f>
        <v>0</v>
      </c>
      <c r="Q160" s="89">
        <f t="shared" si="898"/>
        <v>0</v>
      </c>
      <c r="R160" s="90"/>
      <c r="S160" s="91"/>
      <c r="T160" s="91"/>
      <c r="U160" s="57"/>
      <c r="V160" s="58" t="str">
        <f t="shared" ref="V160" si="1032">IF(COUNT(R160:T160)=0,"",ROUNDDOWN(MIN(R160:T160)*U160,-1))</f>
        <v/>
      </c>
      <c r="W160" s="92"/>
      <c r="X160" s="91"/>
      <c r="Y160" s="91"/>
      <c r="Z160" s="91"/>
      <c r="AA160" s="91">
        <f t="shared" ref="AA160" si="1033">MIN(V160:Z160)</f>
        <v>0</v>
      </c>
      <c r="AB160" s="93"/>
      <c r="AC160" s="91">
        <f t="shared" ref="AC160" si="1034">AA160*AB160</f>
        <v>0</v>
      </c>
      <c r="AD160" s="93"/>
      <c r="AE160" s="93"/>
      <c r="AF160" s="93"/>
      <c r="AG160" s="93"/>
      <c r="AH160" s="91">
        <f t="shared" ref="AH160" si="1035">AC160*((1+AD160)+AE160+AF160+AG160)</f>
        <v>0</v>
      </c>
      <c r="AI160" s="91">
        <f>IF($AI159="",0,VLOOKUP(AI159,#REF!,2,FALSE))</f>
        <v>0</v>
      </c>
      <c r="AJ160" s="91">
        <f>IF($AJ159="",0,VLOOKUP(AJ159,#REF!,2,FALSE))</f>
        <v>0</v>
      </c>
      <c r="AK160" s="91">
        <f t="shared" ref="AK160:AL160" si="1036">IF(AI160="","",AI160*AK159)</f>
        <v>0</v>
      </c>
      <c r="AL160" s="91">
        <f t="shared" si="1036"/>
        <v>0</v>
      </c>
      <c r="AM160" s="91">
        <f>IF($AM159=0,0,[36]R6県単価!$C$41)</f>
        <v>0</v>
      </c>
      <c r="AN160" s="91">
        <f t="shared" ref="AN160" si="1037">IF(AI160="",0,AK160*AN159)+IF(AJ160="",0,AL160*AN159)</f>
        <v>0</v>
      </c>
      <c r="AO160" s="91">
        <f t="shared" ref="AO160" si="1038">SUM(AK160:AN160)</f>
        <v>0</v>
      </c>
      <c r="AP160" s="91">
        <f t="shared" ref="AP160" si="1039">AH160+AO160</f>
        <v>0</v>
      </c>
      <c r="AQ160" s="12"/>
    </row>
    <row r="161" spans="2:43" s="3" customFormat="1" ht="20.25" customHeight="1">
      <c r="B161" s="94"/>
      <c r="C161" s="63"/>
      <c r="D161" s="63"/>
      <c r="E161" s="64"/>
      <c r="F161" s="65"/>
      <c r="G161" s="66"/>
      <c r="H161" s="66"/>
      <c r="I161" s="95"/>
      <c r="J161" s="67"/>
      <c r="K161" s="68"/>
      <c r="L161" s="69"/>
      <c r="M161" s="70"/>
      <c r="N161" s="70">
        <f t="shared" si="894"/>
        <v>0</v>
      </c>
      <c r="O161" s="71"/>
      <c r="P161" s="72"/>
      <c r="Q161" s="73" t="str">
        <f t="shared" ref="Q161" si="1040">IF(COUNT(V162:Z162,AP162)=0,0,IF(Q162=ROUNDDOWN(W162,0),CONCATENATE("ﾌﾞ-P",W161),IF(Q162=ROUNDDOWN(X162,0),CONCATENATE("ｾ-P",X161),IF(Q162=ROUNDDOWN(Y162,0),CONCATENATE("コ-P",Y161),IF(Q162=ROUNDDOWN(Z162,0),CONCATENATE("施-P",Z161),IF(Q162=ROUNDDOWN(AP162,0),CONCATENATE("歩-",AP161),IF(Q162=ROUNDDOWN(V162,-1),CONCATENATE(V161))))))))</f>
        <v>ﾌﾞ-P</v>
      </c>
      <c r="R161" s="74"/>
      <c r="S161" s="75"/>
      <c r="T161" s="75"/>
      <c r="U161" s="76"/>
      <c r="V161" s="77"/>
      <c r="W161" s="78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9"/>
      <c r="AJ161" s="80"/>
      <c r="AK161" s="81"/>
      <c r="AL161" s="81"/>
      <c r="AM161" s="81"/>
      <c r="AN161" s="81"/>
      <c r="AO161" s="75"/>
      <c r="AP161" s="75" t="str">
        <f t="shared" ref="AP161" si="1041">IF(AND($V162&lt;=0,$AH162=0,$AO162=0),"見積",IF(AND($V162=0,$AH162&lt;=0,$AO162=0),"材",IF(AND($V162=0,$AH162=0,$AO162&lt;=0),"労","複合")))</f>
        <v>複合</v>
      </c>
      <c r="AQ161" s="12"/>
    </row>
    <row r="162" spans="2:43" s="3" customFormat="1" ht="20.25" customHeight="1">
      <c r="B162" s="96"/>
      <c r="C162" s="82"/>
      <c r="D162" s="82"/>
      <c r="E162" s="83"/>
      <c r="F162" s="84"/>
      <c r="G162" s="85"/>
      <c r="H162" s="85"/>
      <c r="I162" s="100"/>
      <c r="J162" s="67"/>
      <c r="K162" s="68"/>
      <c r="L162" s="69"/>
      <c r="M162" s="86">
        <f>(C162)</f>
        <v>0</v>
      </c>
      <c r="N162" s="86">
        <f t="shared" si="894"/>
        <v>0</v>
      </c>
      <c r="O162" s="87">
        <f>E162</f>
        <v>0</v>
      </c>
      <c r="P162" s="88">
        <f t="shared" ref="P162" si="1042">F162</f>
        <v>0</v>
      </c>
      <c r="Q162" s="89">
        <f t="shared" si="898"/>
        <v>0</v>
      </c>
      <c r="R162" s="90"/>
      <c r="S162" s="91"/>
      <c r="T162" s="91"/>
      <c r="U162" s="57"/>
      <c r="V162" s="58" t="str">
        <f t="shared" ref="V162" si="1043">IF(COUNT(R162:T162)=0,"",ROUNDDOWN(MIN(R162:T162)*U162,-1))</f>
        <v/>
      </c>
      <c r="W162" s="92"/>
      <c r="X162" s="91"/>
      <c r="Y162" s="91"/>
      <c r="Z162" s="91"/>
      <c r="AA162" s="91">
        <f t="shared" ref="AA162" si="1044">MIN(V162:Z162)</f>
        <v>0</v>
      </c>
      <c r="AB162" s="93"/>
      <c r="AC162" s="91">
        <f t="shared" ref="AC162" si="1045">AA162*AB162</f>
        <v>0</v>
      </c>
      <c r="AD162" s="93"/>
      <c r="AE162" s="93"/>
      <c r="AF162" s="93"/>
      <c r="AG162" s="93"/>
      <c r="AH162" s="91">
        <f t="shared" ref="AH162" si="1046">AC162*((1+AD162)+AE162+AF162+AG162)</f>
        <v>0</v>
      </c>
      <c r="AI162" s="91">
        <f>IF($AI161="",0,VLOOKUP(AI161,#REF!,2,FALSE))</f>
        <v>0</v>
      </c>
      <c r="AJ162" s="91">
        <f>IF($AJ161="",0,VLOOKUP(AJ161,#REF!,2,FALSE))</f>
        <v>0</v>
      </c>
      <c r="AK162" s="91">
        <f t="shared" ref="AK162:AL162" si="1047">IF(AI162="","",AI162*AK161)</f>
        <v>0</v>
      </c>
      <c r="AL162" s="91">
        <f t="shared" si="1047"/>
        <v>0</v>
      </c>
      <c r="AM162" s="91">
        <f>IF($AM161=0,0,[36]R6県単価!$C$41)</f>
        <v>0</v>
      </c>
      <c r="AN162" s="91">
        <f t="shared" ref="AN162" si="1048">IF(AI162="",0,AK162*AN161)+IF(AJ162="",0,AL162*AN161)</f>
        <v>0</v>
      </c>
      <c r="AO162" s="91">
        <f t="shared" ref="AO162" si="1049">SUM(AK162:AN162)</f>
        <v>0</v>
      </c>
      <c r="AP162" s="91">
        <f t="shared" ref="AP162" si="1050">AH162+AO162</f>
        <v>0</v>
      </c>
      <c r="AQ162" s="12"/>
    </row>
    <row r="163" spans="2:43" s="3" customFormat="1" ht="20.25" customHeight="1">
      <c r="B163" s="94"/>
      <c r="C163" s="63"/>
      <c r="D163" s="63"/>
      <c r="E163" s="64"/>
      <c r="F163" s="65"/>
      <c r="G163" s="66"/>
      <c r="H163" s="66"/>
      <c r="I163" s="95"/>
      <c r="J163" s="67"/>
      <c r="K163" s="68"/>
      <c r="L163" s="69"/>
      <c r="M163" s="70"/>
      <c r="N163" s="70">
        <f t="shared" si="894"/>
        <v>0</v>
      </c>
      <c r="O163" s="71"/>
      <c r="P163" s="72"/>
      <c r="Q163" s="73" t="str">
        <f t="shared" ref="Q163" si="1051">IF(COUNT(V164:Z164,AP164)=0,0,IF(Q164=ROUNDDOWN(W164,0),CONCATENATE("ﾌﾞ-P",W163),IF(Q164=ROUNDDOWN(X164,0),CONCATENATE("ｾ-P",X163),IF(Q164=ROUNDDOWN(Y164,0),CONCATENATE("コ-P",Y163),IF(Q164=ROUNDDOWN(Z164,0),CONCATENATE("施-P",Z163),IF(Q164=ROUNDDOWN(AP164,0),CONCATENATE("歩-",AP163),IF(Q164=ROUNDDOWN(V164,-1),CONCATENATE(V163))))))))</f>
        <v>ﾌﾞ-P</v>
      </c>
      <c r="R163" s="74"/>
      <c r="S163" s="75"/>
      <c r="T163" s="75"/>
      <c r="U163" s="76"/>
      <c r="V163" s="77"/>
      <c r="W163" s="78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9"/>
      <c r="AJ163" s="80"/>
      <c r="AK163" s="81"/>
      <c r="AL163" s="81"/>
      <c r="AM163" s="81"/>
      <c r="AN163" s="81"/>
      <c r="AO163" s="75"/>
      <c r="AP163" s="75" t="str">
        <f t="shared" ref="AP163" si="1052">IF(AND($V164&lt;=0,$AH164=0,$AO164=0),"見積",IF(AND($V164=0,$AH164&lt;=0,$AO164=0),"材",IF(AND($V164=0,$AH164=0,$AO164&lt;=0),"労","複合")))</f>
        <v>複合</v>
      </c>
      <c r="AQ163" s="12"/>
    </row>
    <row r="164" spans="2:43" s="3" customFormat="1" ht="20.25" customHeight="1">
      <c r="B164" s="96"/>
      <c r="C164" s="82"/>
      <c r="D164" s="82"/>
      <c r="E164" s="83"/>
      <c r="F164" s="84"/>
      <c r="G164" s="85"/>
      <c r="H164" s="85"/>
      <c r="I164" s="100"/>
      <c r="J164" s="67"/>
      <c r="K164" s="68"/>
      <c r="L164" s="69"/>
      <c r="M164" s="86">
        <f>(C164)</f>
        <v>0</v>
      </c>
      <c r="N164" s="86">
        <f t="shared" si="894"/>
        <v>0</v>
      </c>
      <c r="O164" s="87">
        <f>E164</f>
        <v>0</v>
      </c>
      <c r="P164" s="88">
        <f t="shared" ref="P164" si="1053">F164</f>
        <v>0</v>
      </c>
      <c r="Q164" s="89">
        <f t="shared" si="898"/>
        <v>0</v>
      </c>
      <c r="R164" s="90"/>
      <c r="S164" s="91"/>
      <c r="T164" s="91"/>
      <c r="U164" s="57"/>
      <c r="V164" s="58" t="str">
        <f t="shared" ref="V164" si="1054">IF(COUNT(R164:T164)=0,"",ROUNDDOWN(MIN(R164:T164)*U164,-1))</f>
        <v/>
      </c>
      <c r="W164" s="92"/>
      <c r="X164" s="91"/>
      <c r="Y164" s="91"/>
      <c r="Z164" s="91"/>
      <c r="AA164" s="91">
        <f t="shared" ref="AA164" si="1055">MIN(V164:Z164)</f>
        <v>0</v>
      </c>
      <c r="AB164" s="93"/>
      <c r="AC164" s="91">
        <f t="shared" ref="AC164" si="1056">AA164*AB164</f>
        <v>0</v>
      </c>
      <c r="AD164" s="93"/>
      <c r="AE164" s="93"/>
      <c r="AF164" s="93"/>
      <c r="AG164" s="93"/>
      <c r="AH164" s="91">
        <f t="shared" ref="AH164" si="1057">AC164*((1+AD164)+AE164+AF164+AG164)</f>
        <v>0</v>
      </c>
      <c r="AI164" s="91">
        <f>IF($AI163="",0,VLOOKUP(AI163,#REF!,2,FALSE))</f>
        <v>0</v>
      </c>
      <c r="AJ164" s="91">
        <f>IF($AJ163="",0,VLOOKUP(AJ163,#REF!,2,FALSE))</f>
        <v>0</v>
      </c>
      <c r="AK164" s="91">
        <f t="shared" ref="AK164:AL164" si="1058">IF(AI164="","",AI164*AK163)</f>
        <v>0</v>
      </c>
      <c r="AL164" s="91">
        <f t="shared" si="1058"/>
        <v>0</v>
      </c>
      <c r="AM164" s="91">
        <f>IF($AM163=0,0,[36]R6県単価!$C$41)</f>
        <v>0</v>
      </c>
      <c r="AN164" s="91">
        <f t="shared" ref="AN164" si="1059">IF(AI164="",0,AK164*AN163)+IF(AJ164="",0,AL164*AN163)</f>
        <v>0</v>
      </c>
      <c r="AO164" s="91">
        <f t="shared" ref="AO164" si="1060">SUM(AK164:AN164)</f>
        <v>0</v>
      </c>
      <c r="AP164" s="91">
        <f t="shared" ref="AP164" si="1061">AH164+AO164</f>
        <v>0</v>
      </c>
      <c r="AQ164" s="12"/>
    </row>
    <row r="165" spans="2:43" s="3" customFormat="1" ht="20.25" customHeight="1">
      <c r="B165" s="94"/>
      <c r="C165" s="63"/>
      <c r="D165" s="63"/>
      <c r="E165" s="64"/>
      <c r="F165" s="65"/>
      <c r="G165" s="66"/>
      <c r="H165" s="66"/>
      <c r="I165" s="95"/>
      <c r="J165" s="67"/>
      <c r="K165" s="68"/>
      <c r="L165" s="69"/>
      <c r="M165" s="70"/>
      <c r="N165" s="70">
        <f t="shared" si="894"/>
        <v>0</v>
      </c>
      <c r="O165" s="71"/>
      <c r="P165" s="72"/>
      <c r="Q165" s="73" t="str">
        <f t="shared" ref="Q165" si="1062">IF(COUNT(V166:Z166,AP166)=0,0,IF(Q166=ROUNDDOWN(W166,0),CONCATENATE("ﾌﾞ-P",W165),IF(Q166=ROUNDDOWN(X166,0),CONCATENATE("ｾ-P",X165),IF(Q166=ROUNDDOWN(Y166,0),CONCATENATE("コ-P",Y165),IF(Q166=ROUNDDOWN(Z166,0),CONCATENATE("施-P",Z165),IF(Q166=ROUNDDOWN(AP166,0),CONCATENATE("歩-",AP165),IF(Q166=ROUNDDOWN(V166,-1),CONCATENATE(V165))))))))</f>
        <v>ﾌﾞ-P</v>
      </c>
      <c r="R165" s="74"/>
      <c r="S165" s="75"/>
      <c r="T165" s="75"/>
      <c r="U165" s="76"/>
      <c r="V165" s="77"/>
      <c r="W165" s="78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9"/>
      <c r="AJ165" s="80"/>
      <c r="AK165" s="81"/>
      <c r="AL165" s="81"/>
      <c r="AM165" s="81"/>
      <c r="AN165" s="81"/>
      <c r="AO165" s="75"/>
      <c r="AP165" s="75" t="str">
        <f t="shared" ref="AP165" si="1063">IF(AND($V166&lt;=0,$AH166=0,$AO166=0),"見積",IF(AND($V166=0,$AH166&lt;=0,$AO166=0),"材",IF(AND($V166=0,$AH166=0,$AO166&lt;=0),"労","複合")))</f>
        <v>複合</v>
      </c>
      <c r="AQ165" s="12"/>
    </row>
    <row r="166" spans="2:43" s="3" customFormat="1" ht="20.25" customHeight="1">
      <c r="B166" s="96"/>
      <c r="C166" s="82"/>
      <c r="D166" s="82"/>
      <c r="E166" s="83"/>
      <c r="F166" s="84"/>
      <c r="G166" s="85"/>
      <c r="H166" s="85"/>
      <c r="I166" s="100"/>
      <c r="J166" s="67"/>
      <c r="K166" s="68"/>
      <c r="L166" s="69"/>
      <c r="M166" s="86">
        <f>(C166)</f>
        <v>0</v>
      </c>
      <c r="N166" s="86">
        <f t="shared" si="894"/>
        <v>0</v>
      </c>
      <c r="O166" s="87">
        <f>E166</f>
        <v>0</v>
      </c>
      <c r="P166" s="88">
        <f t="shared" ref="P166" si="1064">F166</f>
        <v>0</v>
      </c>
      <c r="Q166" s="89">
        <f t="shared" si="898"/>
        <v>0</v>
      </c>
      <c r="R166" s="90"/>
      <c r="S166" s="91"/>
      <c r="T166" s="91"/>
      <c r="U166" s="57"/>
      <c r="V166" s="58" t="str">
        <f t="shared" ref="V166" si="1065">IF(COUNT(R166:T166)=0,"",ROUNDDOWN(MIN(R166:T166)*U166,-1))</f>
        <v/>
      </c>
      <c r="W166" s="92"/>
      <c r="X166" s="91"/>
      <c r="Y166" s="91"/>
      <c r="Z166" s="91"/>
      <c r="AA166" s="91">
        <f t="shared" ref="AA166" si="1066">MIN(V166:Z166)</f>
        <v>0</v>
      </c>
      <c r="AB166" s="93"/>
      <c r="AC166" s="91">
        <f t="shared" ref="AC166" si="1067">AA166*AB166</f>
        <v>0</v>
      </c>
      <c r="AD166" s="93"/>
      <c r="AE166" s="93"/>
      <c r="AF166" s="93"/>
      <c r="AG166" s="93"/>
      <c r="AH166" s="91">
        <f t="shared" ref="AH166" si="1068">AC166*((1+AD166)+AE166+AF166+AG166)</f>
        <v>0</v>
      </c>
      <c r="AI166" s="91">
        <f>IF($AI165="",0,VLOOKUP(AI165,#REF!,2,FALSE))</f>
        <v>0</v>
      </c>
      <c r="AJ166" s="91">
        <f>IF($AJ165="",0,VLOOKUP(AJ165,#REF!,2,FALSE))</f>
        <v>0</v>
      </c>
      <c r="AK166" s="91">
        <f t="shared" ref="AK166:AL166" si="1069">IF(AI166="","",AI166*AK165)</f>
        <v>0</v>
      </c>
      <c r="AL166" s="91">
        <f t="shared" si="1069"/>
        <v>0</v>
      </c>
      <c r="AM166" s="91">
        <f>IF($AM165=0,0,[36]R6県単価!$C$41)</f>
        <v>0</v>
      </c>
      <c r="AN166" s="91">
        <f t="shared" ref="AN166" si="1070">IF(AI166="",0,AK166*AN165)+IF(AJ166="",0,AL166*AN165)</f>
        <v>0</v>
      </c>
      <c r="AO166" s="91">
        <f t="shared" ref="AO166" si="1071">SUM(AK166:AN166)</f>
        <v>0</v>
      </c>
      <c r="AP166" s="91">
        <f>(AH166+AO166)*E154</f>
        <v>0</v>
      </c>
      <c r="AQ166" s="12"/>
    </row>
    <row r="167" spans="2:43" s="3" customFormat="1" ht="20.25" customHeight="1">
      <c r="B167" s="94"/>
      <c r="C167" s="63"/>
      <c r="D167" s="63"/>
      <c r="E167" s="64"/>
      <c r="F167" s="65"/>
      <c r="G167" s="66"/>
      <c r="H167" s="66"/>
      <c r="I167" s="95"/>
      <c r="J167" s="67"/>
      <c r="K167" s="68"/>
      <c r="L167" s="69"/>
      <c r="M167" s="70"/>
      <c r="N167" s="70">
        <f t="shared" si="894"/>
        <v>0</v>
      </c>
      <c r="O167" s="71"/>
      <c r="P167" s="72"/>
      <c r="Q167" s="73" t="str">
        <f t="shared" ref="Q167" si="1072">IF(COUNT(V168:Z168,AP168)=0,0,IF(Q168=ROUNDDOWN(W168,0),CONCATENATE("ﾌﾞ-P",W167),IF(Q168=ROUNDDOWN(X168,0),CONCATENATE("ｾ-P",X167),IF(Q168=ROUNDDOWN(Y168,0),CONCATENATE("コ-P",Y167),IF(Q168=ROUNDDOWN(Z168,0),CONCATENATE("施-P",Z167),IF(Q168=ROUNDDOWN(AP168,0),CONCATENATE("歩-",AP167),IF(Q168=ROUNDDOWN(V168,-1),CONCATENATE(V167))))))))</f>
        <v>ﾌﾞ-P</v>
      </c>
      <c r="R167" s="74"/>
      <c r="S167" s="75"/>
      <c r="T167" s="75"/>
      <c r="U167" s="76"/>
      <c r="V167" s="77"/>
      <c r="W167" s="78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9"/>
      <c r="AJ167" s="80"/>
      <c r="AK167" s="81"/>
      <c r="AL167" s="81"/>
      <c r="AM167" s="81"/>
      <c r="AN167" s="81"/>
      <c r="AO167" s="75"/>
      <c r="AP167" s="75" t="str">
        <f t="shared" ref="AP167" si="1073">IF(AND($V168&lt;=0,$AH168=0,$AO168=0),"見積",IF(AND($V168=0,$AH168&lt;=0,$AO168=0),"材",IF(AND($V168=0,$AH168=0,$AO168&lt;=0),"労","複合")))</f>
        <v>複合</v>
      </c>
      <c r="AQ167" s="12"/>
    </row>
    <row r="168" spans="2:43" s="3" customFormat="1" ht="20.25" customHeight="1">
      <c r="B168" s="96"/>
      <c r="C168" s="82"/>
      <c r="D168" s="82"/>
      <c r="E168" s="83"/>
      <c r="F168" s="84"/>
      <c r="G168" s="85"/>
      <c r="H168" s="85"/>
      <c r="I168" s="100"/>
      <c r="J168" s="67"/>
      <c r="K168" s="68"/>
      <c r="L168" s="69"/>
      <c r="M168" s="86">
        <f>(C168)</f>
        <v>0</v>
      </c>
      <c r="N168" s="86">
        <f t="shared" si="894"/>
        <v>0</v>
      </c>
      <c r="O168" s="87">
        <f>E168</f>
        <v>0</v>
      </c>
      <c r="P168" s="88">
        <f t="shared" ref="P168" si="1074">F168</f>
        <v>0</v>
      </c>
      <c r="Q168" s="89">
        <f t="shared" si="898"/>
        <v>0</v>
      </c>
      <c r="R168" s="90"/>
      <c r="S168" s="91"/>
      <c r="T168" s="91"/>
      <c r="U168" s="57"/>
      <c r="V168" s="58" t="str">
        <f t="shared" ref="V168" si="1075">IF(COUNT(R168:T168)=0,"",ROUNDDOWN(MIN(R168:T168)*U168,-1))</f>
        <v/>
      </c>
      <c r="W168" s="92"/>
      <c r="X168" s="91"/>
      <c r="Y168" s="91"/>
      <c r="Z168" s="91"/>
      <c r="AA168" s="91">
        <f t="shared" ref="AA168" si="1076">MIN(V168:Z168)</f>
        <v>0</v>
      </c>
      <c r="AB168" s="93"/>
      <c r="AC168" s="91">
        <f t="shared" ref="AC168" si="1077">AA168*AB168</f>
        <v>0</v>
      </c>
      <c r="AD168" s="93"/>
      <c r="AE168" s="93"/>
      <c r="AF168" s="93"/>
      <c r="AG168" s="93"/>
      <c r="AH168" s="91">
        <f t="shared" ref="AH168" si="1078">AC168*((1+AD168)+AE168+AF168+AG168)</f>
        <v>0</v>
      </c>
      <c r="AI168" s="91">
        <f>IF($AI167="",0,VLOOKUP(AI167,#REF!,2,FALSE))</f>
        <v>0</v>
      </c>
      <c r="AJ168" s="91">
        <f>IF($AJ167="",0,VLOOKUP(AJ167,#REF!,2,FALSE))</f>
        <v>0</v>
      </c>
      <c r="AK168" s="91">
        <f t="shared" ref="AK168:AL168" si="1079">IF(AI168="","",AI168*AK167)</f>
        <v>0</v>
      </c>
      <c r="AL168" s="91">
        <f t="shared" si="1079"/>
        <v>0</v>
      </c>
      <c r="AM168" s="91">
        <f>IF($AM167=0,0,[36]R6県単価!$C$41)</f>
        <v>0</v>
      </c>
      <c r="AN168" s="91">
        <f t="shared" ref="AN168" si="1080">IF(AI168="",0,AK168*AN167)+IF(AJ168="",0,AL168*AN167)</f>
        <v>0</v>
      </c>
      <c r="AO168" s="91">
        <f t="shared" ref="AO168" si="1081">SUM(AK168:AN168)</f>
        <v>0</v>
      </c>
      <c r="AP168" s="91">
        <f>(AH168+AO168)*E154</f>
        <v>0</v>
      </c>
      <c r="AQ168" s="12"/>
    </row>
    <row r="169" spans="2:43" s="3" customFormat="1" ht="20.25" customHeight="1">
      <c r="B169" s="94"/>
      <c r="C169" s="63"/>
      <c r="D169" s="63"/>
      <c r="E169" s="64"/>
      <c r="F169" s="65"/>
      <c r="G169" s="66"/>
      <c r="H169" s="66"/>
      <c r="I169" s="95"/>
      <c r="J169" s="67"/>
      <c r="K169" s="68"/>
      <c r="L169" s="69"/>
      <c r="M169" s="70"/>
      <c r="N169" s="70">
        <f t="shared" si="894"/>
        <v>0</v>
      </c>
      <c r="O169" s="71"/>
      <c r="P169" s="72"/>
      <c r="Q169" s="73" t="str">
        <f t="shared" ref="Q169" si="1082">IF(COUNT(V170:Z170,AP170)=0,0,IF(Q170=ROUNDDOWN(W170,0),CONCATENATE("ﾌﾞ-P",W169),IF(Q170=ROUNDDOWN(X170,0),CONCATENATE("ｾ-P",X169),IF(Q170=ROUNDDOWN(Y170,0),CONCATENATE("コ-P",Y169),IF(Q170=ROUNDDOWN(Z170,0),CONCATENATE("施-P",Z169),IF(Q170=ROUNDDOWN(AP170,0),CONCATENATE("歩-",AP169),IF(Q170=ROUNDDOWN(V170,-1),CONCATENATE(V169))))))))</f>
        <v>ﾌﾞ-P</v>
      </c>
      <c r="R169" s="74"/>
      <c r="S169" s="75"/>
      <c r="T169" s="75"/>
      <c r="U169" s="76"/>
      <c r="V169" s="77"/>
      <c r="W169" s="78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9"/>
      <c r="AJ169" s="80"/>
      <c r="AK169" s="81"/>
      <c r="AL169" s="81"/>
      <c r="AM169" s="81"/>
      <c r="AN169" s="81"/>
      <c r="AO169" s="75"/>
      <c r="AP169" s="75" t="str">
        <f t="shared" ref="AP169" si="1083">IF(AND($V170&lt;=0,$AH170=0,$AO170=0),"見積",IF(AND($V170=0,$AH170&lt;=0,$AO170=0),"材",IF(AND($V170=0,$AH170=0,$AO170&lt;=0),"労","複合")))</f>
        <v>複合</v>
      </c>
      <c r="AQ169" s="12"/>
    </row>
    <row r="170" spans="2:43" s="3" customFormat="1" ht="20.25" customHeight="1">
      <c r="B170" s="96"/>
      <c r="C170" s="82"/>
      <c r="D170" s="82"/>
      <c r="E170" s="83"/>
      <c r="F170" s="84"/>
      <c r="G170" s="106"/>
      <c r="H170" s="85"/>
      <c r="I170" s="100"/>
      <c r="J170" s="67"/>
      <c r="K170" s="68"/>
      <c r="L170" s="69"/>
      <c r="M170" s="86">
        <f>(C170)</f>
        <v>0</v>
      </c>
      <c r="N170" s="86">
        <f t="shared" si="894"/>
        <v>0</v>
      </c>
      <c r="O170" s="87">
        <f>E170</f>
        <v>0</v>
      </c>
      <c r="P170" s="88">
        <f t="shared" ref="P170" si="1084">F170</f>
        <v>0</v>
      </c>
      <c r="Q170" s="89">
        <f t="shared" si="898"/>
        <v>0</v>
      </c>
      <c r="R170" s="90"/>
      <c r="S170" s="91"/>
      <c r="T170" s="91"/>
      <c r="U170" s="57"/>
      <c r="V170" s="58" t="str">
        <f t="shared" ref="V170" si="1085">IF(COUNT(R170:T170)=0,"",ROUNDDOWN(MIN(R170:T170)*U170,-1))</f>
        <v/>
      </c>
      <c r="W170" s="92"/>
      <c r="X170" s="91"/>
      <c r="Y170" s="91"/>
      <c r="Z170" s="91"/>
      <c r="AA170" s="91">
        <f t="shared" ref="AA170" si="1086">MIN(V170:Z170)</f>
        <v>0</v>
      </c>
      <c r="AB170" s="93"/>
      <c r="AC170" s="91">
        <f t="shared" ref="AC170" si="1087">AA170*AB170</f>
        <v>0</v>
      </c>
      <c r="AD170" s="93"/>
      <c r="AE170" s="93"/>
      <c r="AF170" s="93"/>
      <c r="AG170" s="93"/>
      <c r="AH170" s="91">
        <f t="shared" ref="AH170" si="1088">AC170*((1+AD170)+AE170+AF170+AG170)</f>
        <v>0</v>
      </c>
      <c r="AI170" s="91">
        <f>IF($AI169="",0,VLOOKUP(AI169,#REF!,2,FALSE))</f>
        <v>0</v>
      </c>
      <c r="AJ170" s="91">
        <f>IF($AJ169="",0,VLOOKUP(AJ169,#REF!,2,FALSE))</f>
        <v>0</v>
      </c>
      <c r="AK170" s="91">
        <f t="shared" ref="AK170:AL170" si="1089">IF(AI170="","",AI170*AK169)</f>
        <v>0</v>
      </c>
      <c r="AL170" s="91">
        <f t="shared" si="1089"/>
        <v>0</v>
      </c>
      <c r="AM170" s="91">
        <f>IF($AM169=0,0,[36]R6県単価!$C$41)</f>
        <v>0</v>
      </c>
      <c r="AN170" s="91">
        <f t="shared" ref="AN170" si="1090">IF(AI170="",0,AK170*AN169)+IF(AJ170="",0,AL170*AN169)</f>
        <v>0</v>
      </c>
      <c r="AO170" s="91">
        <f t="shared" ref="AO170" si="1091">SUM(AK170:AN170)</f>
        <v>0</v>
      </c>
      <c r="AP170" s="91">
        <f t="shared" ref="AP170" si="1092">AH170+AO170</f>
        <v>0</v>
      </c>
      <c r="AQ170" s="12"/>
    </row>
    <row r="171" spans="2:43" s="3" customFormat="1" ht="20.25" customHeight="1">
      <c r="B171" s="94"/>
      <c r="C171" s="63"/>
      <c r="D171" s="63"/>
      <c r="E171" s="64"/>
      <c r="F171" s="65"/>
      <c r="G171" s="66"/>
      <c r="H171" s="66"/>
      <c r="I171" s="95"/>
      <c r="J171" s="67"/>
      <c r="K171" s="68"/>
      <c r="L171" s="69"/>
      <c r="M171" s="70"/>
      <c r="N171" s="70">
        <f t="shared" si="894"/>
        <v>0</v>
      </c>
      <c r="O171" s="71"/>
      <c r="P171" s="72"/>
      <c r="Q171" s="73" t="str">
        <f t="shared" ref="Q171" si="1093">IF(COUNT(V172:Z172,AP172)=0,0,IF(Q172=ROUNDDOWN(W172,0),CONCATENATE("ﾌﾞ-P",W171),IF(Q172=ROUNDDOWN(X172,0),CONCATENATE("ｾ-P",X171),IF(Q172=ROUNDDOWN(Y172,0),CONCATENATE("コ-P",Y171),IF(Q172=ROUNDDOWN(Z172,0),CONCATENATE("施-P",Z171),IF(Q172=ROUNDDOWN(AP172,0),CONCATENATE("歩-",AP171),IF(Q172=ROUNDDOWN(V172,-1),CONCATENATE(V171))))))))</f>
        <v>ﾌﾞ-P</v>
      </c>
      <c r="R171" s="74"/>
      <c r="S171" s="75"/>
      <c r="T171" s="75"/>
      <c r="U171" s="76"/>
      <c r="V171" s="77"/>
      <c r="W171" s="78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9"/>
      <c r="AJ171" s="80"/>
      <c r="AK171" s="81"/>
      <c r="AL171" s="81"/>
      <c r="AM171" s="81"/>
      <c r="AN171" s="81"/>
      <c r="AO171" s="75"/>
      <c r="AP171" s="75" t="str">
        <f t="shared" ref="AP171" si="1094">IF(AND($V172&lt;=0,$AH172=0,$AO172=0),"見積",IF(AND($V172=0,$AH172&lt;=0,$AO172=0),"材",IF(AND($V172=0,$AH172=0,$AO172&lt;=0),"労","複合")))</f>
        <v>複合</v>
      </c>
      <c r="AQ171" s="12"/>
    </row>
    <row r="172" spans="2:43" s="3" customFormat="1" ht="20.25" customHeight="1">
      <c r="B172" s="96"/>
      <c r="C172" s="82"/>
      <c r="D172" s="82"/>
      <c r="E172" s="83"/>
      <c r="F172" s="84"/>
      <c r="G172" s="85"/>
      <c r="H172" s="85"/>
      <c r="I172" s="100"/>
      <c r="J172" s="67"/>
      <c r="K172" s="68"/>
      <c r="L172" s="69"/>
      <c r="M172" s="86">
        <f>(C172)</f>
        <v>0</v>
      </c>
      <c r="N172" s="86">
        <f t="shared" si="894"/>
        <v>0</v>
      </c>
      <c r="O172" s="87">
        <f>E172</f>
        <v>0</v>
      </c>
      <c r="P172" s="88">
        <f t="shared" ref="P172" si="1095">F172</f>
        <v>0</v>
      </c>
      <c r="Q172" s="89">
        <f t="shared" si="898"/>
        <v>0</v>
      </c>
      <c r="R172" s="90"/>
      <c r="S172" s="91"/>
      <c r="T172" s="91"/>
      <c r="U172" s="57"/>
      <c r="V172" s="58" t="str">
        <f t="shared" ref="V172" si="1096">IF(COUNT(R172:T172)=0,"",ROUNDDOWN(MIN(R172:T172)*U172,-1))</f>
        <v/>
      </c>
      <c r="W172" s="92"/>
      <c r="X172" s="91"/>
      <c r="Y172" s="91"/>
      <c r="Z172" s="91"/>
      <c r="AA172" s="91">
        <f t="shared" ref="AA172" si="1097">MIN(V172:Z172)</f>
        <v>0</v>
      </c>
      <c r="AB172" s="93"/>
      <c r="AC172" s="91">
        <f t="shared" ref="AC172" si="1098">AA172*AB172</f>
        <v>0</v>
      </c>
      <c r="AD172" s="93"/>
      <c r="AE172" s="93"/>
      <c r="AF172" s="93"/>
      <c r="AG172" s="93"/>
      <c r="AH172" s="91">
        <f t="shared" ref="AH172" si="1099">AC172*((1+AD172)+AE172+AF172+AG172)</f>
        <v>0</v>
      </c>
      <c r="AI172" s="91">
        <f>IF($AI171="",0,VLOOKUP(AI171,#REF!,2,FALSE))</f>
        <v>0</v>
      </c>
      <c r="AJ172" s="91">
        <f>IF($AJ171="",0,VLOOKUP(AJ171,#REF!,2,FALSE))</f>
        <v>0</v>
      </c>
      <c r="AK172" s="91">
        <f t="shared" ref="AK172:AL172" si="1100">IF(AI172="","",AI172*AK171)</f>
        <v>0</v>
      </c>
      <c r="AL172" s="91">
        <f t="shared" si="1100"/>
        <v>0</v>
      </c>
      <c r="AM172" s="91">
        <f>IF($AM171=0,0,[36]R6県単価!$C$41)</f>
        <v>0</v>
      </c>
      <c r="AN172" s="91">
        <f t="shared" ref="AN172" si="1101">IF(AI172="",0,AK172*AN171)+IF(AJ172="",0,AL172*AN171)</f>
        <v>0</v>
      </c>
      <c r="AO172" s="91">
        <f t="shared" ref="AO172" si="1102">SUM(AK172:AN172)</f>
        <v>0</v>
      </c>
      <c r="AP172" s="91">
        <f t="shared" ref="AP172" si="1103">AH172+AO172</f>
        <v>0</v>
      </c>
      <c r="AQ172" s="12"/>
    </row>
    <row r="173" spans="2:43" s="3" customFormat="1" ht="20.25" customHeight="1">
      <c r="B173" s="94"/>
      <c r="C173" s="63"/>
      <c r="D173" s="63"/>
      <c r="E173" s="64"/>
      <c r="F173" s="65"/>
      <c r="G173" s="66"/>
      <c r="H173" s="66"/>
      <c r="I173" s="95"/>
      <c r="J173" s="67"/>
      <c r="K173" s="68"/>
      <c r="L173" s="69"/>
      <c r="M173" s="70"/>
      <c r="N173" s="70">
        <f t="shared" si="894"/>
        <v>0</v>
      </c>
      <c r="O173" s="71"/>
      <c r="P173" s="72"/>
      <c r="Q173" s="73" t="str">
        <f t="shared" ref="Q173" si="1104">IF(COUNT(V174:Z174,AP174)=0,0,IF(Q174=ROUNDDOWN(W174,0),CONCATENATE("ﾌﾞ-P",W173),IF(Q174=ROUNDDOWN(X174,0),CONCATENATE("ｾ-P",X173),IF(Q174=ROUNDDOWN(Y174,0),CONCATENATE("コ-P",Y173),IF(Q174=ROUNDDOWN(Z174,0),CONCATENATE("施-P",Z173),IF(Q174=ROUNDDOWN(AP174,0),CONCATENATE("歩-",AP173),IF(Q174=ROUNDDOWN(V174,-1),CONCATENATE(V173))))))))</f>
        <v>ﾌﾞ-P</v>
      </c>
      <c r="R173" s="74"/>
      <c r="S173" s="75"/>
      <c r="T173" s="75"/>
      <c r="U173" s="76"/>
      <c r="V173" s="77"/>
      <c r="W173" s="78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9"/>
      <c r="AJ173" s="80"/>
      <c r="AK173" s="81"/>
      <c r="AL173" s="81"/>
      <c r="AM173" s="81"/>
      <c r="AN173" s="81"/>
      <c r="AO173" s="75"/>
      <c r="AP173" s="75" t="str">
        <f t="shared" ref="AP173" si="1105">IF(AND($V174&lt;=0,$AH174=0,$AO174=0),"見積",IF(AND($V174=0,$AH174&lt;=0,$AO174=0),"材",IF(AND($V174=0,$AH174=0,$AO174&lt;=0),"労","複合")))</f>
        <v>複合</v>
      </c>
      <c r="AQ173" s="12"/>
    </row>
    <row r="174" spans="2:43" s="3" customFormat="1" ht="20.25" customHeight="1">
      <c r="B174" s="96"/>
      <c r="C174" s="84"/>
      <c r="D174" s="82"/>
      <c r="E174" s="83"/>
      <c r="F174" s="84"/>
      <c r="G174" s="85"/>
      <c r="H174" s="85"/>
      <c r="I174" s="100"/>
      <c r="J174" s="67"/>
      <c r="K174" s="68"/>
      <c r="L174" s="69"/>
      <c r="M174" s="86">
        <f>(C174)</f>
        <v>0</v>
      </c>
      <c r="N174" s="86">
        <f t="shared" si="894"/>
        <v>0</v>
      </c>
      <c r="O174" s="87">
        <f>E174</f>
        <v>0</v>
      </c>
      <c r="P174" s="88">
        <f t="shared" ref="P174" si="1106">F174</f>
        <v>0</v>
      </c>
      <c r="Q174" s="89">
        <f t="shared" si="898"/>
        <v>0</v>
      </c>
      <c r="R174" s="90"/>
      <c r="S174" s="91"/>
      <c r="T174" s="91"/>
      <c r="U174" s="57"/>
      <c r="V174" s="58" t="str">
        <f t="shared" ref="V174" si="1107">IF(COUNT(R174:T174)=0,"",ROUNDDOWN(MIN(R174:T174)*U174,-1))</f>
        <v/>
      </c>
      <c r="W174" s="92"/>
      <c r="X174" s="91"/>
      <c r="Y174" s="91"/>
      <c r="Z174" s="91"/>
      <c r="AA174" s="91">
        <f t="shared" ref="AA174" si="1108">MIN(V174:Z174)</f>
        <v>0</v>
      </c>
      <c r="AB174" s="93"/>
      <c r="AC174" s="91">
        <f t="shared" ref="AC174" si="1109">AA174*AB174</f>
        <v>0</v>
      </c>
      <c r="AD174" s="93"/>
      <c r="AE174" s="93"/>
      <c r="AF174" s="93"/>
      <c r="AG174" s="93"/>
      <c r="AH174" s="91">
        <f t="shared" ref="AH174" si="1110">AC174*((1+AD174)+AE174+AF174+AG174)</f>
        <v>0</v>
      </c>
      <c r="AI174" s="91">
        <f>IF($AI173="",0,VLOOKUP(AI173,#REF!,2,FALSE))</f>
        <v>0</v>
      </c>
      <c r="AJ174" s="91">
        <f>IF($AJ173="",0,VLOOKUP(AJ173,#REF!,2,FALSE))</f>
        <v>0</v>
      </c>
      <c r="AK174" s="91">
        <f t="shared" ref="AK174:AL174" si="1111">IF(AI174="","",AI174*AK173)</f>
        <v>0</v>
      </c>
      <c r="AL174" s="91">
        <f t="shared" si="1111"/>
        <v>0</v>
      </c>
      <c r="AM174" s="91">
        <f>IF($AM173=0,0,[36]R6県単価!$C$41)</f>
        <v>0</v>
      </c>
      <c r="AN174" s="91">
        <f t="shared" ref="AN174" si="1112">IF(AI174="",0,AK174*AN173)+IF(AJ174="",0,AL174*AN173)</f>
        <v>0</v>
      </c>
      <c r="AO174" s="91">
        <f t="shared" ref="AO174" si="1113">SUM(AK174:AN174)</f>
        <v>0</v>
      </c>
      <c r="AP174" s="91">
        <f t="shared" ref="AP174" si="1114">AH174+AO174</f>
        <v>0</v>
      </c>
      <c r="AQ174" s="12"/>
    </row>
    <row r="175" spans="2:43" s="3" customFormat="1" ht="20.25" customHeight="1">
      <c r="B175" s="94"/>
      <c r="C175" s="63"/>
      <c r="D175" s="63"/>
      <c r="E175" s="64"/>
      <c r="F175" s="65"/>
      <c r="G175" s="66"/>
      <c r="H175" s="66"/>
      <c r="I175" s="95"/>
      <c r="J175" s="67"/>
      <c r="K175" s="68"/>
      <c r="L175" s="69"/>
      <c r="M175" s="70"/>
      <c r="N175" s="70">
        <f t="shared" si="894"/>
        <v>0</v>
      </c>
      <c r="O175" s="71"/>
      <c r="P175" s="72"/>
      <c r="Q175" s="73" t="str">
        <f t="shared" ref="Q175" si="1115">IF(COUNT(V176:Z176,AP176)=0,0,IF(Q176=ROUNDDOWN(W176,0),CONCATENATE("ﾌﾞ-P",W175),IF(Q176=ROUNDDOWN(X176,0),CONCATENATE("ｾ-P",X175),IF(Q176=ROUNDDOWN(Y176,0),CONCATENATE("コ-P",Y175),IF(Q176=ROUNDDOWN(Z176,0),CONCATENATE("施-P",Z175),IF(Q176=ROUNDDOWN(AP176,0),CONCATENATE("歩-",AP175),IF(Q176=ROUNDDOWN(V176,-1),CONCATENATE(V175))))))))</f>
        <v>ﾌﾞ-P</v>
      </c>
      <c r="R175" s="74"/>
      <c r="S175" s="75"/>
      <c r="T175" s="75"/>
      <c r="U175" s="76"/>
      <c r="V175" s="77"/>
      <c r="W175" s="78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9"/>
      <c r="AJ175" s="80"/>
      <c r="AK175" s="81"/>
      <c r="AL175" s="81"/>
      <c r="AM175" s="81"/>
      <c r="AN175" s="81"/>
      <c r="AO175" s="75"/>
      <c r="AP175" s="75" t="str">
        <f t="shared" ref="AP175" si="1116">IF(AND($V176&lt;=0,$AH176=0,$AO176=0),"見積",IF(AND($V176=0,$AH176&lt;=0,$AO176=0),"材",IF(AND($V176=0,$AH176=0,$AO176&lt;=0),"労","複合")))</f>
        <v>複合</v>
      </c>
      <c r="AQ175" s="12"/>
    </row>
    <row r="176" spans="2:43" s="3" customFormat="1" ht="20.25" customHeight="1">
      <c r="B176" s="96"/>
      <c r="C176" s="82"/>
      <c r="D176" s="82"/>
      <c r="E176" s="83"/>
      <c r="F176" s="84"/>
      <c r="G176" s="85"/>
      <c r="H176" s="85"/>
      <c r="I176" s="100"/>
      <c r="J176" s="67"/>
      <c r="K176" s="68"/>
      <c r="L176" s="69"/>
      <c r="M176" s="86">
        <f>(C176)</f>
        <v>0</v>
      </c>
      <c r="N176" s="86">
        <f t="shared" si="894"/>
        <v>0</v>
      </c>
      <c r="O176" s="87">
        <f>E176</f>
        <v>0</v>
      </c>
      <c r="P176" s="88">
        <f t="shared" ref="P176" si="1117">F176</f>
        <v>0</v>
      </c>
      <c r="Q176" s="89">
        <f t="shared" si="898"/>
        <v>0</v>
      </c>
      <c r="R176" s="90"/>
      <c r="S176" s="91"/>
      <c r="T176" s="91"/>
      <c r="U176" s="57"/>
      <c r="V176" s="58" t="str">
        <f t="shared" ref="V176" si="1118">IF(COUNT(R176:T176)=0,"",ROUNDDOWN(MIN(R176:T176)*U176,-1))</f>
        <v/>
      </c>
      <c r="W176" s="92"/>
      <c r="X176" s="91"/>
      <c r="Y176" s="91"/>
      <c r="Z176" s="91"/>
      <c r="AA176" s="91">
        <f t="shared" ref="AA176" si="1119">MIN(V176:Z176)</f>
        <v>0</v>
      </c>
      <c r="AB176" s="93"/>
      <c r="AC176" s="91">
        <f t="shared" ref="AC176" si="1120">AA176*AB176</f>
        <v>0</v>
      </c>
      <c r="AD176" s="93"/>
      <c r="AE176" s="93"/>
      <c r="AF176" s="93"/>
      <c r="AG176" s="93"/>
      <c r="AH176" s="91">
        <f t="shared" ref="AH176" si="1121">AC176*((1+AD176)+AE176+AF176+AG176)</f>
        <v>0</v>
      </c>
      <c r="AI176" s="91">
        <f>IF($AI175="",0,VLOOKUP(AI175,#REF!,2,FALSE))</f>
        <v>0</v>
      </c>
      <c r="AJ176" s="91">
        <f>IF($AJ175="",0,VLOOKUP(AJ175,#REF!,2,FALSE))</f>
        <v>0</v>
      </c>
      <c r="AK176" s="91">
        <f t="shared" ref="AK176:AL176" si="1122">IF(AI176="","",AI176*AK175)</f>
        <v>0</v>
      </c>
      <c r="AL176" s="91">
        <f t="shared" si="1122"/>
        <v>0</v>
      </c>
      <c r="AM176" s="91">
        <f>IF($AM175=0,0,[36]R6県単価!$C$41)</f>
        <v>0</v>
      </c>
      <c r="AN176" s="91">
        <f t="shared" ref="AN176" si="1123">IF(AI176="",0,AK176*AN175)+IF(AJ176="",0,AL176*AN175)</f>
        <v>0</v>
      </c>
      <c r="AO176" s="91">
        <f t="shared" ref="AO176" si="1124">SUM(AK176:AN176)</f>
        <v>0</v>
      </c>
      <c r="AP176" s="91">
        <f t="shared" ref="AP176" si="1125">AH176+AO176</f>
        <v>0</v>
      </c>
      <c r="AQ176" s="12"/>
    </row>
    <row r="177" spans="2:43" s="3" customFormat="1" ht="20.25" customHeight="1">
      <c r="B177" s="94"/>
      <c r="C177" s="63"/>
      <c r="D177" s="63"/>
      <c r="E177" s="64"/>
      <c r="F177" s="65"/>
      <c r="G177" s="66"/>
      <c r="H177" s="66"/>
      <c r="I177" s="95"/>
      <c r="J177" s="67"/>
      <c r="K177" s="68"/>
      <c r="L177" s="69"/>
      <c r="M177" s="70"/>
      <c r="N177" s="70">
        <f t="shared" si="894"/>
        <v>0</v>
      </c>
      <c r="O177" s="71"/>
      <c r="P177" s="72"/>
      <c r="Q177" s="73" t="str">
        <f t="shared" ref="Q177" si="1126">IF(COUNT(V178:Z178,AP178)=0,0,IF(Q178=ROUNDDOWN(W178,0),CONCATENATE("ﾌﾞ-P",W177),IF(Q178=ROUNDDOWN(X178,0),CONCATENATE("ｾ-P",X177),IF(Q178=ROUNDDOWN(Y178,0),CONCATENATE("コ-P",Y177),IF(Q178=ROUNDDOWN(Z178,0),CONCATENATE("施-P",Z177),IF(Q178=ROUNDDOWN(AP178,0),CONCATENATE("歩-",AP177),IF(Q178=ROUNDDOWN(V178,-1),CONCATENATE(V177))))))))</f>
        <v>ﾌﾞ-P</v>
      </c>
      <c r="R177" s="74"/>
      <c r="S177" s="75"/>
      <c r="T177" s="75"/>
      <c r="U177" s="76"/>
      <c r="V177" s="77"/>
      <c r="W177" s="78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9"/>
      <c r="AJ177" s="80"/>
      <c r="AK177" s="81"/>
      <c r="AL177" s="81"/>
      <c r="AM177" s="81"/>
      <c r="AN177" s="81"/>
      <c r="AO177" s="75"/>
      <c r="AP177" s="75" t="str">
        <f t="shared" ref="AP177" si="1127">IF(AND($V178&lt;=0,$AH178=0,$AO178=0),"見積",IF(AND($V178=0,$AH178&lt;=0,$AO178=0),"材",IF(AND($V178=0,$AH178=0,$AO178&lt;=0),"労","複合")))</f>
        <v>複合</v>
      </c>
      <c r="AQ177" s="12"/>
    </row>
    <row r="178" spans="2:43" s="3" customFormat="1" ht="20.25" customHeight="1">
      <c r="B178" s="96"/>
      <c r="C178" s="82"/>
      <c r="D178" s="82"/>
      <c r="E178" s="83"/>
      <c r="F178" s="84"/>
      <c r="G178" s="85">
        <f t="shared" ref="G178" si="1128">IF(Q178&lt;10,ROUNDDOWN(Q178,0),IF(Q178&lt;100,ROUNDDOWN((Q178),0),IF(Q178&lt;1000,ROUNDDOWN((Q178),-1),ROUNDDOWN(Q178,-(LEN(TEXT(Q178,"0"))-3)))))</f>
        <v>0</v>
      </c>
      <c r="H178" s="85">
        <f t="shared" ref="H178" si="1129">TRUNC(E178*G178)</f>
        <v>0</v>
      </c>
      <c r="I178" s="100"/>
      <c r="J178" s="67"/>
      <c r="K178" s="68"/>
      <c r="L178" s="69"/>
      <c r="M178" s="86">
        <f>(C178)</f>
        <v>0</v>
      </c>
      <c r="N178" s="86">
        <f t="shared" si="894"/>
        <v>0</v>
      </c>
      <c r="O178" s="87">
        <f>E178</f>
        <v>0</v>
      </c>
      <c r="P178" s="88">
        <f t="shared" ref="P178" si="1130">F178</f>
        <v>0</v>
      </c>
      <c r="Q178" s="89">
        <f t="shared" si="898"/>
        <v>0</v>
      </c>
      <c r="R178" s="90"/>
      <c r="S178" s="91"/>
      <c r="T178" s="91"/>
      <c r="U178" s="57"/>
      <c r="V178" s="58" t="str">
        <f t="shared" ref="V178" si="1131">IF(COUNT(R178:T178)=0,"",ROUNDDOWN(MIN(R178:T178)*U178,-1))</f>
        <v/>
      </c>
      <c r="W178" s="92"/>
      <c r="X178" s="91"/>
      <c r="Y178" s="91"/>
      <c r="Z178" s="91"/>
      <c r="AA178" s="91">
        <f t="shared" ref="AA178" si="1132">MIN(V178:Z178)</f>
        <v>0</v>
      </c>
      <c r="AB178" s="93"/>
      <c r="AC178" s="91">
        <f t="shared" ref="AC178" si="1133">AA178*AB178</f>
        <v>0</v>
      </c>
      <c r="AD178" s="93"/>
      <c r="AE178" s="93"/>
      <c r="AF178" s="93"/>
      <c r="AG178" s="93"/>
      <c r="AH178" s="91">
        <f t="shared" ref="AH178" si="1134">AC178*((1+AD178)+AE178+AF178+AG178)</f>
        <v>0</v>
      </c>
      <c r="AI178" s="91">
        <f>IF($AI177="",0,VLOOKUP(AI177,#REF!,2,FALSE))</f>
        <v>0</v>
      </c>
      <c r="AJ178" s="91">
        <f>IF($AJ177="",0,VLOOKUP(AJ177,#REF!,2,FALSE))</f>
        <v>0</v>
      </c>
      <c r="AK178" s="91">
        <f t="shared" ref="AK178:AL178" si="1135">IF(AI178="","",AI178*AK177)</f>
        <v>0</v>
      </c>
      <c r="AL178" s="91">
        <f t="shared" si="1135"/>
        <v>0</v>
      </c>
      <c r="AM178" s="91">
        <f>IF($AM177=0,0,[36]R6県単価!$C$41)</f>
        <v>0</v>
      </c>
      <c r="AN178" s="91">
        <f t="shared" ref="AN178" si="1136">IF(AI178="",0,AK178*AN177)+IF(AJ178="",0,AL178*AN177)</f>
        <v>0</v>
      </c>
      <c r="AO178" s="91">
        <f t="shared" ref="AO178" si="1137">SUM(AK178:AN178)</f>
        <v>0</v>
      </c>
      <c r="AP178" s="91">
        <f t="shared" ref="AP178" si="1138">AH178+AO178</f>
        <v>0</v>
      </c>
      <c r="AQ178" s="12"/>
    </row>
    <row r="179" spans="2:43" s="3" customFormat="1" ht="20.25" customHeight="1">
      <c r="B179" s="94"/>
      <c r="C179" s="63"/>
      <c r="D179" s="63"/>
      <c r="E179" s="64"/>
      <c r="F179" s="65"/>
      <c r="G179" s="66"/>
      <c r="H179" s="66"/>
      <c r="I179" s="95"/>
      <c r="J179" s="67"/>
      <c r="K179" s="68"/>
      <c r="L179" s="69"/>
      <c r="M179" s="70"/>
      <c r="N179" s="70">
        <f t="shared" si="894"/>
        <v>0</v>
      </c>
      <c r="O179" s="71"/>
      <c r="P179" s="72"/>
      <c r="Q179" s="73" t="str">
        <f t="shared" ref="Q179" si="1139">IF(COUNT(V180:Z180,AP180)=0,0,IF(Q180=ROUNDDOWN(W180,0),CONCATENATE("ﾌﾞ-P",W179),IF(Q180=ROUNDDOWN(X180,0),CONCATENATE("ｾ-P",X179),IF(Q180=ROUNDDOWN(Y180,0),CONCATENATE("コ-P",Y179),IF(Q180=ROUNDDOWN(Z180,0),CONCATENATE("施-P",Z179),IF(Q180=ROUNDDOWN(AP180,0),CONCATENATE("歩-",AP179),IF(Q180=ROUNDDOWN(V180,-1),CONCATENATE(V179))))))))</f>
        <v>ﾌﾞ-P</v>
      </c>
      <c r="R179" s="74"/>
      <c r="S179" s="75"/>
      <c r="T179" s="75"/>
      <c r="U179" s="76"/>
      <c r="V179" s="77"/>
      <c r="W179" s="78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9"/>
      <c r="AJ179" s="80"/>
      <c r="AK179" s="81"/>
      <c r="AL179" s="81"/>
      <c r="AM179" s="81"/>
      <c r="AN179" s="81"/>
      <c r="AO179" s="75"/>
      <c r="AP179" s="75" t="str">
        <f t="shared" ref="AP179" si="1140">IF(AND($V180&lt;=0,$AH180=0,$AO180=0),"見積",IF(AND($V180=0,$AH180&lt;=0,$AO180=0),"材",IF(AND($V180=0,$AH180=0,$AO180&lt;=0),"労","複合")))</f>
        <v>複合</v>
      </c>
      <c r="AQ179" s="12"/>
    </row>
    <row r="180" spans="2:43" s="3" customFormat="1" ht="20.25" customHeight="1">
      <c r="B180" s="96"/>
      <c r="C180" s="82"/>
      <c r="D180" s="82"/>
      <c r="E180" s="83"/>
      <c r="F180" s="84"/>
      <c r="G180" s="85">
        <f t="shared" ref="G180" si="1141">IF(Q180&lt;10,ROUNDDOWN(Q180,0),IF(Q180&lt;100,ROUNDDOWN((Q180),0),IF(Q180&lt;1000,ROUNDDOWN((Q180),-1),ROUNDDOWN(Q180,-(LEN(TEXT(Q180,"0"))-3)))))</f>
        <v>0</v>
      </c>
      <c r="H180" s="85">
        <f t="shared" ref="H180" si="1142">TRUNC(E180*G180)</f>
        <v>0</v>
      </c>
      <c r="I180" s="100"/>
      <c r="J180" s="67"/>
      <c r="K180" s="68"/>
      <c r="L180" s="69"/>
      <c r="M180" s="86">
        <f>(C180)</f>
        <v>0</v>
      </c>
      <c r="N180" s="86">
        <f t="shared" si="894"/>
        <v>0</v>
      </c>
      <c r="O180" s="87">
        <f>E180</f>
        <v>0</v>
      </c>
      <c r="P180" s="88">
        <f t="shared" ref="P180" si="1143">F180</f>
        <v>0</v>
      </c>
      <c r="Q180" s="89">
        <f t="shared" si="898"/>
        <v>0</v>
      </c>
      <c r="R180" s="90"/>
      <c r="S180" s="91"/>
      <c r="T180" s="91"/>
      <c r="U180" s="57"/>
      <c r="V180" s="58" t="str">
        <f t="shared" ref="V180" si="1144">IF(COUNT(R180:T180)=0,"",ROUNDDOWN(MIN(R180:T180)*U180,-1))</f>
        <v/>
      </c>
      <c r="W180" s="92"/>
      <c r="X180" s="91"/>
      <c r="Y180" s="91"/>
      <c r="Z180" s="91"/>
      <c r="AA180" s="91">
        <f t="shared" ref="AA180" si="1145">MIN(V180:Z180)</f>
        <v>0</v>
      </c>
      <c r="AB180" s="93"/>
      <c r="AC180" s="91">
        <f t="shared" ref="AC180" si="1146">AA180*AB180</f>
        <v>0</v>
      </c>
      <c r="AD180" s="93"/>
      <c r="AE180" s="93"/>
      <c r="AF180" s="93"/>
      <c r="AG180" s="93"/>
      <c r="AH180" s="91">
        <f t="shared" ref="AH180" si="1147">AC180*((1+AD180)+AE180+AF180+AG180)</f>
        <v>0</v>
      </c>
      <c r="AI180" s="91">
        <f>IF($AI179="",0,VLOOKUP(AI179,#REF!,2,FALSE))</f>
        <v>0</v>
      </c>
      <c r="AJ180" s="91">
        <f>IF($AJ179="",0,VLOOKUP(AJ179,#REF!,2,FALSE))</f>
        <v>0</v>
      </c>
      <c r="AK180" s="91">
        <f t="shared" ref="AK180:AL180" si="1148">IF(AI180="","",AI180*AK179)</f>
        <v>0</v>
      </c>
      <c r="AL180" s="91">
        <f t="shared" si="1148"/>
        <v>0</v>
      </c>
      <c r="AM180" s="91">
        <f>IF($AM179=0,0,[36]R6県単価!$C$41)</f>
        <v>0</v>
      </c>
      <c r="AN180" s="91">
        <f t="shared" ref="AN180" si="1149">IF(AI180="",0,AK180*AN179)+IF(AJ180="",0,AL180*AN179)</f>
        <v>0</v>
      </c>
      <c r="AO180" s="91">
        <f t="shared" ref="AO180" si="1150">SUM(AK180:AN180)</f>
        <v>0</v>
      </c>
      <c r="AP180" s="91">
        <f t="shared" ref="AP180" si="1151">AH180+AO180</f>
        <v>0</v>
      </c>
      <c r="AQ180" s="12"/>
    </row>
    <row r="181" spans="2:43" s="3" customFormat="1" ht="20.25" customHeight="1">
      <c r="B181" s="94"/>
      <c r="C181" s="63"/>
      <c r="D181" s="63"/>
      <c r="E181" s="64"/>
      <c r="F181" s="65"/>
      <c r="G181" s="66"/>
      <c r="H181" s="66"/>
      <c r="I181" s="95"/>
      <c r="J181" s="67"/>
      <c r="K181" s="68"/>
      <c r="L181" s="69"/>
      <c r="M181" s="70"/>
      <c r="N181" s="70">
        <f t="shared" si="894"/>
        <v>0</v>
      </c>
      <c r="O181" s="71"/>
      <c r="P181" s="72"/>
      <c r="Q181" s="73" t="str">
        <f t="shared" ref="Q181" si="1152">IF(COUNT(V182:Z182,AP182)=0,0,IF(Q182=ROUNDDOWN(W182,0),CONCATENATE("ﾌﾞ-P",W181),IF(Q182=ROUNDDOWN(X182,0),CONCATENATE("ｾ-P",X181),IF(Q182=ROUNDDOWN(Y182,0),CONCATENATE("コ-P",Y181),IF(Q182=ROUNDDOWN(Z182,0),CONCATENATE("施-P",Z181),IF(Q182=ROUNDDOWN(AP182,0),CONCATENATE("歩-",AP181),IF(Q182=ROUNDDOWN(V182,-1),CONCATENATE(V181))))))))</f>
        <v>ﾌﾞ-P</v>
      </c>
      <c r="R181" s="74"/>
      <c r="S181" s="75"/>
      <c r="T181" s="75"/>
      <c r="U181" s="76"/>
      <c r="V181" s="77"/>
      <c r="W181" s="78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9"/>
      <c r="AJ181" s="80"/>
      <c r="AK181" s="81"/>
      <c r="AL181" s="81"/>
      <c r="AM181" s="81"/>
      <c r="AN181" s="81"/>
      <c r="AO181" s="75"/>
      <c r="AP181" s="75" t="str">
        <f t="shared" ref="AP181" si="1153">IF(AND($V182&lt;=0,$AH182=0,$AO182=0),"見積",IF(AND($V182=0,$AH182&lt;=0,$AO182=0),"材",IF(AND($V182=0,$AH182=0,$AO182&lt;=0),"労","複合")))</f>
        <v>複合</v>
      </c>
      <c r="AQ181" s="12"/>
    </row>
    <row r="182" spans="2:43" s="3" customFormat="1" ht="20.25" customHeight="1">
      <c r="B182" s="96"/>
      <c r="C182" s="82"/>
      <c r="D182" s="82"/>
      <c r="E182" s="83"/>
      <c r="F182" s="84"/>
      <c r="G182" s="85">
        <f t="shared" ref="G182" si="1154">IF(Q182&lt;10,ROUNDDOWN(Q182,0),IF(Q182&lt;100,ROUNDDOWN((Q182),0),IF(Q182&lt;1000,ROUNDDOWN((Q182),-1),ROUNDDOWN(Q182,-(LEN(TEXT(Q182,"0"))-3)))))</f>
        <v>0</v>
      </c>
      <c r="H182" s="85">
        <f t="shared" ref="H182" si="1155">TRUNC(E182*G182)</f>
        <v>0</v>
      </c>
      <c r="I182" s="100"/>
      <c r="J182" s="67"/>
      <c r="K182" s="68"/>
      <c r="L182" s="69"/>
      <c r="M182" s="86">
        <f>(C182)</f>
        <v>0</v>
      </c>
      <c r="N182" s="86">
        <f t="shared" si="894"/>
        <v>0</v>
      </c>
      <c r="O182" s="87">
        <f>E182</f>
        <v>0</v>
      </c>
      <c r="P182" s="88">
        <f t="shared" ref="P182" si="1156">F182</f>
        <v>0</v>
      </c>
      <c r="Q182" s="89">
        <f t="shared" si="898"/>
        <v>0</v>
      </c>
      <c r="R182" s="90"/>
      <c r="S182" s="91"/>
      <c r="T182" s="91"/>
      <c r="U182" s="57"/>
      <c r="V182" s="58" t="str">
        <f t="shared" ref="V182" si="1157">IF(COUNT(R182:T182)=0,"",ROUNDDOWN(MIN(R182:T182)*U182,-1))</f>
        <v/>
      </c>
      <c r="W182" s="92"/>
      <c r="X182" s="91"/>
      <c r="Y182" s="91"/>
      <c r="Z182" s="91"/>
      <c r="AA182" s="91">
        <f t="shared" ref="AA182" si="1158">MIN(V182:Z182)</f>
        <v>0</v>
      </c>
      <c r="AB182" s="93"/>
      <c r="AC182" s="91">
        <f t="shared" ref="AC182" si="1159">AA182*AB182</f>
        <v>0</v>
      </c>
      <c r="AD182" s="93"/>
      <c r="AE182" s="93"/>
      <c r="AF182" s="93"/>
      <c r="AG182" s="93"/>
      <c r="AH182" s="91">
        <f t="shared" ref="AH182" si="1160">AC182*((1+AD182)+AE182+AF182+AG182)</f>
        <v>0</v>
      </c>
      <c r="AI182" s="91">
        <f>IF($AI181="",0,VLOOKUP(AI181,#REF!,2,FALSE))</f>
        <v>0</v>
      </c>
      <c r="AJ182" s="91">
        <f>IF($AJ181="",0,VLOOKUP(AJ181,#REF!,2,FALSE))</f>
        <v>0</v>
      </c>
      <c r="AK182" s="91">
        <f t="shared" ref="AK182:AL182" si="1161">IF(AI182="","",AI182*AK181)</f>
        <v>0</v>
      </c>
      <c r="AL182" s="91">
        <f t="shared" si="1161"/>
        <v>0</v>
      </c>
      <c r="AM182" s="91">
        <f>IF($AM181=0,0,[36]R6県単価!$C$41)</f>
        <v>0</v>
      </c>
      <c r="AN182" s="91">
        <f t="shared" ref="AN182" si="1162">IF(AI182="",0,AK182*AN181)+IF(AJ182="",0,AL182*AN181)</f>
        <v>0</v>
      </c>
      <c r="AO182" s="91">
        <f t="shared" ref="AO182" si="1163">SUM(AK182:AN182)</f>
        <v>0</v>
      </c>
      <c r="AP182" s="91">
        <f t="shared" ref="AP182" si="1164">AH182+AO182</f>
        <v>0</v>
      </c>
      <c r="AQ182" s="12"/>
    </row>
    <row r="183" spans="2:43" s="3" customFormat="1" ht="20.25" customHeight="1">
      <c r="B183" s="94"/>
      <c r="C183" s="63"/>
      <c r="D183" s="63"/>
      <c r="E183" s="64"/>
      <c r="F183" s="65"/>
      <c r="G183" s="66"/>
      <c r="H183" s="66"/>
      <c r="I183" s="95"/>
      <c r="J183" s="67"/>
      <c r="K183" s="68"/>
      <c r="L183" s="69"/>
      <c r="M183" s="70"/>
      <c r="N183" s="70">
        <f t="shared" si="894"/>
        <v>0</v>
      </c>
      <c r="O183" s="71"/>
      <c r="P183" s="72"/>
      <c r="Q183" s="73" t="str">
        <f t="shared" ref="Q183" si="1165">IF(COUNT(V184:Z184,AP184)=0,0,IF(Q184=ROUNDDOWN(W184,0),CONCATENATE("ﾌﾞ-P",W183),IF(Q184=ROUNDDOWN(X184,0),CONCATENATE("ｾ-P",X183),IF(Q184=ROUNDDOWN(Y184,0),CONCATENATE("コ-P",Y183),IF(Q184=ROUNDDOWN(Z184,0),CONCATENATE("施-P",Z183),IF(Q184=ROUNDDOWN(AP184,0),CONCATENATE("歩-",AP183),IF(Q184=ROUNDDOWN(V184,-1),CONCATENATE(V183))))))))</f>
        <v>ﾌﾞ-P</v>
      </c>
      <c r="R183" s="74"/>
      <c r="S183" s="75"/>
      <c r="T183" s="75"/>
      <c r="U183" s="76"/>
      <c r="V183" s="77"/>
      <c r="W183" s="78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9"/>
      <c r="AJ183" s="80"/>
      <c r="AK183" s="81"/>
      <c r="AL183" s="81"/>
      <c r="AM183" s="81"/>
      <c r="AN183" s="81"/>
      <c r="AO183" s="75"/>
      <c r="AP183" s="75" t="str">
        <f t="shared" ref="AP183" si="1166">IF(AND($V184&lt;=0,$AH184=0,$AO184=0),"見積",IF(AND($V184=0,$AH184&lt;=0,$AO184=0),"材",IF(AND($V184=0,$AH184=0,$AO184&lt;=0),"労","複合")))</f>
        <v>複合</v>
      </c>
      <c r="AQ183" s="12"/>
    </row>
    <row r="184" spans="2:43" s="3" customFormat="1" ht="20.25" customHeight="1">
      <c r="B184" s="96"/>
      <c r="C184" s="82"/>
      <c r="D184" s="82"/>
      <c r="E184" s="83"/>
      <c r="F184" s="84"/>
      <c r="G184" s="85">
        <f t="shared" ref="G184" si="1167">IF(Q184&lt;10,ROUNDDOWN(Q184,0),IF(Q184&lt;100,ROUNDDOWN((Q184),0),IF(Q184&lt;1000,ROUNDDOWN((Q184),-1),ROUNDDOWN(Q184,-(LEN(TEXT(Q184,"0"))-3)))))</f>
        <v>0</v>
      </c>
      <c r="H184" s="85">
        <f t="shared" ref="H184" si="1168">TRUNC(E184*G184)</f>
        <v>0</v>
      </c>
      <c r="I184" s="100"/>
      <c r="J184" s="67"/>
      <c r="K184" s="68"/>
      <c r="L184" s="69"/>
      <c r="M184" s="86">
        <f>(C184)</f>
        <v>0</v>
      </c>
      <c r="N184" s="86">
        <f t="shared" si="894"/>
        <v>0</v>
      </c>
      <c r="O184" s="87">
        <f>E184</f>
        <v>0</v>
      </c>
      <c r="P184" s="88">
        <f t="shared" ref="P184" si="1169">F184</f>
        <v>0</v>
      </c>
      <c r="Q184" s="89">
        <f t="shared" si="898"/>
        <v>0</v>
      </c>
      <c r="R184" s="90"/>
      <c r="S184" s="91"/>
      <c r="T184" s="91"/>
      <c r="U184" s="57"/>
      <c r="V184" s="58" t="str">
        <f t="shared" ref="V184" si="1170">IF(COUNT(R184:T184)=0,"",ROUNDDOWN(MIN(R184:T184)*U184,-1))</f>
        <v/>
      </c>
      <c r="W184" s="92"/>
      <c r="X184" s="91"/>
      <c r="Y184" s="91"/>
      <c r="Z184" s="91"/>
      <c r="AA184" s="91">
        <f t="shared" ref="AA184" si="1171">MIN(V184:Z184)</f>
        <v>0</v>
      </c>
      <c r="AB184" s="93"/>
      <c r="AC184" s="91">
        <f t="shared" ref="AC184" si="1172">AA184*AB184</f>
        <v>0</v>
      </c>
      <c r="AD184" s="93"/>
      <c r="AE184" s="93"/>
      <c r="AF184" s="93"/>
      <c r="AG184" s="93"/>
      <c r="AH184" s="91">
        <f t="shared" ref="AH184" si="1173">AC184*((1+AD184)+AE184+AF184+AG184)</f>
        <v>0</v>
      </c>
      <c r="AI184" s="91">
        <f>IF($AI183="",0,VLOOKUP(AI183,#REF!,2,FALSE))</f>
        <v>0</v>
      </c>
      <c r="AJ184" s="91">
        <f>IF($AJ183="",0,VLOOKUP(AJ183,#REF!,2,FALSE))</f>
        <v>0</v>
      </c>
      <c r="AK184" s="91">
        <f t="shared" ref="AK184:AL184" si="1174">IF(AI184="","",AI184*AK183)</f>
        <v>0</v>
      </c>
      <c r="AL184" s="91">
        <f t="shared" si="1174"/>
        <v>0</v>
      </c>
      <c r="AM184" s="91">
        <f>IF($AM183=0,0,[36]R6県単価!$C$41)</f>
        <v>0</v>
      </c>
      <c r="AN184" s="91">
        <f t="shared" ref="AN184" si="1175">IF(AI184="",0,AK184*AN183)+IF(AJ184="",0,AL184*AN183)</f>
        <v>0</v>
      </c>
      <c r="AO184" s="91">
        <f t="shared" ref="AO184" si="1176">SUM(AK184:AN184)</f>
        <v>0</v>
      </c>
      <c r="AP184" s="91">
        <f t="shared" ref="AP184" si="1177">AH184+AO184</f>
        <v>0</v>
      </c>
      <c r="AQ184" s="12"/>
    </row>
    <row r="185" spans="2:43" s="3" customFormat="1" ht="20.25" customHeight="1">
      <c r="B185" s="94"/>
      <c r="C185" s="63"/>
      <c r="D185" s="63"/>
      <c r="E185" s="64"/>
      <c r="F185" s="65"/>
      <c r="G185" s="66"/>
      <c r="H185" s="66"/>
      <c r="I185" s="95"/>
      <c r="J185" s="67"/>
      <c r="K185" s="68"/>
      <c r="L185" s="69"/>
      <c r="M185" s="70"/>
      <c r="N185" s="70">
        <f t="shared" si="894"/>
        <v>0</v>
      </c>
      <c r="O185" s="71"/>
      <c r="P185" s="72"/>
      <c r="Q185" s="73" t="str">
        <f t="shared" ref="Q185" si="1178">IF(COUNT(V186:Z186,AP186)=0,0,IF(Q186=ROUNDDOWN(W186,0),CONCATENATE("ﾌﾞ-P",W185),IF(Q186=ROUNDDOWN(X186,0),CONCATENATE("ｾ-P",X185),IF(Q186=ROUNDDOWN(Y186,0),CONCATENATE("コ-P",Y185),IF(Q186=ROUNDDOWN(Z186,0),CONCATENATE("施-P",Z185),IF(Q186=ROUNDDOWN(AP186,0),CONCATENATE("歩-",AP185),IF(Q186=ROUNDDOWN(V186,-1),CONCATENATE(V185))))))))</f>
        <v>ﾌﾞ-P</v>
      </c>
      <c r="R185" s="74"/>
      <c r="S185" s="75"/>
      <c r="T185" s="75"/>
      <c r="U185" s="76"/>
      <c r="V185" s="77"/>
      <c r="W185" s="78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9"/>
      <c r="AJ185" s="80"/>
      <c r="AK185" s="81"/>
      <c r="AL185" s="81"/>
      <c r="AM185" s="81"/>
      <c r="AN185" s="81"/>
      <c r="AO185" s="75"/>
      <c r="AP185" s="75" t="str">
        <f t="shared" ref="AP185" si="1179">IF(AND($V186&lt;=0,$AH186=0,$AO186=0),"見積",IF(AND($V186=0,$AH186&lt;=0,$AO186=0),"材",IF(AND($V186=0,$AH186=0,$AO186&lt;=0),"労","複合")))</f>
        <v>複合</v>
      </c>
      <c r="AQ185" s="12"/>
    </row>
    <row r="186" spans="2:43" s="3" customFormat="1" ht="20.25" customHeight="1">
      <c r="B186" s="96"/>
      <c r="C186" s="82"/>
      <c r="D186" s="82"/>
      <c r="E186" s="83"/>
      <c r="F186" s="84"/>
      <c r="G186" s="85">
        <f t="shared" ref="G186" si="1180">IF(Q186&lt;10,ROUNDDOWN(Q186,0),IF(Q186&lt;100,ROUNDDOWN((Q186),0),IF(Q186&lt;1000,ROUNDDOWN((Q186),-1),ROUNDDOWN(Q186,-(LEN(TEXT(Q186,"0"))-3)))))</f>
        <v>0</v>
      </c>
      <c r="H186" s="85">
        <f t="shared" ref="H186" si="1181">TRUNC(E186*G186)</f>
        <v>0</v>
      </c>
      <c r="I186" s="100"/>
      <c r="J186" s="67"/>
      <c r="K186" s="68"/>
      <c r="L186" s="69"/>
      <c r="M186" s="86">
        <f>(C186)</f>
        <v>0</v>
      </c>
      <c r="N186" s="86">
        <f t="shared" si="894"/>
        <v>0</v>
      </c>
      <c r="O186" s="87">
        <f>E186</f>
        <v>0</v>
      </c>
      <c r="P186" s="88">
        <f t="shared" ref="P186" si="1182">F186</f>
        <v>0</v>
      </c>
      <c r="Q186" s="89">
        <f t="shared" si="898"/>
        <v>0</v>
      </c>
      <c r="R186" s="90"/>
      <c r="S186" s="91"/>
      <c r="T186" s="91"/>
      <c r="U186" s="57"/>
      <c r="V186" s="58" t="str">
        <f t="shared" ref="V186" si="1183">IF(COUNT(R186:T186)=0,"",ROUNDDOWN(MIN(R186:T186)*U186,-1))</f>
        <v/>
      </c>
      <c r="W186" s="92"/>
      <c r="X186" s="91"/>
      <c r="Y186" s="91"/>
      <c r="Z186" s="91"/>
      <c r="AA186" s="91">
        <f t="shared" ref="AA186" si="1184">MIN(V186:Z186)</f>
        <v>0</v>
      </c>
      <c r="AB186" s="93"/>
      <c r="AC186" s="91">
        <f t="shared" ref="AC186" si="1185">AA186*AB186</f>
        <v>0</v>
      </c>
      <c r="AD186" s="93"/>
      <c r="AE186" s="93"/>
      <c r="AF186" s="93"/>
      <c r="AG186" s="93"/>
      <c r="AH186" s="91">
        <f t="shared" ref="AH186" si="1186">AC186*((1+AD186)+AE186+AF186+AG186)</f>
        <v>0</v>
      </c>
      <c r="AI186" s="91">
        <f>IF($AI185="",0,VLOOKUP(AI185,#REF!,2,FALSE))</f>
        <v>0</v>
      </c>
      <c r="AJ186" s="91">
        <f>IF($AJ185="",0,VLOOKUP(AJ185,#REF!,2,FALSE))</f>
        <v>0</v>
      </c>
      <c r="AK186" s="91">
        <f t="shared" ref="AK186:AL186" si="1187">IF(AI186="","",AI186*AK185)</f>
        <v>0</v>
      </c>
      <c r="AL186" s="91">
        <f t="shared" si="1187"/>
        <v>0</v>
      </c>
      <c r="AM186" s="91">
        <f>IF($AM185=0,0,[36]R6県単価!$C$41)</f>
        <v>0</v>
      </c>
      <c r="AN186" s="91">
        <f t="shared" ref="AN186" si="1188">IF(AI186="",0,AK186*AN185)+IF(AJ186="",0,AL186*AN185)</f>
        <v>0</v>
      </c>
      <c r="AO186" s="91">
        <f t="shared" ref="AO186" si="1189">SUM(AK186:AN186)</f>
        <v>0</v>
      </c>
      <c r="AP186" s="91">
        <f t="shared" ref="AP186" si="1190">AH186+AO186</f>
        <v>0</v>
      </c>
      <c r="AQ186" s="12"/>
    </row>
    <row r="187" spans="2:43" s="3" customFormat="1" ht="20.25" customHeight="1">
      <c r="B187" s="94"/>
      <c r="C187" s="63"/>
      <c r="D187" s="63"/>
      <c r="E187" s="64"/>
      <c r="F187" s="65"/>
      <c r="G187" s="66"/>
      <c r="H187" s="66"/>
      <c r="I187" s="95"/>
      <c r="J187" s="67"/>
      <c r="K187" s="68"/>
      <c r="L187" s="69"/>
      <c r="M187" s="70"/>
      <c r="N187" s="70">
        <f t="shared" si="894"/>
        <v>0</v>
      </c>
      <c r="O187" s="71"/>
      <c r="P187" s="72"/>
      <c r="Q187" s="73" t="str">
        <f t="shared" ref="Q187" si="1191">IF(COUNT(V188:Z188,AP188)=0,0,IF(Q188=ROUNDDOWN(W188,0),CONCATENATE("ﾌﾞ-P",W187),IF(Q188=ROUNDDOWN(X188,0),CONCATENATE("ｾ-P",X187),IF(Q188=ROUNDDOWN(Y188,0),CONCATENATE("コ-P",Y187),IF(Q188=ROUNDDOWN(Z188,0),CONCATENATE("施-P",Z187),IF(Q188=ROUNDDOWN(AP188,0),CONCATENATE("歩-",AP187),IF(Q188=ROUNDDOWN(V188,-1),CONCATENATE(V187))))))))</f>
        <v>ﾌﾞ-P</v>
      </c>
      <c r="R187" s="74"/>
      <c r="S187" s="75"/>
      <c r="T187" s="75"/>
      <c r="U187" s="76"/>
      <c r="V187" s="77"/>
      <c r="W187" s="78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9"/>
      <c r="AJ187" s="80"/>
      <c r="AK187" s="81"/>
      <c r="AL187" s="81"/>
      <c r="AM187" s="81"/>
      <c r="AN187" s="81"/>
      <c r="AO187" s="75"/>
      <c r="AP187" s="75" t="str">
        <f t="shared" ref="AP187" si="1192">IF(AND($V188&lt;=0,$AH188=0,$AO188=0),"見積",IF(AND($V188=0,$AH188&lt;=0,$AO188=0),"材",IF(AND($V188=0,$AH188=0,$AO188&lt;=0),"労","複合")))</f>
        <v>複合</v>
      </c>
      <c r="AQ187" s="12"/>
    </row>
    <row r="188" spans="2:43" s="3" customFormat="1" ht="20.25" customHeight="1">
      <c r="B188" s="96"/>
      <c r="C188" s="82"/>
      <c r="D188" s="82"/>
      <c r="E188" s="83"/>
      <c r="F188" s="84"/>
      <c r="G188" s="85">
        <f t="shared" ref="G188" si="1193">IF(Q188&lt;10,ROUNDDOWN(Q188,0),IF(Q188&lt;100,ROUNDDOWN((Q188),0),IF(Q188&lt;1000,ROUNDDOWN((Q188),-1),ROUNDDOWN(Q188,-(LEN(TEXT(Q188,"0"))-3)))))</f>
        <v>0</v>
      </c>
      <c r="H188" s="85">
        <f t="shared" ref="H188" si="1194">TRUNC(E188*G188)</f>
        <v>0</v>
      </c>
      <c r="I188" s="100"/>
      <c r="J188" s="67"/>
      <c r="K188" s="68"/>
      <c r="L188" s="69"/>
      <c r="M188" s="86">
        <f>(C188)</f>
        <v>0</v>
      </c>
      <c r="N188" s="86">
        <f t="shared" si="894"/>
        <v>0</v>
      </c>
      <c r="O188" s="87">
        <f>E188</f>
        <v>0</v>
      </c>
      <c r="P188" s="88">
        <f t="shared" ref="P188" si="1195">F188</f>
        <v>0</v>
      </c>
      <c r="Q188" s="89">
        <f t="shared" ref="Q188:Q250" si="1196">ROUNDDOWN(IF(COUNT($AP188)=0,0,MIN($AP188)),0)</f>
        <v>0</v>
      </c>
      <c r="R188" s="90"/>
      <c r="S188" s="91"/>
      <c r="T188" s="91"/>
      <c r="U188" s="57"/>
      <c r="V188" s="58" t="str">
        <f t="shared" ref="V188" si="1197">IF(COUNT(R188:T188)=0,"",ROUNDDOWN(MIN(R188:T188)*U188,-1))</f>
        <v/>
      </c>
      <c r="W188" s="92"/>
      <c r="X188" s="91"/>
      <c r="Y188" s="91"/>
      <c r="Z188" s="91"/>
      <c r="AA188" s="91">
        <f t="shared" ref="AA188" si="1198">MIN(V188:Z188)</f>
        <v>0</v>
      </c>
      <c r="AB188" s="93"/>
      <c r="AC188" s="91">
        <f t="shared" ref="AC188" si="1199">AA188*AB188</f>
        <v>0</v>
      </c>
      <c r="AD188" s="93"/>
      <c r="AE188" s="93"/>
      <c r="AF188" s="93"/>
      <c r="AG188" s="93"/>
      <c r="AH188" s="91">
        <f t="shared" ref="AH188" si="1200">AC188*((1+AD188)+AE188+AF188+AG188)</f>
        <v>0</v>
      </c>
      <c r="AI188" s="91">
        <f>IF($AI187="",0,VLOOKUP(AI187,#REF!,2,FALSE))</f>
        <v>0</v>
      </c>
      <c r="AJ188" s="91">
        <f>IF($AJ187="",0,VLOOKUP(AJ187,#REF!,2,FALSE))</f>
        <v>0</v>
      </c>
      <c r="AK188" s="91">
        <f t="shared" ref="AK188:AL188" si="1201">IF(AI188="","",AI188*AK187)</f>
        <v>0</v>
      </c>
      <c r="AL188" s="91">
        <f t="shared" si="1201"/>
        <v>0</v>
      </c>
      <c r="AM188" s="91">
        <f>IF($AM187=0,0,[36]R6県単価!$C$41)</f>
        <v>0</v>
      </c>
      <c r="AN188" s="91">
        <f t="shared" ref="AN188" si="1202">IF(AI188="",0,AK188*AN187)+IF(AJ188="",0,AL188*AN187)</f>
        <v>0</v>
      </c>
      <c r="AO188" s="91">
        <f t="shared" ref="AO188" si="1203">SUM(AK188:AN188)</f>
        <v>0</v>
      </c>
      <c r="AP188" s="91">
        <f t="shared" ref="AP188" si="1204">AH188+AO188</f>
        <v>0</v>
      </c>
      <c r="AQ188" s="12"/>
    </row>
    <row r="189" spans="2:43" s="3" customFormat="1" ht="20.25" customHeight="1">
      <c r="B189" s="94"/>
      <c r="C189" s="63"/>
      <c r="D189" s="63"/>
      <c r="E189" s="64"/>
      <c r="F189" s="65"/>
      <c r="G189" s="66"/>
      <c r="H189" s="66"/>
      <c r="I189" s="95"/>
      <c r="J189" s="67"/>
      <c r="K189" s="68"/>
      <c r="L189" s="69"/>
      <c r="M189" s="70"/>
      <c r="N189" s="70">
        <f t="shared" si="894"/>
        <v>0</v>
      </c>
      <c r="O189" s="71"/>
      <c r="P189" s="72"/>
      <c r="Q189" s="73" t="str">
        <f t="shared" ref="Q189" si="1205">IF(COUNT(V190:Z190,AP190)=0,0,IF(Q190=ROUNDDOWN(W190,0),CONCATENATE("ﾌﾞ-P",W189),IF(Q190=ROUNDDOWN(X190,0),CONCATENATE("ｾ-P",X189),IF(Q190=ROUNDDOWN(Y190,0),CONCATENATE("コ-P",Y189),IF(Q190=ROUNDDOWN(Z190,0),CONCATENATE("施-P",Z189),IF(Q190=ROUNDDOWN(AP190,0),CONCATENATE("歩-",AP189),IF(Q190=ROUNDDOWN(V190,-1),CONCATENATE(V189))))))))</f>
        <v>ﾌﾞ-P</v>
      </c>
      <c r="R189" s="74"/>
      <c r="S189" s="75"/>
      <c r="T189" s="75"/>
      <c r="U189" s="76"/>
      <c r="V189" s="77"/>
      <c r="W189" s="78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9"/>
      <c r="AJ189" s="80"/>
      <c r="AK189" s="81"/>
      <c r="AL189" s="81"/>
      <c r="AM189" s="81"/>
      <c r="AN189" s="81"/>
      <c r="AO189" s="75"/>
      <c r="AP189" s="75" t="str">
        <f t="shared" ref="AP189" si="1206">IF(AND($V190&lt;=0,$AH190=0,$AO190=0),"見積",IF(AND($V190=0,$AH190&lt;=0,$AO190=0),"材",IF(AND($V190=0,$AH190=0,$AO190&lt;=0),"労","複合")))</f>
        <v>複合</v>
      </c>
      <c r="AQ189" s="12"/>
    </row>
    <row r="190" spans="2:43" s="3" customFormat="1" ht="20.25" customHeight="1">
      <c r="B190" s="96"/>
      <c r="C190" s="82"/>
      <c r="D190" s="82"/>
      <c r="E190" s="83"/>
      <c r="F190" s="84"/>
      <c r="G190" s="85">
        <f t="shared" ref="G190" si="1207">IF(Q190&lt;10,ROUNDDOWN(Q190,0),IF(Q190&lt;100,ROUNDDOWN((Q190),0),IF(Q190&lt;1000,ROUNDDOWN((Q190),-1),ROUNDDOWN(Q190,-(LEN(TEXT(Q190,"0"))-3)))))</f>
        <v>0</v>
      </c>
      <c r="H190" s="85">
        <f t="shared" ref="H190" si="1208">TRUNC(E190*G190)</f>
        <v>0</v>
      </c>
      <c r="I190" s="100"/>
      <c r="J190" s="67"/>
      <c r="K190" s="68"/>
      <c r="L190" s="69"/>
      <c r="M190" s="86">
        <f>(C190)</f>
        <v>0</v>
      </c>
      <c r="N190" s="86">
        <f t="shared" si="894"/>
        <v>0</v>
      </c>
      <c r="O190" s="87">
        <f>E190</f>
        <v>0</v>
      </c>
      <c r="P190" s="88">
        <f t="shared" ref="P190" si="1209">F190</f>
        <v>0</v>
      </c>
      <c r="Q190" s="89">
        <f t="shared" si="1196"/>
        <v>0</v>
      </c>
      <c r="R190" s="90"/>
      <c r="S190" s="91"/>
      <c r="T190" s="91"/>
      <c r="U190" s="57"/>
      <c r="V190" s="58" t="str">
        <f t="shared" ref="V190" si="1210">IF(COUNT(R190:T190)=0,"",ROUNDDOWN(MIN(R190:T190)*U190,-1))</f>
        <v/>
      </c>
      <c r="W190" s="92"/>
      <c r="X190" s="91"/>
      <c r="Y190" s="91"/>
      <c r="Z190" s="91"/>
      <c r="AA190" s="91">
        <f t="shared" ref="AA190" si="1211">MIN(V190:Z190)</f>
        <v>0</v>
      </c>
      <c r="AB190" s="93"/>
      <c r="AC190" s="91">
        <f t="shared" ref="AC190" si="1212">AA190*AB190</f>
        <v>0</v>
      </c>
      <c r="AD190" s="93"/>
      <c r="AE190" s="93"/>
      <c r="AF190" s="93"/>
      <c r="AG190" s="93"/>
      <c r="AH190" s="91">
        <f t="shared" ref="AH190" si="1213">AC190*((1+AD190)+AE190+AF190+AG190)</f>
        <v>0</v>
      </c>
      <c r="AI190" s="91">
        <f>IF($AI189="",0,VLOOKUP(AI189,#REF!,2,FALSE))</f>
        <v>0</v>
      </c>
      <c r="AJ190" s="91">
        <f>IF($AJ189="",0,VLOOKUP(AJ189,#REF!,2,FALSE))</f>
        <v>0</v>
      </c>
      <c r="AK190" s="91">
        <f t="shared" ref="AK190:AL190" si="1214">IF(AI190="","",AI190*AK189)</f>
        <v>0</v>
      </c>
      <c r="AL190" s="91">
        <f t="shared" si="1214"/>
        <v>0</v>
      </c>
      <c r="AM190" s="91">
        <f>IF($AM189=0,0,[36]R6県単価!$C$41)</f>
        <v>0</v>
      </c>
      <c r="AN190" s="91">
        <f t="shared" ref="AN190" si="1215">IF(AI190="",0,AK190*AN189)+IF(AJ190="",0,AL190*AN189)</f>
        <v>0</v>
      </c>
      <c r="AO190" s="91">
        <f t="shared" ref="AO190" si="1216">SUM(AK190:AN190)</f>
        <v>0</v>
      </c>
      <c r="AP190" s="91">
        <f t="shared" ref="AP190" si="1217">AH190+AO190</f>
        <v>0</v>
      </c>
      <c r="AQ190" s="12"/>
    </row>
    <row r="191" spans="2:43" s="3" customFormat="1" ht="20.25" customHeight="1">
      <c r="B191" s="94"/>
      <c r="C191" s="63"/>
      <c r="D191" s="63"/>
      <c r="E191" s="64"/>
      <c r="F191" s="65"/>
      <c r="G191" s="66"/>
      <c r="H191" s="66"/>
      <c r="I191" s="95"/>
      <c r="J191" s="67"/>
      <c r="K191" s="68"/>
      <c r="L191" s="69"/>
      <c r="M191" s="70"/>
      <c r="N191" s="70">
        <f t="shared" si="894"/>
        <v>0</v>
      </c>
      <c r="O191" s="71"/>
      <c r="P191" s="72"/>
      <c r="Q191" s="73" t="str">
        <f t="shared" ref="Q191" si="1218">IF(COUNT(V192:Z192,AP192)=0,0,IF(Q192=ROUNDDOWN(W192,0),CONCATENATE("ﾌﾞ-P",W191),IF(Q192=ROUNDDOWN(X192,0),CONCATENATE("ｾ-P",X191),IF(Q192=ROUNDDOWN(Y192,0),CONCATENATE("コ-P",Y191),IF(Q192=ROUNDDOWN(Z192,0),CONCATENATE("施-P",Z191),IF(Q192=ROUNDDOWN(AP192,0),CONCATENATE("歩-",AP191),IF(Q192=ROUNDDOWN(V192,-1),CONCATENATE(V191))))))))</f>
        <v>ﾌﾞ-P</v>
      </c>
      <c r="R191" s="74"/>
      <c r="S191" s="75"/>
      <c r="T191" s="75"/>
      <c r="U191" s="76"/>
      <c r="V191" s="77"/>
      <c r="W191" s="78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9"/>
      <c r="AJ191" s="80"/>
      <c r="AK191" s="81"/>
      <c r="AL191" s="81"/>
      <c r="AM191" s="81"/>
      <c r="AN191" s="81"/>
      <c r="AO191" s="75"/>
      <c r="AP191" s="75" t="str">
        <f t="shared" ref="AP191" si="1219">IF(AND($V192&lt;=0,$AH192=0,$AO192=0),"見積",IF(AND($V192=0,$AH192&lt;=0,$AO192=0),"材",IF(AND($V192=0,$AH192=0,$AO192&lt;=0),"労","複合")))</f>
        <v>複合</v>
      </c>
      <c r="AQ191" s="12"/>
    </row>
    <row r="192" spans="2:43" s="3" customFormat="1" ht="20.25" customHeight="1">
      <c r="B192" s="96"/>
      <c r="C192" s="82"/>
      <c r="D192" s="82"/>
      <c r="E192" s="83"/>
      <c r="F192" s="84"/>
      <c r="G192" s="85">
        <f t="shared" ref="G192" si="1220">IF(Q192&lt;10,ROUNDDOWN(Q192,0),IF(Q192&lt;100,ROUNDDOWN((Q192),0),IF(Q192&lt;1000,ROUNDDOWN((Q192),-1),ROUNDDOWN(Q192,-(LEN(TEXT(Q192,"0"))-3)))))</f>
        <v>0</v>
      </c>
      <c r="H192" s="85">
        <f t="shared" ref="H192" si="1221">TRUNC(E192*G192)</f>
        <v>0</v>
      </c>
      <c r="I192" s="100"/>
      <c r="J192" s="67"/>
      <c r="K192" s="68"/>
      <c r="L192" s="69"/>
      <c r="M192" s="86">
        <f>(C192)</f>
        <v>0</v>
      </c>
      <c r="N192" s="86">
        <f t="shared" si="894"/>
        <v>0</v>
      </c>
      <c r="O192" s="87">
        <f>E192</f>
        <v>0</v>
      </c>
      <c r="P192" s="88">
        <f t="shared" ref="P192" si="1222">F192</f>
        <v>0</v>
      </c>
      <c r="Q192" s="89">
        <f t="shared" si="1196"/>
        <v>0</v>
      </c>
      <c r="R192" s="90"/>
      <c r="S192" s="91"/>
      <c r="T192" s="91"/>
      <c r="U192" s="57"/>
      <c r="V192" s="58" t="str">
        <f t="shared" ref="V192" si="1223">IF(COUNT(R192:T192)=0,"",ROUNDDOWN(MIN(R192:T192)*U192,-1))</f>
        <v/>
      </c>
      <c r="W192" s="92"/>
      <c r="X192" s="91"/>
      <c r="Y192" s="91"/>
      <c r="Z192" s="91"/>
      <c r="AA192" s="91">
        <f t="shared" ref="AA192" si="1224">MIN(V192:Z192)</f>
        <v>0</v>
      </c>
      <c r="AB192" s="93"/>
      <c r="AC192" s="91">
        <f t="shared" ref="AC192" si="1225">AA192*AB192</f>
        <v>0</v>
      </c>
      <c r="AD192" s="93"/>
      <c r="AE192" s="93"/>
      <c r="AF192" s="93"/>
      <c r="AG192" s="93"/>
      <c r="AH192" s="91">
        <f t="shared" ref="AH192" si="1226">AC192*((1+AD192)+AE192+AF192+AG192)</f>
        <v>0</v>
      </c>
      <c r="AI192" s="91">
        <f>IF($AI191="",0,VLOOKUP(AI191,#REF!,2,FALSE))</f>
        <v>0</v>
      </c>
      <c r="AJ192" s="91">
        <f>IF($AJ191="",0,VLOOKUP(AJ191,#REF!,2,FALSE))</f>
        <v>0</v>
      </c>
      <c r="AK192" s="91">
        <f t="shared" ref="AK192:AL192" si="1227">IF(AI192="","",AI192*AK191)</f>
        <v>0</v>
      </c>
      <c r="AL192" s="91">
        <f t="shared" si="1227"/>
        <v>0</v>
      </c>
      <c r="AM192" s="91">
        <f>IF($AM191=0,0,[36]R6県単価!$C$41)</f>
        <v>0</v>
      </c>
      <c r="AN192" s="91">
        <f t="shared" ref="AN192" si="1228">IF(AI192="",0,AK192*AN191)+IF(AJ192="",0,AL192*AN191)</f>
        <v>0</v>
      </c>
      <c r="AO192" s="91">
        <f t="shared" ref="AO192" si="1229">SUM(AK192:AN192)</f>
        <v>0</v>
      </c>
      <c r="AP192" s="91">
        <f t="shared" ref="AP192" si="1230">AH192+AO192</f>
        <v>0</v>
      </c>
      <c r="AQ192" s="12"/>
    </row>
    <row r="193" spans="2:43" s="3" customFormat="1" ht="20.25" customHeight="1">
      <c r="B193" s="94"/>
      <c r="C193" s="63"/>
      <c r="D193" s="63"/>
      <c r="E193" s="64"/>
      <c r="F193" s="65"/>
      <c r="G193" s="66"/>
      <c r="H193" s="66"/>
      <c r="I193" s="95"/>
      <c r="J193" s="67"/>
      <c r="K193" s="68"/>
      <c r="L193" s="69"/>
      <c r="M193" s="70"/>
      <c r="N193" s="70">
        <f t="shared" si="894"/>
        <v>0</v>
      </c>
      <c r="O193" s="71"/>
      <c r="P193" s="72"/>
      <c r="Q193" s="73" t="str">
        <f t="shared" ref="Q193" si="1231">IF(COUNT(V194:Z194,AP194)=0,0,IF(Q194=ROUNDDOWN(W194,0),CONCATENATE("ﾌﾞ-P",W193),IF(Q194=ROUNDDOWN(X194,0),CONCATENATE("ｾ-P",X193),IF(Q194=ROUNDDOWN(Y194,0),CONCATENATE("コ-P",Y193),IF(Q194=ROUNDDOWN(Z194,0),CONCATENATE("施-P",Z193),IF(Q194=ROUNDDOWN(AP194,0),CONCATENATE("歩-",AP193),IF(Q194=ROUNDDOWN(V194,-1),CONCATENATE(V193))))))))</f>
        <v>ﾌﾞ-P</v>
      </c>
      <c r="R193" s="74"/>
      <c r="S193" s="75"/>
      <c r="T193" s="75"/>
      <c r="U193" s="76"/>
      <c r="V193" s="77"/>
      <c r="W193" s="78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9"/>
      <c r="AJ193" s="80"/>
      <c r="AK193" s="81"/>
      <c r="AL193" s="81"/>
      <c r="AM193" s="81"/>
      <c r="AN193" s="81"/>
      <c r="AO193" s="75"/>
      <c r="AP193" s="75" t="str">
        <f t="shared" ref="AP193" si="1232">IF(AND($V194&lt;=0,$AH194=0,$AO194=0),"見積",IF(AND($V194=0,$AH194&lt;=0,$AO194=0),"材",IF(AND($V194=0,$AH194=0,$AO194&lt;=0),"労","複合")))</f>
        <v>複合</v>
      </c>
      <c r="AQ193" s="12"/>
    </row>
    <row r="194" spans="2:43" s="3" customFormat="1" ht="20.25" customHeight="1">
      <c r="B194" s="96"/>
      <c r="C194" s="82"/>
      <c r="D194" s="82"/>
      <c r="E194" s="83"/>
      <c r="F194" s="84"/>
      <c r="G194" s="85">
        <f t="shared" ref="G194" si="1233">IF(Q194&lt;10,ROUNDDOWN(Q194,0),IF(Q194&lt;100,ROUNDDOWN((Q194),0),IF(Q194&lt;1000,ROUNDDOWN((Q194),-1),ROUNDDOWN(Q194,-(LEN(TEXT(Q194,"0"))-3)))))</f>
        <v>0</v>
      </c>
      <c r="H194" s="85">
        <f t="shared" ref="H194" si="1234">TRUNC(E194*G194)</f>
        <v>0</v>
      </c>
      <c r="I194" s="100"/>
      <c r="J194" s="67"/>
      <c r="K194" s="68"/>
      <c r="L194" s="69"/>
      <c r="M194" s="86">
        <f>(C194)</f>
        <v>0</v>
      </c>
      <c r="N194" s="86">
        <f t="shared" si="894"/>
        <v>0</v>
      </c>
      <c r="O194" s="87">
        <f>E194</f>
        <v>0</v>
      </c>
      <c r="P194" s="88">
        <f t="shared" ref="P194" si="1235">F194</f>
        <v>0</v>
      </c>
      <c r="Q194" s="89">
        <f t="shared" si="1196"/>
        <v>0</v>
      </c>
      <c r="R194" s="90"/>
      <c r="S194" s="91"/>
      <c r="T194" s="91"/>
      <c r="U194" s="57"/>
      <c r="V194" s="58" t="str">
        <f t="shared" ref="V194" si="1236">IF(COUNT(R194:T194)=0,"",ROUNDDOWN(MIN(R194:T194)*U194,-1))</f>
        <v/>
      </c>
      <c r="W194" s="92"/>
      <c r="X194" s="91"/>
      <c r="Y194" s="91"/>
      <c r="Z194" s="91"/>
      <c r="AA194" s="91">
        <f t="shared" ref="AA194" si="1237">MIN(V194:Z194)</f>
        <v>0</v>
      </c>
      <c r="AB194" s="93"/>
      <c r="AC194" s="91">
        <f t="shared" ref="AC194" si="1238">AA194*AB194</f>
        <v>0</v>
      </c>
      <c r="AD194" s="93"/>
      <c r="AE194" s="93"/>
      <c r="AF194" s="93"/>
      <c r="AG194" s="93"/>
      <c r="AH194" s="91">
        <f t="shared" ref="AH194" si="1239">AC194*((1+AD194)+AE194+AF194+AG194)</f>
        <v>0</v>
      </c>
      <c r="AI194" s="91">
        <f>IF($AI193="",0,VLOOKUP(AI193,#REF!,2,FALSE))</f>
        <v>0</v>
      </c>
      <c r="AJ194" s="91">
        <f>IF($AJ193="",0,VLOOKUP(AJ193,#REF!,2,FALSE))</f>
        <v>0</v>
      </c>
      <c r="AK194" s="91">
        <f t="shared" ref="AK194:AL194" si="1240">IF(AI194="","",AI194*AK193)</f>
        <v>0</v>
      </c>
      <c r="AL194" s="91">
        <f t="shared" si="1240"/>
        <v>0</v>
      </c>
      <c r="AM194" s="91">
        <f>IF($AM193=0,0,[36]R6県単価!$C$41)</f>
        <v>0</v>
      </c>
      <c r="AN194" s="91">
        <f t="shared" ref="AN194" si="1241">IF(AI194="",0,AK194*AN193)+IF(AJ194="",0,AL194*AN193)</f>
        <v>0</v>
      </c>
      <c r="AO194" s="91">
        <f t="shared" ref="AO194" si="1242">SUM(AK194:AN194)</f>
        <v>0</v>
      </c>
      <c r="AP194" s="91">
        <f t="shared" ref="AP194" si="1243">AH194+AO194</f>
        <v>0</v>
      </c>
      <c r="AQ194" s="12"/>
    </row>
    <row r="195" spans="2:43" s="3" customFormat="1" ht="20.25" customHeight="1">
      <c r="B195" s="94"/>
      <c r="C195" s="63"/>
      <c r="D195" s="63"/>
      <c r="E195" s="64"/>
      <c r="F195" s="65"/>
      <c r="G195" s="66"/>
      <c r="H195" s="66"/>
      <c r="I195" s="95"/>
      <c r="J195" s="67"/>
      <c r="K195" s="68"/>
      <c r="L195" s="69"/>
      <c r="M195" s="70"/>
      <c r="N195" s="70">
        <f t="shared" si="894"/>
        <v>0</v>
      </c>
      <c r="O195" s="71"/>
      <c r="P195" s="72"/>
      <c r="Q195" s="73" t="str">
        <f t="shared" ref="Q195" si="1244">IF(COUNT(V196:Z196,AP196)=0,0,IF(Q196=ROUNDDOWN(W196,0),CONCATENATE("ﾌﾞ-P",W195),IF(Q196=ROUNDDOWN(X196,0),CONCATENATE("ｾ-P",X195),IF(Q196=ROUNDDOWN(Y196,0),CONCATENATE("コ-P",Y195),IF(Q196=ROUNDDOWN(Z196,0),CONCATENATE("施-P",Z195),IF(Q196=ROUNDDOWN(AP196,0),CONCATENATE("歩-",AP195),IF(Q196=ROUNDDOWN(V196,-1),CONCATENATE(V195))))))))</f>
        <v>ﾌﾞ-P</v>
      </c>
      <c r="R195" s="74"/>
      <c r="S195" s="75"/>
      <c r="T195" s="75"/>
      <c r="U195" s="76"/>
      <c r="V195" s="77"/>
      <c r="W195" s="78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9"/>
      <c r="AJ195" s="80"/>
      <c r="AK195" s="81"/>
      <c r="AL195" s="81"/>
      <c r="AM195" s="81"/>
      <c r="AN195" s="81"/>
      <c r="AO195" s="75"/>
      <c r="AP195" s="75" t="str">
        <f t="shared" ref="AP195" si="1245">IF(AND($V196&lt;=0,$AH196=0,$AO196=0),"見積",IF(AND($V196=0,$AH196&lt;=0,$AO196=0),"材",IF(AND($V196=0,$AH196=0,$AO196&lt;=0),"労","複合")))</f>
        <v>複合</v>
      </c>
      <c r="AQ195" s="12"/>
    </row>
    <row r="196" spans="2:43" s="3" customFormat="1" ht="20.25" customHeight="1">
      <c r="B196" s="96"/>
      <c r="C196" s="82"/>
      <c r="D196" s="82"/>
      <c r="E196" s="83"/>
      <c r="F196" s="84"/>
      <c r="G196" s="85">
        <f t="shared" ref="G196" si="1246">IF(Q196&lt;10,ROUNDDOWN(Q196,0),IF(Q196&lt;100,ROUNDDOWN((Q196),0),IF(Q196&lt;1000,ROUNDDOWN((Q196),-1),ROUNDDOWN(Q196,-(LEN(TEXT(Q196,"0"))-3)))))</f>
        <v>0</v>
      </c>
      <c r="H196" s="85">
        <f t="shared" ref="H196" si="1247">TRUNC(E196*G196)</f>
        <v>0</v>
      </c>
      <c r="I196" s="100"/>
      <c r="J196" s="67"/>
      <c r="K196" s="68"/>
      <c r="L196" s="69"/>
      <c r="M196" s="86">
        <f>(C196)</f>
        <v>0</v>
      </c>
      <c r="N196" s="86">
        <f t="shared" si="894"/>
        <v>0</v>
      </c>
      <c r="O196" s="87">
        <f>E196</f>
        <v>0</v>
      </c>
      <c r="P196" s="88">
        <f t="shared" ref="P196" si="1248">F196</f>
        <v>0</v>
      </c>
      <c r="Q196" s="89">
        <f t="shared" si="1196"/>
        <v>0</v>
      </c>
      <c r="R196" s="90"/>
      <c r="S196" s="91"/>
      <c r="T196" s="91"/>
      <c r="U196" s="57"/>
      <c r="V196" s="58" t="str">
        <f t="shared" ref="V196" si="1249">IF(COUNT(R196:T196)=0,"",ROUNDDOWN(MIN(R196:T196)*U196,-1))</f>
        <v/>
      </c>
      <c r="W196" s="92"/>
      <c r="X196" s="91"/>
      <c r="Y196" s="91"/>
      <c r="Z196" s="91"/>
      <c r="AA196" s="91">
        <f t="shared" ref="AA196" si="1250">MIN(V196:Z196)</f>
        <v>0</v>
      </c>
      <c r="AB196" s="93"/>
      <c r="AC196" s="91">
        <f t="shared" ref="AC196" si="1251">AA196*AB196</f>
        <v>0</v>
      </c>
      <c r="AD196" s="93"/>
      <c r="AE196" s="93"/>
      <c r="AF196" s="93"/>
      <c r="AG196" s="93"/>
      <c r="AH196" s="91">
        <f t="shared" ref="AH196" si="1252">AC196*((1+AD196)+AE196+AF196+AG196)</f>
        <v>0</v>
      </c>
      <c r="AI196" s="91">
        <f>IF($AI195="",0,VLOOKUP(AI195,#REF!,2,FALSE))</f>
        <v>0</v>
      </c>
      <c r="AJ196" s="91">
        <f>IF($AJ195="",0,VLOOKUP(AJ195,#REF!,2,FALSE))</f>
        <v>0</v>
      </c>
      <c r="AK196" s="91">
        <f t="shared" ref="AK196:AL196" si="1253">IF(AI196="","",AI196*AK195)</f>
        <v>0</v>
      </c>
      <c r="AL196" s="91">
        <f t="shared" si="1253"/>
        <v>0</v>
      </c>
      <c r="AM196" s="91">
        <f>IF($AM195=0,0,[36]R6県単価!$C$41)</f>
        <v>0</v>
      </c>
      <c r="AN196" s="91">
        <f t="shared" ref="AN196" si="1254">IF(AI196="",0,AK196*AN195)+IF(AJ196="",0,AL196*AN195)</f>
        <v>0</v>
      </c>
      <c r="AO196" s="91">
        <f t="shared" ref="AO196" si="1255">SUM(AK196:AN196)</f>
        <v>0</v>
      </c>
      <c r="AP196" s="91">
        <f t="shared" ref="AP196" si="1256">AH196+AO196</f>
        <v>0</v>
      </c>
      <c r="AQ196" s="12"/>
    </row>
    <row r="197" spans="2:43" s="3" customFormat="1" ht="20.25" customHeight="1">
      <c r="B197" s="94"/>
      <c r="C197" s="63"/>
      <c r="D197" s="63"/>
      <c r="E197" s="64"/>
      <c r="F197" s="65"/>
      <c r="G197" s="66"/>
      <c r="H197" s="66"/>
      <c r="I197" s="95"/>
      <c r="J197" s="67"/>
      <c r="K197" s="68"/>
      <c r="L197" s="69"/>
      <c r="M197" s="70"/>
      <c r="N197" s="70">
        <f t="shared" ref="N197:N260" si="1257">(D197)</f>
        <v>0</v>
      </c>
      <c r="O197" s="71"/>
      <c r="P197" s="72"/>
      <c r="Q197" s="73" t="str">
        <f t="shared" ref="Q197" si="1258">IF(COUNT(V198:Z198,AP198)=0,0,IF(Q198=ROUNDDOWN(W198,0),CONCATENATE("ﾌﾞ-P",W197),IF(Q198=ROUNDDOWN(X198,0),CONCATENATE("ｾ-P",X197),IF(Q198=ROUNDDOWN(Y198,0),CONCATENATE("コ-P",Y197),IF(Q198=ROUNDDOWN(Z198,0),CONCATENATE("施-P",Z197),IF(Q198=ROUNDDOWN(AP198,0),CONCATENATE("歩-",AP197),IF(Q198=ROUNDDOWN(V198,-1),CONCATENATE(V197))))))))</f>
        <v>ﾌﾞ-P</v>
      </c>
      <c r="R197" s="74"/>
      <c r="S197" s="75"/>
      <c r="T197" s="75"/>
      <c r="U197" s="76"/>
      <c r="V197" s="77"/>
      <c r="W197" s="78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9"/>
      <c r="AJ197" s="80"/>
      <c r="AK197" s="81"/>
      <c r="AL197" s="81"/>
      <c r="AM197" s="81"/>
      <c r="AN197" s="81"/>
      <c r="AO197" s="75"/>
      <c r="AP197" s="75" t="str">
        <f t="shared" ref="AP197" si="1259">IF(AND($V198&lt;=0,$AH198=0,$AO198=0),"見積",IF(AND($V198=0,$AH198&lt;=0,$AO198=0),"材",IF(AND($V198=0,$AH198=0,$AO198&lt;=0),"労","複合")))</f>
        <v>複合</v>
      </c>
      <c r="AQ197" s="12"/>
    </row>
    <row r="198" spans="2:43" s="3" customFormat="1" ht="20.25" customHeight="1">
      <c r="B198" s="96"/>
      <c r="C198" s="82"/>
      <c r="D198" s="82"/>
      <c r="E198" s="83"/>
      <c r="F198" s="84"/>
      <c r="G198" s="85">
        <f t="shared" ref="G198" si="1260">IF(Q198&lt;10,ROUNDDOWN(Q198,0),IF(Q198&lt;100,ROUNDDOWN((Q198),0),IF(Q198&lt;1000,ROUNDDOWN((Q198),-1),ROUNDDOWN(Q198,-(LEN(TEXT(Q198,"0"))-3)))))</f>
        <v>0</v>
      </c>
      <c r="H198" s="85">
        <f t="shared" ref="H198" si="1261">TRUNC(E198*G198)</f>
        <v>0</v>
      </c>
      <c r="I198" s="100"/>
      <c r="J198" s="67"/>
      <c r="K198" s="68"/>
      <c r="L198" s="69"/>
      <c r="M198" s="86">
        <f>(C198)</f>
        <v>0</v>
      </c>
      <c r="N198" s="86">
        <f t="shared" si="1257"/>
        <v>0</v>
      </c>
      <c r="O198" s="87">
        <f>E198</f>
        <v>0</v>
      </c>
      <c r="P198" s="88">
        <f t="shared" ref="P198" si="1262">F198</f>
        <v>0</v>
      </c>
      <c r="Q198" s="89">
        <f t="shared" si="1196"/>
        <v>0</v>
      </c>
      <c r="R198" s="90"/>
      <c r="S198" s="91"/>
      <c r="T198" s="91"/>
      <c r="U198" s="57"/>
      <c r="V198" s="58" t="str">
        <f t="shared" ref="V198" si="1263">IF(COUNT(R198:T198)=0,"",ROUNDDOWN(MIN(R198:T198)*U198,-1))</f>
        <v/>
      </c>
      <c r="W198" s="92"/>
      <c r="X198" s="91"/>
      <c r="Y198" s="91"/>
      <c r="Z198" s="91"/>
      <c r="AA198" s="91">
        <f t="shared" ref="AA198" si="1264">MIN(V198:Z198)</f>
        <v>0</v>
      </c>
      <c r="AB198" s="93"/>
      <c r="AC198" s="91">
        <f t="shared" ref="AC198" si="1265">AA198*AB198</f>
        <v>0</v>
      </c>
      <c r="AD198" s="93"/>
      <c r="AE198" s="93"/>
      <c r="AF198" s="93"/>
      <c r="AG198" s="93"/>
      <c r="AH198" s="91">
        <f t="shared" ref="AH198" si="1266">AC198*((1+AD198)+AE198+AF198+AG198)</f>
        <v>0</v>
      </c>
      <c r="AI198" s="91">
        <f>IF($AI197="",0,VLOOKUP(AI197,#REF!,2,FALSE))</f>
        <v>0</v>
      </c>
      <c r="AJ198" s="91">
        <f>IF($AJ197="",0,VLOOKUP(AJ197,#REF!,2,FALSE))</f>
        <v>0</v>
      </c>
      <c r="AK198" s="91">
        <f t="shared" ref="AK198:AL198" si="1267">IF(AI198="","",AI198*AK197)</f>
        <v>0</v>
      </c>
      <c r="AL198" s="91">
        <f t="shared" si="1267"/>
        <v>0</v>
      </c>
      <c r="AM198" s="91">
        <f>IF($AM197=0,0,[36]R6県単価!$C$41)</f>
        <v>0</v>
      </c>
      <c r="AN198" s="91">
        <f t="shared" ref="AN198" si="1268">IF(AI198="",0,AK198*AN197)+IF(AJ198="",0,AL198*AN197)</f>
        <v>0</v>
      </c>
      <c r="AO198" s="91">
        <f t="shared" ref="AO198" si="1269">SUM(AK198:AN198)</f>
        <v>0</v>
      </c>
      <c r="AP198" s="91">
        <f t="shared" ref="AP198" si="1270">AH198+AO198</f>
        <v>0</v>
      </c>
      <c r="AQ198" s="12"/>
    </row>
    <row r="199" spans="2:43" s="3" customFormat="1" ht="20.25" customHeight="1">
      <c r="B199" s="94"/>
      <c r="C199" s="63"/>
      <c r="D199" s="63"/>
      <c r="E199" s="64"/>
      <c r="F199" s="65"/>
      <c r="G199" s="66"/>
      <c r="H199" s="66"/>
      <c r="I199" s="95"/>
      <c r="J199" s="67"/>
      <c r="K199" s="68"/>
      <c r="L199" s="69"/>
      <c r="M199" s="70"/>
      <c r="N199" s="70">
        <f t="shared" si="1257"/>
        <v>0</v>
      </c>
      <c r="O199" s="71"/>
      <c r="P199" s="72"/>
      <c r="Q199" s="73" t="str">
        <f t="shared" ref="Q199" si="1271">IF(COUNT(V200:Z200,AP200)=0,0,IF(Q200=ROUNDDOWN(W200,0),CONCATENATE("ﾌﾞ-P",W199),IF(Q200=ROUNDDOWN(X200,0),CONCATENATE("ｾ-P",X199),IF(Q200=ROUNDDOWN(Y200,0),CONCATENATE("コ-P",Y199),IF(Q200=ROUNDDOWN(Z200,0),CONCATENATE("施-P",Z199),IF(Q200=ROUNDDOWN(AP200,0),CONCATENATE("歩-",AP199),IF(Q200=ROUNDDOWN(V200,-1),CONCATENATE(V199))))))))</f>
        <v>ﾌﾞ-P</v>
      </c>
      <c r="R199" s="74"/>
      <c r="S199" s="75"/>
      <c r="T199" s="75"/>
      <c r="U199" s="76"/>
      <c r="V199" s="77"/>
      <c r="W199" s="78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9"/>
      <c r="AJ199" s="80"/>
      <c r="AK199" s="81"/>
      <c r="AL199" s="81"/>
      <c r="AM199" s="81"/>
      <c r="AN199" s="81"/>
      <c r="AO199" s="75"/>
      <c r="AP199" s="75" t="str">
        <f t="shared" ref="AP199" si="1272">IF(AND($V200&lt;=0,$AH200=0,$AO200=0),"見積",IF(AND($V200=0,$AH200&lt;=0,$AO200=0),"材",IF(AND($V200=0,$AH200=0,$AO200&lt;=0),"労","複合")))</f>
        <v>複合</v>
      </c>
      <c r="AQ199" s="12"/>
    </row>
    <row r="200" spans="2:43" s="3" customFormat="1" ht="20.25" customHeight="1">
      <c r="B200" s="96"/>
      <c r="C200" s="82"/>
      <c r="D200" s="82"/>
      <c r="E200" s="83"/>
      <c r="F200" s="84"/>
      <c r="G200" s="85">
        <f t="shared" ref="G200" si="1273">IF(Q200&lt;10,ROUNDDOWN(Q200,0),IF(Q200&lt;100,ROUNDDOWN((Q200),0),IF(Q200&lt;1000,ROUNDDOWN((Q200),-1),ROUNDDOWN(Q200,-(LEN(TEXT(Q200,"0"))-3)))))</f>
        <v>0</v>
      </c>
      <c r="H200" s="85">
        <f t="shared" ref="H200" si="1274">TRUNC(E200*G200)</f>
        <v>0</v>
      </c>
      <c r="I200" s="100"/>
      <c r="J200" s="67"/>
      <c r="K200" s="68"/>
      <c r="L200" s="69"/>
      <c r="M200" s="86">
        <f>(C200)</f>
        <v>0</v>
      </c>
      <c r="N200" s="86">
        <f t="shared" si="1257"/>
        <v>0</v>
      </c>
      <c r="O200" s="87">
        <f>E200</f>
        <v>0</v>
      </c>
      <c r="P200" s="88">
        <f t="shared" ref="P200" si="1275">F200</f>
        <v>0</v>
      </c>
      <c r="Q200" s="89">
        <f t="shared" si="1196"/>
        <v>0</v>
      </c>
      <c r="R200" s="90"/>
      <c r="S200" s="91"/>
      <c r="T200" s="91"/>
      <c r="U200" s="57"/>
      <c r="V200" s="58" t="str">
        <f t="shared" ref="V200" si="1276">IF(COUNT(R200:T200)=0,"",ROUNDDOWN(MIN(R200:T200)*U200,-1))</f>
        <v/>
      </c>
      <c r="W200" s="92"/>
      <c r="X200" s="91"/>
      <c r="Y200" s="91"/>
      <c r="Z200" s="91"/>
      <c r="AA200" s="91">
        <f t="shared" ref="AA200" si="1277">MIN(V200:Z200)</f>
        <v>0</v>
      </c>
      <c r="AB200" s="93"/>
      <c r="AC200" s="91">
        <f t="shared" ref="AC200" si="1278">AA200*AB200</f>
        <v>0</v>
      </c>
      <c r="AD200" s="93"/>
      <c r="AE200" s="93"/>
      <c r="AF200" s="93"/>
      <c r="AG200" s="93"/>
      <c r="AH200" s="91">
        <f t="shared" ref="AH200" si="1279">AC200*((1+AD200)+AE200+AF200+AG200)</f>
        <v>0</v>
      </c>
      <c r="AI200" s="91">
        <f>IF($AI199="",0,VLOOKUP(AI199,#REF!,2,FALSE))</f>
        <v>0</v>
      </c>
      <c r="AJ200" s="91">
        <f>IF($AJ199="",0,VLOOKUP(AJ199,#REF!,2,FALSE))</f>
        <v>0</v>
      </c>
      <c r="AK200" s="91">
        <f t="shared" ref="AK200:AL200" si="1280">IF(AI200="","",AI200*AK199)</f>
        <v>0</v>
      </c>
      <c r="AL200" s="91">
        <f t="shared" si="1280"/>
        <v>0</v>
      </c>
      <c r="AM200" s="91">
        <f>IF($AM199=0,0,[36]R6県単価!$C$41)</f>
        <v>0</v>
      </c>
      <c r="AN200" s="91">
        <f t="shared" ref="AN200" si="1281">IF(AI200="",0,AK200*AN199)+IF(AJ200="",0,AL200*AN199)</f>
        <v>0</v>
      </c>
      <c r="AO200" s="91">
        <f t="shared" ref="AO200" si="1282">SUM(AK200:AN200)</f>
        <v>0</v>
      </c>
      <c r="AP200" s="91">
        <f t="shared" ref="AP200" si="1283">AH200+AO200</f>
        <v>0</v>
      </c>
      <c r="AQ200" s="12"/>
    </row>
    <row r="201" spans="2:43" s="3" customFormat="1" ht="20.25" customHeight="1">
      <c r="B201" s="94"/>
      <c r="C201" s="63"/>
      <c r="D201" s="63"/>
      <c r="E201" s="64"/>
      <c r="F201" s="65"/>
      <c r="G201" s="66"/>
      <c r="H201" s="66"/>
      <c r="I201" s="95"/>
      <c r="J201" s="67"/>
      <c r="K201" s="68"/>
      <c r="L201" s="69"/>
      <c r="M201" s="70"/>
      <c r="N201" s="70">
        <f t="shared" si="1257"/>
        <v>0</v>
      </c>
      <c r="O201" s="71"/>
      <c r="P201" s="72"/>
      <c r="Q201" s="73" t="str">
        <f t="shared" ref="Q201" si="1284">IF(COUNT(V202:Z202,AP202)=0,0,IF(Q202=ROUNDDOWN(W202,0),CONCATENATE("ﾌﾞ-P",W201),IF(Q202=ROUNDDOWN(X202,0),CONCATENATE("ｾ-P",X201),IF(Q202=ROUNDDOWN(Y202,0),CONCATENATE("コ-P",Y201),IF(Q202=ROUNDDOWN(Z202,0),CONCATENATE("施-P",Z201),IF(Q202=ROUNDDOWN(AP202,0),CONCATENATE("歩-",AP201),IF(Q202=ROUNDDOWN(V202,-1),CONCATENATE(V201))))))))</f>
        <v>ﾌﾞ-P</v>
      </c>
      <c r="R201" s="74"/>
      <c r="S201" s="75"/>
      <c r="T201" s="75"/>
      <c r="U201" s="76"/>
      <c r="V201" s="77"/>
      <c r="W201" s="78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9"/>
      <c r="AJ201" s="80"/>
      <c r="AK201" s="81"/>
      <c r="AL201" s="81"/>
      <c r="AM201" s="81"/>
      <c r="AN201" s="81"/>
      <c r="AO201" s="75"/>
      <c r="AP201" s="75" t="str">
        <f t="shared" ref="AP201" si="1285">IF(AND($V202&lt;=0,$AH202=0,$AO202=0),"見積",IF(AND($V202=0,$AH202&lt;=0,$AO202=0),"材",IF(AND($V202=0,$AH202=0,$AO202&lt;=0),"労","複合")))</f>
        <v>複合</v>
      </c>
      <c r="AQ201" s="12"/>
    </row>
    <row r="202" spans="2:43" s="3" customFormat="1" ht="20.25" customHeight="1">
      <c r="B202" s="96"/>
      <c r="C202" s="82"/>
      <c r="D202" s="82"/>
      <c r="E202" s="83"/>
      <c r="F202" s="84"/>
      <c r="G202" s="85">
        <f t="shared" ref="G202" si="1286">IF(Q202&lt;10,ROUNDDOWN(Q202,0),IF(Q202&lt;100,ROUNDDOWN((Q202),0),IF(Q202&lt;1000,ROUNDDOWN((Q202),-1),ROUNDDOWN(Q202,-(LEN(TEXT(Q202,"0"))-3)))))</f>
        <v>0</v>
      </c>
      <c r="H202" s="85">
        <f t="shared" ref="H202" si="1287">TRUNC(E202*G202)</f>
        <v>0</v>
      </c>
      <c r="I202" s="100"/>
      <c r="J202" s="67"/>
      <c r="K202" s="68"/>
      <c r="L202" s="69"/>
      <c r="M202" s="86">
        <f>(C202)</f>
        <v>0</v>
      </c>
      <c r="N202" s="86">
        <f t="shared" si="1257"/>
        <v>0</v>
      </c>
      <c r="O202" s="87">
        <f>E202</f>
        <v>0</v>
      </c>
      <c r="P202" s="88">
        <f t="shared" ref="P202" si="1288">F202</f>
        <v>0</v>
      </c>
      <c r="Q202" s="89">
        <f t="shared" si="1196"/>
        <v>0</v>
      </c>
      <c r="R202" s="90"/>
      <c r="S202" s="91"/>
      <c r="T202" s="91"/>
      <c r="U202" s="57"/>
      <c r="V202" s="58" t="str">
        <f t="shared" ref="V202" si="1289">IF(COUNT(R202:T202)=0,"",ROUNDDOWN(MIN(R202:T202)*U202,-1))</f>
        <v/>
      </c>
      <c r="W202" s="92"/>
      <c r="X202" s="91"/>
      <c r="Y202" s="91"/>
      <c r="Z202" s="91"/>
      <c r="AA202" s="91">
        <f t="shared" ref="AA202" si="1290">MIN(V202:Z202)</f>
        <v>0</v>
      </c>
      <c r="AB202" s="93"/>
      <c r="AC202" s="91">
        <f t="shared" ref="AC202" si="1291">AA202*AB202</f>
        <v>0</v>
      </c>
      <c r="AD202" s="93"/>
      <c r="AE202" s="93"/>
      <c r="AF202" s="93"/>
      <c r="AG202" s="93"/>
      <c r="AH202" s="91">
        <f t="shared" ref="AH202" si="1292">AC202*((1+AD202)+AE202+AF202+AG202)</f>
        <v>0</v>
      </c>
      <c r="AI202" s="91">
        <f>IF($AI201="",0,VLOOKUP(AI201,#REF!,2,FALSE))</f>
        <v>0</v>
      </c>
      <c r="AJ202" s="91">
        <f>IF($AJ201="",0,VLOOKUP(AJ201,#REF!,2,FALSE))</f>
        <v>0</v>
      </c>
      <c r="AK202" s="91">
        <f t="shared" ref="AK202:AL202" si="1293">IF(AI202="","",AI202*AK201)</f>
        <v>0</v>
      </c>
      <c r="AL202" s="91">
        <f t="shared" si="1293"/>
        <v>0</v>
      </c>
      <c r="AM202" s="91">
        <f>IF($AM201=0,0,[36]R6県単価!$C$41)</f>
        <v>0</v>
      </c>
      <c r="AN202" s="91">
        <f t="shared" ref="AN202" si="1294">IF(AI202="",0,AK202*AN201)+IF(AJ202="",0,AL202*AN201)</f>
        <v>0</v>
      </c>
      <c r="AO202" s="91">
        <f t="shared" ref="AO202" si="1295">SUM(AK202:AN202)</f>
        <v>0</v>
      </c>
      <c r="AP202" s="91">
        <f t="shared" ref="AP202" si="1296">AH202+AO202</f>
        <v>0</v>
      </c>
      <c r="AQ202" s="12"/>
    </row>
    <row r="203" spans="2:43" s="3" customFormat="1" ht="20.25" customHeight="1">
      <c r="B203" s="94"/>
      <c r="C203" s="63"/>
      <c r="D203" s="63"/>
      <c r="E203" s="64"/>
      <c r="F203" s="65"/>
      <c r="G203" s="66"/>
      <c r="H203" s="66"/>
      <c r="I203" s="95"/>
      <c r="J203" s="67"/>
      <c r="K203" s="68"/>
      <c r="L203" s="69"/>
      <c r="M203" s="70"/>
      <c r="N203" s="70">
        <f t="shared" si="1257"/>
        <v>0</v>
      </c>
      <c r="O203" s="71"/>
      <c r="P203" s="72"/>
      <c r="Q203" s="73" t="str">
        <f t="shared" ref="Q203" si="1297">IF(COUNT(V204:Z204,AP204)=0,0,IF(Q204=ROUNDDOWN(W204,0),CONCATENATE("ﾌﾞ-P",W203),IF(Q204=ROUNDDOWN(X204,0),CONCATENATE("ｾ-P",X203),IF(Q204=ROUNDDOWN(Y204,0),CONCATENATE("コ-P",Y203),IF(Q204=ROUNDDOWN(Z204,0),CONCATENATE("施-P",Z203),IF(Q204=ROUNDDOWN(AP204,0),CONCATENATE("歩-",AP203),IF(Q204=ROUNDDOWN(V204,-1),CONCATENATE(V203))))))))</f>
        <v>ﾌﾞ-P</v>
      </c>
      <c r="R203" s="74"/>
      <c r="S203" s="75"/>
      <c r="T203" s="75"/>
      <c r="U203" s="76"/>
      <c r="V203" s="77"/>
      <c r="W203" s="78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9"/>
      <c r="AJ203" s="80"/>
      <c r="AK203" s="81"/>
      <c r="AL203" s="81"/>
      <c r="AM203" s="81"/>
      <c r="AN203" s="81"/>
      <c r="AO203" s="75"/>
      <c r="AP203" s="75" t="str">
        <f t="shared" ref="AP203" si="1298">IF(AND($V204&lt;=0,$AH204=0,$AO204=0),"見積",IF(AND($V204=0,$AH204&lt;=0,$AO204=0),"材",IF(AND($V204=0,$AH204=0,$AO204&lt;=0),"労","複合")))</f>
        <v>複合</v>
      </c>
      <c r="AQ203" s="12"/>
    </row>
    <row r="204" spans="2:43" s="3" customFormat="1" ht="20.25" customHeight="1">
      <c r="B204" s="96"/>
      <c r="C204" s="82"/>
      <c r="D204" s="82"/>
      <c r="E204" s="83"/>
      <c r="F204" s="84"/>
      <c r="G204" s="85">
        <f t="shared" ref="G204" si="1299">IF(Q204&lt;10,ROUNDDOWN(Q204,0),IF(Q204&lt;100,ROUNDDOWN((Q204),0),IF(Q204&lt;1000,ROUNDDOWN((Q204),-1),ROUNDDOWN(Q204,-(LEN(TEXT(Q204,"0"))-3)))))</f>
        <v>0</v>
      </c>
      <c r="H204" s="85">
        <f t="shared" ref="H204" si="1300">TRUNC(E204*G204)</f>
        <v>0</v>
      </c>
      <c r="I204" s="100"/>
      <c r="J204" s="67"/>
      <c r="K204" s="68"/>
      <c r="L204" s="69"/>
      <c r="M204" s="86">
        <f>(C204)</f>
        <v>0</v>
      </c>
      <c r="N204" s="86">
        <f t="shared" si="1257"/>
        <v>0</v>
      </c>
      <c r="O204" s="87">
        <f>E204</f>
        <v>0</v>
      </c>
      <c r="P204" s="88">
        <f t="shared" ref="P204" si="1301">F204</f>
        <v>0</v>
      </c>
      <c r="Q204" s="89">
        <f t="shared" si="1196"/>
        <v>0</v>
      </c>
      <c r="R204" s="90"/>
      <c r="S204" s="91"/>
      <c r="T204" s="91"/>
      <c r="U204" s="57"/>
      <c r="V204" s="58" t="str">
        <f t="shared" ref="V204" si="1302">IF(COUNT(R204:T204)=0,"",ROUNDDOWN(MIN(R204:T204)*U204,-1))</f>
        <v/>
      </c>
      <c r="W204" s="92"/>
      <c r="X204" s="91"/>
      <c r="Y204" s="91"/>
      <c r="Z204" s="91"/>
      <c r="AA204" s="91">
        <f t="shared" ref="AA204" si="1303">MIN(V204:Z204)</f>
        <v>0</v>
      </c>
      <c r="AB204" s="93"/>
      <c r="AC204" s="91">
        <f t="shared" ref="AC204" si="1304">AA204*AB204</f>
        <v>0</v>
      </c>
      <c r="AD204" s="93"/>
      <c r="AE204" s="93"/>
      <c r="AF204" s="93"/>
      <c r="AG204" s="93"/>
      <c r="AH204" s="91">
        <f t="shared" ref="AH204" si="1305">AC204*((1+AD204)+AE204+AF204+AG204)</f>
        <v>0</v>
      </c>
      <c r="AI204" s="91">
        <f>IF($AI203="",0,VLOOKUP(AI203,#REF!,2,FALSE))</f>
        <v>0</v>
      </c>
      <c r="AJ204" s="91">
        <f>IF($AJ203="",0,VLOOKUP(AJ203,#REF!,2,FALSE))</f>
        <v>0</v>
      </c>
      <c r="AK204" s="91">
        <f t="shared" ref="AK204:AL204" si="1306">IF(AI204="","",AI204*AK203)</f>
        <v>0</v>
      </c>
      <c r="AL204" s="91">
        <f t="shared" si="1306"/>
        <v>0</v>
      </c>
      <c r="AM204" s="91">
        <f>IF($AM203=0,0,[36]R6県単価!$C$41)</f>
        <v>0</v>
      </c>
      <c r="AN204" s="91">
        <f t="shared" ref="AN204" si="1307">IF(AI204="",0,AK204*AN203)+IF(AJ204="",0,AL204*AN203)</f>
        <v>0</v>
      </c>
      <c r="AO204" s="91">
        <f t="shared" ref="AO204" si="1308">SUM(AK204:AN204)</f>
        <v>0</v>
      </c>
      <c r="AP204" s="91">
        <f t="shared" ref="AP204" si="1309">AH204+AO204</f>
        <v>0</v>
      </c>
      <c r="AQ204" s="12"/>
    </row>
    <row r="205" spans="2:43" s="3" customFormat="1" ht="20.25" customHeight="1">
      <c r="B205" s="94"/>
      <c r="C205" s="63"/>
      <c r="D205" s="63"/>
      <c r="E205" s="64"/>
      <c r="F205" s="65"/>
      <c r="G205" s="66"/>
      <c r="H205" s="66"/>
      <c r="I205" s="95"/>
      <c r="J205" s="67"/>
      <c r="K205" s="68"/>
      <c r="L205" s="69"/>
      <c r="M205" s="70"/>
      <c r="N205" s="70">
        <f t="shared" si="1257"/>
        <v>0</v>
      </c>
      <c r="O205" s="71"/>
      <c r="P205" s="72"/>
      <c r="Q205" s="73" t="str">
        <f t="shared" ref="Q205" si="1310">IF(COUNT(V206:Z206,AP206)=0,0,IF(Q206=ROUNDDOWN(W206,0),CONCATENATE("ﾌﾞ-P",W205),IF(Q206=ROUNDDOWN(X206,0),CONCATENATE("ｾ-P",X205),IF(Q206=ROUNDDOWN(Y206,0),CONCATENATE("コ-P",Y205),IF(Q206=ROUNDDOWN(Z206,0),CONCATENATE("施-P",Z205),IF(Q206=ROUNDDOWN(AP206,0),CONCATENATE("歩-",AP205),IF(Q206=ROUNDDOWN(V206,-1),CONCATENATE(V205))))))))</f>
        <v>ﾌﾞ-P</v>
      </c>
      <c r="R205" s="74"/>
      <c r="S205" s="75"/>
      <c r="T205" s="75"/>
      <c r="U205" s="76"/>
      <c r="V205" s="77"/>
      <c r="W205" s="78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9"/>
      <c r="AJ205" s="80"/>
      <c r="AK205" s="81"/>
      <c r="AL205" s="81"/>
      <c r="AM205" s="81"/>
      <c r="AN205" s="81"/>
      <c r="AO205" s="75"/>
      <c r="AP205" s="75" t="str">
        <f t="shared" ref="AP205" si="1311">IF(AND($V206&lt;=0,$AH206=0,$AO206=0),"見積",IF(AND($V206=0,$AH206&lt;=0,$AO206=0),"材",IF(AND($V206=0,$AH206=0,$AO206&lt;=0),"労","複合")))</f>
        <v>複合</v>
      </c>
      <c r="AQ205" s="12"/>
    </row>
    <row r="206" spans="2:43" s="3" customFormat="1" ht="20.25" customHeight="1">
      <c r="B206" s="96"/>
      <c r="C206" s="82"/>
      <c r="D206" s="82"/>
      <c r="E206" s="83"/>
      <c r="F206" s="84"/>
      <c r="G206" s="85">
        <f t="shared" ref="G206" si="1312">IF(Q206&lt;10,ROUNDDOWN(Q206,0),IF(Q206&lt;100,ROUNDDOWN((Q206),0),IF(Q206&lt;1000,ROUNDDOWN((Q206),-1),ROUNDDOWN(Q206,-(LEN(TEXT(Q206,"0"))-3)))))</f>
        <v>0</v>
      </c>
      <c r="H206" s="85">
        <f t="shared" ref="H206" si="1313">TRUNC(E206*G206)</f>
        <v>0</v>
      </c>
      <c r="I206" s="100"/>
      <c r="J206" s="67"/>
      <c r="K206" s="68"/>
      <c r="L206" s="69"/>
      <c r="M206" s="86">
        <f>(C206)</f>
        <v>0</v>
      </c>
      <c r="N206" s="86">
        <f t="shared" si="1257"/>
        <v>0</v>
      </c>
      <c r="O206" s="87">
        <f>E206</f>
        <v>0</v>
      </c>
      <c r="P206" s="88">
        <f t="shared" ref="P206" si="1314">F206</f>
        <v>0</v>
      </c>
      <c r="Q206" s="89">
        <f t="shared" si="1196"/>
        <v>0</v>
      </c>
      <c r="R206" s="90"/>
      <c r="S206" s="91"/>
      <c r="T206" s="91"/>
      <c r="U206" s="57"/>
      <c r="V206" s="58" t="str">
        <f t="shared" ref="V206" si="1315">IF(COUNT(R206:T206)=0,"",ROUNDDOWN(MIN(R206:T206)*U206,-1))</f>
        <v/>
      </c>
      <c r="W206" s="92"/>
      <c r="X206" s="91"/>
      <c r="Y206" s="91"/>
      <c r="Z206" s="91"/>
      <c r="AA206" s="91">
        <f t="shared" ref="AA206" si="1316">MIN(V206:Z206)</f>
        <v>0</v>
      </c>
      <c r="AB206" s="93"/>
      <c r="AC206" s="91">
        <f t="shared" ref="AC206" si="1317">AA206*AB206</f>
        <v>0</v>
      </c>
      <c r="AD206" s="93"/>
      <c r="AE206" s="93"/>
      <c r="AF206" s="93"/>
      <c r="AG206" s="93"/>
      <c r="AH206" s="91">
        <f t="shared" ref="AH206" si="1318">AC206*((1+AD206)+AE206+AF206+AG206)</f>
        <v>0</v>
      </c>
      <c r="AI206" s="91">
        <f>IF($AI205="",0,VLOOKUP(AI205,#REF!,2,FALSE))</f>
        <v>0</v>
      </c>
      <c r="AJ206" s="91">
        <f>IF($AJ205="",0,VLOOKUP(AJ205,#REF!,2,FALSE))</f>
        <v>0</v>
      </c>
      <c r="AK206" s="91">
        <f t="shared" ref="AK206:AL206" si="1319">IF(AI206="","",AI206*AK205)</f>
        <v>0</v>
      </c>
      <c r="AL206" s="91">
        <f t="shared" si="1319"/>
        <v>0</v>
      </c>
      <c r="AM206" s="91">
        <f>IF($AM205=0,0,[36]R6県単価!$C$41)</f>
        <v>0</v>
      </c>
      <c r="AN206" s="91">
        <f t="shared" ref="AN206" si="1320">IF(AI206="",0,AK206*AN205)+IF(AJ206="",0,AL206*AN205)</f>
        <v>0</v>
      </c>
      <c r="AO206" s="91">
        <f t="shared" ref="AO206" si="1321">SUM(AK206:AN206)</f>
        <v>0</v>
      </c>
      <c r="AP206" s="91">
        <f t="shared" ref="AP206" si="1322">AH206+AO206</f>
        <v>0</v>
      </c>
      <c r="AQ206" s="12"/>
    </row>
    <row r="207" spans="2:43" s="3" customFormat="1" ht="20.25" customHeight="1">
      <c r="B207" s="94"/>
      <c r="C207" s="63"/>
      <c r="D207" s="63"/>
      <c r="E207" s="64"/>
      <c r="F207" s="65"/>
      <c r="G207" s="66"/>
      <c r="H207" s="66"/>
      <c r="I207" s="95"/>
      <c r="J207" s="67"/>
      <c r="K207" s="68"/>
      <c r="L207" s="69"/>
      <c r="M207" s="70"/>
      <c r="N207" s="70">
        <f t="shared" si="1257"/>
        <v>0</v>
      </c>
      <c r="O207" s="71"/>
      <c r="P207" s="72"/>
      <c r="Q207" s="73" t="str">
        <f t="shared" ref="Q207" si="1323">IF(COUNT(V208:Z208,AP208)=0,0,IF(Q208=ROUNDDOWN(W208,0),CONCATENATE("ﾌﾞ-P",W207),IF(Q208=ROUNDDOWN(X208,0),CONCATENATE("ｾ-P",X207),IF(Q208=ROUNDDOWN(Y208,0),CONCATENATE("コ-P",Y207),IF(Q208=ROUNDDOWN(Z208,0),CONCATENATE("施-P",Z207),IF(Q208=ROUNDDOWN(AP208,0),CONCATENATE("歩-",AP207),IF(Q208=ROUNDDOWN(V208,-1),CONCATENATE(V207))))))))</f>
        <v>ﾌﾞ-P</v>
      </c>
      <c r="R207" s="74"/>
      <c r="S207" s="75"/>
      <c r="T207" s="75"/>
      <c r="U207" s="76"/>
      <c r="V207" s="77"/>
      <c r="W207" s="78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9"/>
      <c r="AJ207" s="80"/>
      <c r="AK207" s="81"/>
      <c r="AL207" s="81"/>
      <c r="AM207" s="81"/>
      <c r="AN207" s="81"/>
      <c r="AO207" s="75"/>
      <c r="AP207" s="75" t="str">
        <f t="shared" ref="AP207" si="1324">IF(AND($V208&lt;=0,$AH208=0,$AO208=0),"見積",IF(AND($V208=0,$AH208&lt;=0,$AO208=0),"材",IF(AND($V208=0,$AH208=0,$AO208&lt;=0),"労","複合")))</f>
        <v>複合</v>
      </c>
      <c r="AQ207" s="12"/>
    </row>
    <row r="208" spans="2:43" s="3" customFormat="1" ht="20.25" customHeight="1">
      <c r="B208" s="96"/>
      <c r="C208" s="82"/>
      <c r="D208" s="82"/>
      <c r="E208" s="83"/>
      <c r="F208" s="84"/>
      <c r="G208" s="85"/>
      <c r="H208" s="85"/>
      <c r="I208" s="100"/>
      <c r="J208" s="67"/>
      <c r="K208" s="68"/>
      <c r="L208" s="69"/>
      <c r="M208" s="86">
        <f>(C208)</f>
        <v>0</v>
      </c>
      <c r="N208" s="86">
        <f t="shared" si="1257"/>
        <v>0</v>
      </c>
      <c r="O208" s="87">
        <f>E208</f>
        <v>0</v>
      </c>
      <c r="P208" s="88">
        <f t="shared" ref="P208" si="1325">F208</f>
        <v>0</v>
      </c>
      <c r="Q208" s="89">
        <f t="shared" si="1196"/>
        <v>0</v>
      </c>
      <c r="R208" s="90"/>
      <c r="S208" s="91"/>
      <c r="T208" s="91"/>
      <c r="U208" s="57"/>
      <c r="V208" s="58" t="str">
        <f t="shared" ref="V208" si="1326">IF(COUNT(R208:T208)=0,"",ROUNDDOWN(MIN(R208:T208)*U208,-1))</f>
        <v/>
      </c>
      <c r="W208" s="92"/>
      <c r="X208" s="91"/>
      <c r="Y208" s="91"/>
      <c r="Z208" s="91"/>
      <c r="AA208" s="91">
        <f t="shared" ref="AA208" si="1327">MIN(V208:Z208)</f>
        <v>0</v>
      </c>
      <c r="AB208" s="93"/>
      <c r="AC208" s="91">
        <f t="shared" ref="AC208" si="1328">AA208*AB208</f>
        <v>0</v>
      </c>
      <c r="AD208" s="93"/>
      <c r="AE208" s="93"/>
      <c r="AF208" s="93"/>
      <c r="AG208" s="93"/>
      <c r="AH208" s="91">
        <f t="shared" ref="AH208" si="1329">AC208*((1+AD208)+AE208+AF208+AG208)</f>
        <v>0</v>
      </c>
      <c r="AI208" s="91">
        <f>IF($AI207="",0,VLOOKUP(AI207,#REF!,2,FALSE))</f>
        <v>0</v>
      </c>
      <c r="AJ208" s="91">
        <f>IF($AJ207="",0,VLOOKUP(AJ207,#REF!,2,FALSE))</f>
        <v>0</v>
      </c>
      <c r="AK208" s="91">
        <f t="shared" ref="AK208:AL208" si="1330">IF(AI208="","",AI208*AK207)</f>
        <v>0</v>
      </c>
      <c r="AL208" s="91">
        <f t="shared" si="1330"/>
        <v>0</v>
      </c>
      <c r="AM208" s="91">
        <f>IF($AM207=0,0,[36]R6県単価!$C$41)</f>
        <v>0</v>
      </c>
      <c r="AN208" s="91">
        <f t="shared" ref="AN208" si="1331">IF(AI208="",0,AK208*AN207)+IF(AJ208="",0,AL208*AN207)</f>
        <v>0</v>
      </c>
      <c r="AO208" s="91">
        <f t="shared" ref="AO208" si="1332">SUM(AK208:AN208)</f>
        <v>0</v>
      </c>
      <c r="AP208" s="91">
        <f t="shared" ref="AP208" si="1333">AH208+AO208</f>
        <v>0</v>
      </c>
      <c r="AQ208" s="12"/>
    </row>
    <row r="209" spans="2:43" s="3" customFormat="1" ht="20.25" customHeight="1">
      <c r="B209" s="94"/>
      <c r="C209" s="63"/>
      <c r="D209" s="63"/>
      <c r="E209" s="64"/>
      <c r="F209" s="65"/>
      <c r="G209" s="66"/>
      <c r="H209" s="66"/>
      <c r="I209" s="95"/>
      <c r="J209" s="67"/>
      <c r="K209" s="68"/>
      <c r="L209" s="69"/>
      <c r="M209" s="70"/>
      <c r="N209" s="70">
        <f t="shared" si="1257"/>
        <v>0</v>
      </c>
      <c r="O209" s="71"/>
      <c r="P209" s="72"/>
      <c r="Q209" s="73" t="str">
        <f t="shared" ref="Q209" si="1334">IF(COUNT(V210:Z210,AP210)=0,0,IF(Q210=ROUNDDOWN(W210,0),CONCATENATE("ﾌﾞ-P",W209),IF(Q210=ROUNDDOWN(X210,0),CONCATENATE("ｾ-P",X209),IF(Q210=ROUNDDOWN(Y210,0),CONCATENATE("コ-P",Y209),IF(Q210=ROUNDDOWN(Z210,0),CONCATENATE("施-P",Z209),IF(Q210=ROUNDDOWN(AP210,0),CONCATENATE("歩-",AP209),IF(Q210=ROUNDDOWN(V210,-1),CONCATENATE(V209))))))))</f>
        <v>ﾌﾞ-P</v>
      </c>
      <c r="R209" s="74"/>
      <c r="S209" s="75"/>
      <c r="T209" s="75"/>
      <c r="U209" s="76"/>
      <c r="V209" s="77"/>
      <c r="W209" s="78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9"/>
      <c r="AJ209" s="80"/>
      <c r="AK209" s="81"/>
      <c r="AL209" s="81"/>
      <c r="AM209" s="81"/>
      <c r="AN209" s="81"/>
      <c r="AO209" s="75"/>
      <c r="AP209" s="75" t="str">
        <f t="shared" ref="AP209" si="1335">IF(AND($V210&lt;=0,$AH210=0,$AO210=0),"見積",IF(AND($V210=0,$AH210&lt;=0,$AO210=0),"材",IF(AND($V210=0,$AH210=0,$AO210&lt;=0),"労","複合")))</f>
        <v>複合</v>
      </c>
      <c r="AQ209" s="12"/>
    </row>
    <row r="210" spans="2:43" s="3" customFormat="1" ht="20.25" customHeight="1">
      <c r="B210" s="96"/>
      <c r="C210" s="82"/>
      <c r="D210" s="82"/>
      <c r="E210" s="83"/>
      <c r="F210" s="84"/>
      <c r="G210" s="85"/>
      <c r="H210" s="85"/>
      <c r="I210" s="100"/>
      <c r="J210" s="67"/>
      <c r="K210" s="68"/>
      <c r="L210" s="69"/>
      <c r="M210" s="86">
        <f>(C210)</f>
        <v>0</v>
      </c>
      <c r="N210" s="86">
        <f t="shared" si="1257"/>
        <v>0</v>
      </c>
      <c r="O210" s="87">
        <f>E210</f>
        <v>0</v>
      </c>
      <c r="P210" s="88">
        <f t="shared" ref="P210" si="1336">F210</f>
        <v>0</v>
      </c>
      <c r="Q210" s="89">
        <f t="shared" si="1196"/>
        <v>0</v>
      </c>
      <c r="R210" s="90"/>
      <c r="S210" s="91"/>
      <c r="T210" s="91"/>
      <c r="U210" s="57"/>
      <c r="V210" s="58" t="str">
        <f t="shared" ref="V210" si="1337">IF(COUNT(R210:T210)=0,"",ROUNDDOWN(MIN(R210:T210)*U210,-1))</f>
        <v/>
      </c>
      <c r="W210" s="92"/>
      <c r="X210" s="91"/>
      <c r="Y210" s="91"/>
      <c r="Z210" s="91"/>
      <c r="AA210" s="91">
        <f t="shared" ref="AA210" si="1338">MIN(V210:Z210)</f>
        <v>0</v>
      </c>
      <c r="AB210" s="93"/>
      <c r="AC210" s="91">
        <f t="shared" ref="AC210" si="1339">AA210*AB210</f>
        <v>0</v>
      </c>
      <c r="AD210" s="93"/>
      <c r="AE210" s="93"/>
      <c r="AF210" s="93"/>
      <c r="AG210" s="93"/>
      <c r="AH210" s="91">
        <f t="shared" ref="AH210" si="1340">AC210*((1+AD210)+AE210+AF210+AG210)</f>
        <v>0</v>
      </c>
      <c r="AI210" s="91">
        <f>IF($AI209="",0,VLOOKUP(AI209,#REF!,2,FALSE))</f>
        <v>0</v>
      </c>
      <c r="AJ210" s="91">
        <f>IF($AJ209="",0,VLOOKUP(AJ209,#REF!,2,FALSE))</f>
        <v>0</v>
      </c>
      <c r="AK210" s="91">
        <f t="shared" ref="AK210:AL210" si="1341">IF(AI210="","",AI210*AK209)</f>
        <v>0</v>
      </c>
      <c r="AL210" s="91">
        <f t="shared" si="1341"/>
        <v>0</v>
      </c>
      <c r="AM210" s="91">
        <f>IF($AM209=0,0,[36]R6県単価!$C$41)</f>
        <v>0</v>
      </c>
      <c r="AN210" s="91">
        <f t="shared" ref="AN210" si="1342">IF(AI210="",0,AK210*AN209)+IF(AJ210="",0,AL210*AN209)</f>
        <v>0</v>
      </c>
      <c r="AO210" s="91">
        <f t="shared" ref="AO210" si="1343">SUM(AK210:AN210)</f>
        <v>0</v>
      </c>
      <c r="AP210" s="91">
        <f t="shared" ref="AP210" si="1344">AH210+AO210</f>
        <v>0</v>
      </c>
      <c r="AQ210" s="12"/>
    </row>
    <row r="211" spans="2:43" s="3" customFormat="1" ht="20.25" customHeight="1">
      <c r="B211" s="94"/>
      <c r="C211" s="63"/>
      <c r="D211" s="63"/>
      <c r="E211" s="64"/>
      <c r="F211" s="65"/>
      <c r="G211" s="66"/>
      <c r="H211" s="66"/>
      <c r="I211" s="95"/>
      <c r="J211" s="67"/>
      <c r="K211" s="68"/>
      <c r="L211" s="69"/>
      <c r="M211" s="70"/>
      <c r="N211" s="70">
        <f t="shared" si="1257"/>
        <v>0</v>
      </c>
      <c r="O211" s="71"/>
      <c r="P211" s="72"/>
      <c r="Q211" s="73" t="str">
        <f t="shared" ref="Q211" si="1345">IF(COUNT(V212:Z212,AP212)=0,0,IF(Q212=ROUNDDOWN(W212,0),CONCATENATE("ﾌﾞ-P",W211),IF(Q212=ROUNDDOWN(X212,0),CONCATENATE("ｾ-P",X211),IF(Q212=ROUNDDOWN(Y212,0),CONCATENATE("コ-P",Y211),IF(Q212=ROUNDDOWN(Z212,0),CONCATENATE("施-P",Z211),IF(Q212=ROUNDDOWN(AP212,0),CONCATENATE("歩-",AP211),IF(Q212=ROUNDDOWN(V212,-1),CONCATENATE(V211))))))))</f>
        <v>ﾌﾞ-P</v>
      </c>
      <c r="R211" s="74"/>
      <c r="S211" s="75"/>
      <c r="T211" s="75"/>
      <c r="U211" s="76"/>
      <c r="V211" s="77"/>
      <c r="W211" s="78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9"/>
      <c r="AJ211" s="80"/>
      <c r="AK211" s="81"/>
      <c r="AL211" s="81"/>
      <c r="AM211" s="81"/>
      <c r="AN211" s="81"/>
      <c r="AO211" s="75"/>
      <c r="AP211" s="75" t="str">
        <f t="shared" ref="AP211" si="1346">IF(AND($V212&lt;=0,$AH212=0,$AO212=0),"見積",IF(AND($V212=0,$AH212&lt;=0,$AO212=0),"材",IF(AND($V212=0,$AH212=0,$AO212&lt;=0),"労","複合")))</f>
        <v>複合</v>
      </c>
      <c r="AQ211" s="12"/>
    </row>
    <row r="212" spans="2:43" s="3" customFormat="1" ht="20.25" customHeight="1">
      <c r="B212" s="96"/>
      <c r="C212" s="82"/>
      <c r="D212" s="82"/>
      <c r="E212" s="83"/>
      <c r="F212" s="84"/>
      <c r="G212" s="85"/>
      <c r="H212" s="85"/>
      <c r="I212" s="100"/>
      <c r="J212" s="67"/>
      <c r="K212" s="68"/>
      <c r="L212" s="69"/>
      <c r="M212" s="86">
        <f>(C212)</f>
        <v>0</v>
      </c>
      <c r="N212" s="86">
        <f t="shared" si="1257"/>
        <v>0</v>
      </c>
      <c r="O212" s="87">
        <f>E212</f>
        <v>0</v>
      </c>
      <c r="P212" s="88">
        <f t="shared" ref="P212" si="1347">F212</f>
        <v>0</v>
      </c>
      <c r="Q212" s="89">
        <f t="shared" si="1196"/>
        <v>0</v>
      </c>
      <c r="R212" s="90"/>
      <c r="S212" s="91"/>
      <c r="T212" s="91"/>
      <c r="U212" s="57"/>
      <c r="V212" s="58" t="str">
        <f t="shared" ref="V212" si="1348">IF(COUNT(R212:T212)=0,"",ROUNDDOWN(MIN(R212:T212)*U212,-1))</f>
        <v/>
      </c>
      <c r="W212" s="92"/>
      <c r="X212" s="91"/>
      <c r="Y212" s="91"/>
      <c r="Z212" s="91"/>
      <c r="AA212" s="91">
        <f t="shared" ref="AA212" si="1349">MIN(V212:Z212)</f>
        <v>0</v>
      </c>
      <c r="AB212" s="93"/>
      <c r="AC212" s="91">
        <f t="shared" ref="AC212" si="1350">AA212*AB212</f>
        <v>0</v>
      </c>
      <c r="AD212" s="93"/>
      <c r="AE212" s="93"/>
      <c r="AF212" s="93"/>
      <c r="AG212" s="93"/>
      <c r="AH212" s="91">
        <f t="shared" ref="AH212" si="1351">AC212*((1+AD212)+AE212+AF212+AG212)</f>
        <v>0</v>
      </c>
      <c r="AI212" s="91">
        <f>IF($AI211="",0,VLOOKUP(AI211,#REF!,2,FALSE))</f>
        <v>0</v>
      </c>
      <c r="AJ212" s="91">
        <f>IF($AJ211="",0,VLOOKUP(AJ211,#REF!,2,FALSE))</f>
        <v>0</v>
      </c>
      <c r="AK212" s="91">
        <f t="shared" ref="AK212:AL212" si="1352">IF(AI212="","",AI212*AK211)</f>
        <v>0</v>
      </c>
      <c r="AL212" s="91">
        <f t="shared" si="1352"/>
        <v>0</v>
      </c>
      <c r="AM212" s="91">
        <f>IF($AM211=0,0,[36]R6県単価!$C$41)</f>
        <v>0</v>
      </c>
      <c r="AN212" s="91">
        <f t="shared" ref="AN212" si="1353">IF(AI212="",0,AK212*AN211)+IF(AJ212="",0,AL212*AN211)</f>
        <v>0</v>
      </c>
      <c r="AO212" s="91">
        <f t="shared" ref="AO212" si="1354">SUM(AK212:AN212)</f>
        <v>0</v>
      </c>
      <c r="AP212" s="91">
        <f t="shared" ref="AP212" si="1355">AH212+AO212</f>
        <v>0</v>
      </c>
      <c r="AQ212" s="12"/>
    </row>
    <row r="213" spans="2:43" s="3" customFormat="1" ht="20.25" customHeight="1">
      <c r="B213" s="94"/>
      <c r="C213" s="63"/>
      <c r="D213" s="63"/>
      <c r="E213" s="64"/>
      <c r="F213" s="65"/>
      <c r="G213" s="66"/>
      <c r="H213" s="66"/>
      <c r="I213" s="95"/>
      <c r="J213" s="67"/>
      <c r="K213" s="68"/>
      <c r="L213" s="69"/>
      <c r="M213" s="70"/>
      <c r="N213" s="70">
        <f t="shared" si="1257"/>
        <v>0</v>
      </c>
      <c r="O213" s="71"/>
      <c r="P213" s="72"/>
      <c r="Q213" s="73" t="str">
        <f t="shared" ref="Q213" si="1356">IF(COUNT(V214:Z214,AP214)=0,0,IF(Q214=ROUNDDOWN(W214,0),CONCATENATE("ﾌﾞ-P",W213),IF(Q214=ROUNDDOWN(X214,0),CONCATENATE("ｾ-P",X213),IF(Q214=ROUNDDOWN(Y214,0),CONCATENATE("コ-P",Y213),IF(Q214=ROUNDDOWN(Z214,0),CONCATENATE("施-P",Z213),IF(Q214=ROUNDDOWN(AP214,0),CONCATENATE("歩-",AP213),IF(Q214=ROUNDDOWN(V214,-1),CONCATENATE(V213))))))))</f>
        <v>ﾌﾞ-P</v>
      </c>
      <c r="R213" s="74"/>
      <c r="S213" s="75"/>
      <c r="T213" s="75"/>
      <c r="U213" s="76"/>
      <c r="V213" s="77"/>
      <c r="W213" s="78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9"/>
      <c r="AJ213" s="80"/>
      <c r="AK213" s="81"/>
      <c r="AL213" s="81"/>
      <c r="AM213" s="81"/>
      <c r="AN213" s="81"/>
      <c r="AO213" s="75"/>
      <c r="AP213" s="75" t="str">
        <f t="shared" ref="AP213" si="1357">IF(AND($V214&lt;=0,$AH214=0,$AO214=0),"見積",IF(AND($V214=0,$AH214&lt;=0,$AO214=0),"材",IF(AND($V214=0,$AH214=0,$AO214&lt;=0),"労","複合")))</f>
        <v>複合</v>
      </c>
      <c r="AQ213" s="12"/>
    </row>
    <row r="214" spans="2:43" s="3" customFormat="1" ht="20.25" customHeight="1">
      <c r="B214" s="96"/>
      <c r="C214" s="82"/>
      <c r="D214" s="82"/>
      <c r="E214" s="83"/>
      <c r="F214" s="84"/>
      <c r="G214" s="85"/>
      <c r="H214" s="85"/>
      <c r="I214" s="100"/>
      <c r="J214" s="67"/>
      <c r="K214" s="68"/>
      <c r="L214" s="69"/>
      <c r="M214" s="86">
        <f>(C214)</f>
        <v>0</v>
      </c>
      <c r="N214" s="86">
        <f t="shared" si="1257"/>
        <v>0</v>
      </c>
      <c r="O214" s="87">
        <f>E214</f>
        <v>0</v>
      </c>
      <c r="P214" s="88">
        <f t="shared" ref="P214" si="1358">F214</f>
        <v>0</v>
      </c>
      <c r="Q214" s="89">
        <f t="shared" si="1196"/>
        <v>0</v>
      </c>
      <c r="R214" s="90"/>
      <c r="S214" s="91"/>
      <c r="T214" s="91"/>
      <c r="U214" s="57"/>
      <c r="V214" s="58" t="str">
        <f t="shared" ref="V214" si="1359">IF(COUNT(R214:T214)=0,"",ROUNDDOWN(MIN(R214:T214)*U214,-1))</f>
        <v/>
      </c>
      <c r="W214" s="92"/>
      <c r="X214" s="91"/>
      <c r="Y214" s="91"/>
      <c r="Z214" s="91"/>
      <c r="AA214" s="91">
        <f t="shared" ref="AA214" si="1360">MIN(V214:Z214)</f>
        <v>0</v>
      </c>
      <c r="AB214" s="93"/>
      <c r="AC214" s="91">
        <f t="shared" ref="AC214" si="1361">AA214*AB214</f>
        <v>0</v>
      </c>
      <c r="AD214" s="93"/>
      <c r="AE214" s="93"/>
      <c r="AF214" s="93"/>
      <c r="AG214" s="93"/>
      <c r="AH214" s="91">
        <f t="shared" ref="AH214" si="1362">AC214*((1+AD214)+AE214+AF214+AG214)</f>
        <v>0</v>
      </c>
      <c r="AI214" s="91">
        <f>IF($AI213="",0,VLOOKUP(AI213,#REF!,2,FALSE))</f>
        <v>0</v>
      </c>
      <c r="AJ214" s="91">
        <f>IF($AJ213="",0,VLOOKUP(AJ213,#REF!,2,FALSE))</f>
        <v>0</v>
      </c>
      <c r="AK214" s="91">
        <f t="shared" ref="AK214:AL214" si="1363">IF(AI214="","",AI214*AK213)</f>
        <v>0</v>
      </c>
      <c r="AL214" s="91">
        <f t="shared" si="1363"/>
        <v>0</v>
      </c>
      <c r="AM214" s="91">
        <f>IF($AM213=0,0,[36]R6県単価!$C$41)</f>
        <v>0</v>
      </c>
      <c r="AN214" s="91">
        <f t="shared" ref="AN214" si="1364">IF(AI214="",0,AK214*AN213)+IF(AJ214="",0,AL214*AN213)</f>
        <v>0</v>
      </c>
      <c r="AO214" s="91">
        <f t="shared" ref="AO214" si="1365">SUM(AK214:AN214)</f>
        <v>0</v>
      </c>
      <c r="AP214" s="91">
        <f t="shared" ref="AP214" si="1366">AH214+AO214</f>
        <v>0</v>
      </c>
      <c r="AQ214" s="12"/>
    </row>
    <row r="215" spans="2:43" s="3" customFormat="1" ht="20.25" customHeight="1">
      <c r="B215" s="94"/>
      <c r="C215" s="63"/>
      <c r="D215" s="63"/>
      <c r="E215" s="64"/>
      <c r="F215" s="65"/>
      <c r="G215" s="66"/>
      <c r="H215" s="66"/>
      <c r="I215" s="95"/>
      <c r="J215" s="67"/>
      <c r="K215" s="68"/>
      <c r="L215" s="69"/>
      <c r="M215" s="70"/>
      <c r="N215" s="70">
        <f t="shared" si="1257"/>
        <v>0</v>
      </c>
      <c r="O215" s="71"/>
      <c r="P215" s="72"/>
      <c r="Q215" s="73" t="str">
        <f t="shared" ref="Q215" si="1367">IF(COUNT(V216:Z216,AP216)=0,0,IF(Q216=ROUNDDOWN(W216,0),CONCATENATE("ﾌﾞ-P",W215),IF(Q216=ROUNDDOWN(X216,0),CONCATENATE("ｾ-P",X215),IF(Q216=ROUNDDOWN(Y216,0),CONCATENATE("コ-P",Y215),IF(Q216=ROUNDDOWN(Z216,0),CONCATENATE("施-P",Z215),IF(Q216=ROUNDDOWN(AP216,0),CONCATENATE("歩-",AP215),IF(Q216=ROUNDDOWN(V216,-1),CONCATENATE(V215))))))))</f>
        <v>ﾌﾞ-P</v>
      </c>
      <c r="R215" s="74"/>
      <c r="S215" s="75"/>
      <c r="T215" s="75"/>
      <c r="U215" s="76"/>
      <c r="V215" s="77"/>
      <c r="W215" s="78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9"/>
      <c r="AJ215" s="80"/>
      <c r="AK215" s="81"/>
      <c r="AL215" s="81"/>
      <c r="AM215" s="81"/>
      <c r="AN215" s="81"/>
      <c r="AO215" s="75"/>
      <c r="AP215" s="75" t="str">
        <f t="shared" ref="AP215" si="1368">IF(AND($V216&lt;=0,$AH216=0,$AO216=0),"見積",IF(AND($V216=0,$AH216&lt;=0,$AO216=0),"材",IF(AND($V216=0,$AH216=0,$AO216&lt;=0),"労","複合")))</f>
        <v>複合</v>
      </c>
      <c r="AQ215" s="12"/>
    </row>
    <row r="216" spans="2:43" s="3" customFormat="1" ht="20.25" customHeight="1">
      <c r="B216" s="96"/>
      <c r="C216" s="82"/>
      <c r="D216" s="82"/>
      <c r="E216" s="83"/>
      <c r="F216" s="84"/>
      <c r="G216" s="85"/>
      <c r="H216" s="85"/>
      <c r="I216" s="100"/>
      <c r="J216" s="67"/>
      <c r="K216" s="68"/>
      <c r="L216" s="69"/>
      <c r="M216" s="86">
        <f>(C216)</f>
        <v>0</v>
      </c>
      <c r="N216" s="86">
        <f t="shared" si="1257"/>
        <v>0</v>
      </c>
      <c r="O216" s="87">
        <f>E216</f>
        <v>0</v>
      </c>
      <c r="P216" s="88">
        <f t="shared" ref="P216" si="1369">F216</f>
        <v>0</v>
      </c>
      <c r="Q216" s="89">
        <f t="shared" si="1196"/>
        <v>0</v>
      </c>
      <c r="R216" s="90"/>
      <c r="S216" s="91"/>
      <c r="T216" s="91"/>
      <c r="U216" s="57"/>
      <c r="V216" s="58" t="str">
        <f t="shared" ref="V216" si="1370">IF(COUNT(R216:T216)=0,"",ROUNDDOWN(MIN(R216:T216)*U216,-1))</f>
        <v/>
      </c>
      <c r="W216" s="92"/>
      <c r="X216" s="91"/>
      <c r="Y216" s="91"/>
      <c r="Z216" s="91"/>
      <c r="AA216" s="91">
        <f t="shared" ref="AA216" si="1371">MIN(V216:Z216)</f>
        <v>0</v>
      </c>
      <c r="AB216" s="93"/>
      <c r="AC216" s="91">
        <f t="shared" ref="AC216" si="1372">AA216*AB216</f>
        <v>0</v>
      </c>
      <c r="AD216" s="93"/>
      <c r="AE216" s="93"/>
      <c r="AF216" s="93"/>
      <c r="AG216" s="93"/>
      <c r="AH216" s="91">
        <f t="shared" ref="AH216" si="1373">AC216*((1+AD216)+AE216+AF216+AG216)</f>
        <v>0</v>
      </c>
      <c r="AI216" s="91">
        <f>IF($AI215="",0,VLOOKUP(AI215,#REF!,2,FALSE))</f>
        <v>0</v>
      </c>
      <c r="AJ216" s="91">
        <f>IF($AJ215="",0,VLOOKUP(AJ215,#REF!,2,FALSE))</f>
        <v>0</v>
      </c>
      <c r="AK216" s="91">
        <f t="shared" ref="AK216:AL216" si="1374">IF(AI216="","",AI216*AK215)</f>
        <v>0</v>
      </c>
      <c r="AL216" s="91">
        <f t="shared" si="1374"/>
        <v>0</v>
      </c>
      <c r="AM216" s="91">
        <f>IF($AM215=0,0,[36]R6県単価!$C$41)</f>
        <v>0</v>
      </c>
      <c r="AN216" s="91">
        <f t="shared" ref="AN216" si="1375">IF(AI216="",0,AK216*AN215)+IF(AJ216="",0,AL216*AN215)</f>
        <v>0</v>
      </c>
      <c r="AO216" s="91">
        <f t="shared" ref="AO216" si="1376">SUM(AK216:AN216)</f>
        <v>0</v>
      </c>
      <c r="AP216" s="91">
        <f t="shared" ref="AP216" si="1377">AH216+AO216</f>
        <v>0</v>
      </c>
      <c r="AQ216" s="12"/>
    </row>
    <row r="217" spans="2:43" s="3" customFormat="1" ht="20.25" customHeight="1">
      <c r="B217" s="94"/>
      <c r="C217" s="63"/>
      <c r="D217" s="63"/>
      <c r="E217" s="64"/>
      <c r="F217" s="65"/>
      <c r="G217" s="66"/>
      <c r="H217" s="66"/>
      <c r="I217" s="95"/>
      <c r="J217" s="67"/>
      <c r="K217" s="68"/>
      <c r="L217" s="69"/>
      <c r="M217" s="70"/>
      <c r="N217" s="70">
        <f t="shared" si="1257"/>
        <v>0</v>
      </c>
      <c r="O217" s="71"/>
      <c r="P217" s="72"/>
      <c r="Q217" s="73" t="str">
        <f t="shared" ref="Q217" si="1378">IF(COUNT(V218:Z218,AP218)=0,0,IF(Q218=ROUNDDOWN(W218,0),CONCATENATE("ﾌﾞ-P",W217),IF(Q218=ROUNDDOWN(X218,0),CONCATENATE("ｾ-P",X217),IF(Q218=ROUNDDOWN(Y218,0),CONCATENATE("コ-P",Y217),IF(Q218=ROUNDDOWN(Z218,0),CONCATENATE("施-P",Z217),IF(Q218=ROUNDDOWN(AP218,0),CONCATENATE("歩-",AP217),IF(Q218=ROUNDDOWN(V218,-1),CONCATENATE(V217))))))))</f>
        <v>ﾌﾞ-P</v>
      </c>
      <c r="R217" s="74"/>
      <c r="S217" s="75"/>
      <c r="T217" s="75"/>
      <c r="U217" s="76"/>
      <c r="V217" s="77"/>
      <c r="W217" s="78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9"/>
      <c r="AJ217" s="80"/>
      <c r="AK217" s="81"/>
      <c r="AL217" s="81"/>
      <c r="AM217" s="81"/>
      <c r="AN217" s="81"/>
      <c r="AO217" s="75"/>
      <c r="AP217" s="75" t="str">
        <f t="shared" ref="AP217" si="1379">IF(AND($V218&lt;=0,$AH218=0,$AO218=0),"見積",IF(AND($V218=0,$AH218&lt;=0,$AO218=0),"材",IF(AND($V218=0,$AH218=0,$AO218&lt;=0),"労","複合")))</f>
        <v>複合</v>
      </c>
      <c r="AQ217" s="12"/>
    </row>
    <row r="218" spans="2:43" s="3" customFormat="1" ht="20.25" customHeight="1">
      <c r="B218" s="96"/>
      <c r="C218" s="82"/>
      <c r="D218" s="82"/>
      <c r="E218" s="83"/>
      <c r="F218" s="84"/>
      <c r="G218" s="85"/>
      <c r="H218" s="85"/>
      <c r="I218" s="100"/>
      <c r="J218" s="67"/>
      <c r="K218" s="68"/>
      <c r="L218" s="69"/>
      <c r="M218" s="86">
        <f>(C218)</f>
        <v>0</v>
      </c>
      <c r="N218" s="86">
        <f t="shared" si="1257"/>
        <v>0</v>
      </c>
      <c r="O218" s="87">
        <f>E218</f>
        <v>0</v>
      </c>
      <c r="P218" s="88">
        <f t="shared" ref="P218" si="1380">F218</f>
        <v>0</v>
      </c>
      <c r="Q218" s="89">
        <f t="shared" si="1196"/>
        <v>0</v>
      </c>
      <c r="R218" s="90"/>
      <c r="S218" s="91"/>
      <c r="T218" s="91"/>
      <c r="U218" s="57"/>
      <c r="V218" s="58" t="str">
        <f t="shared" ref="V218" si="1381">IF(COUNT(R218:T218)=0,"",ROUNDDOWN(MIN(R218:T218)*U218,-1))</f>
        <v/>
      </c>
      <c r="W218" s="92"/>
      <c r="X218" s="91"/>
      <c r="Y218" s="91"/>
      <c r="Z218" s="91"/>
      <c r="AA218" s="91">
        <f t="shared" ref="AA218" si="1382">MIN(V218:Z218)</f>
        <v>0</v>
      </c>
      <c r="AB218" s="93"/>
      <c r="AC218" s="91">
        <f t="shared" ref="AC218" si="1383">AA218*AB218</f>
        <v>0</v>
      </c>
      <c r="AD218" s="93"/>
      <c r="AE218" s="93"/>
      <c r="AF218" s="93"/>
      <c r="AG218" s="93"/>
      <c r="AH218" s="91">
        <f t="shared" ref="AH218" si="1384">AC218*((1+AD218)+AE218+AF218+AG218)</f>
        <v>0</v>
      </c>
      <c r="AI218" s="91">
        <f>IF($AI217="",0,VLOOKUP(AI217,#REF!,2,FALSE))</f>
        <v>0</v>
      </c>
      <c r="AJ218" s="91">
        <f>IF($AJ217="",0,VLOOKUP(AJ217,#REF!,2,FALSE))</f>
        <v>0</v>
      </c>
      <c r="AK218" s="91">
        <f t="shared" ref="AK218:AL218" si="1385">IF(AI218="","",AI218*AK217)</f>
        <v>0</v>
      </c>
      <c r="AL218" s="91">
        <f t="shared" si="1385"/>
        <v>0</v>
      </c>
      <c r="AM218" s="91">
        <f>IF($AM217=0,0,[36]R6県単価!$C$41)</f>
        <v>0</v>
      </c>
      <c r="AN218" s="91">
        <f t="shared" ref="AN218" si="1386">IF(AI218="",0,AK218*AN217)+IF(AJ218="",0,AL218*AN217)</f>
        <v>0</v>
      </c>
      <c r="AO218" s="91">
        <f t="shared" ref="AO218" si="1387">SUM(AK218:AN218)</f>
        <v>0</v>
      </c>
      <c r="AP218" s="91">
        <f t="shared" ref="AP218" si="1388">AH218+AO218</f>
        <v>0</v>
      </c>
      <c r="AQ218" s="12"/>
    </row>
    <row r="219" spans="2:43" s="3" customFormat="1" ht="20.25" customHeight="1">
      <c r="B219" s="94"/>
      <c r="C219" s="63"/>
      <c r="D219" s="63"/>
      <c r="E219" s="64"/>
      <c r="F219" s="65"/>
      <c r="G219" s="66"/>
      <c r="H219" s="66"/>
      <c r="I219" s="95"/>
      <c r="J219" s="67"/>
      <c r="K219" s="68"/>
      <c r="L219" s="69"/>
      <c r="M219" s="70"/>
      <c r="N219" s="70">
        <f t="shared" si="1257"/>
        <v>0</v>
      </c>
      <c r="O219" s="71"/>
      <c r="P219" s="72"/>
      <c r="Q219" s="73" t="str">
        <f t="shared" ref="Q219" si="1389">IF(COUNT(V220:Z220,AP220)=0,0,IF(Q220=ROUNDDOWN(W220,0),CONCATENATE("ﾌﾞ-P",W219),IF(Q220=ROUNDDOWN(X220,0),CONCATENATE("ｾ-P",X219),IF(Q220=ROUNDDOWN(Y220,0),CONCATENATE("コ-P",Y219),IF(Q220=ROUNDDOWN(Z220,0),CONCATENATE("施-P",Z219),IF(Q220=ROUNDDOWN(AP220,0),CONCATENATE("歩-",AP219),IF(Q220=ROUNDDOWN(V220,-1),CONCATENATE(V219))))))))</f>
        <v>ﾌﾞ-P</v>
      </c>
      <c r="R219" s="74"/>
      <c r="S219" s="75"/>
      <c r="T219" s="75"/>
      <c r="U219" s="76"/>
      <c r="V219" s="77"/>
      <c r="W219" s="78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9"/>
      <c r="AJ219" s="80"/>
      <c r="AK219" s="81"/>
      <c r="AL219" s="81"/>
      <c r="AM219" s="81"/>
      <c r="AN219" s="81"/>
      <c r="AO219" s="75"/>
      <c r="AP219" s="75" t="str">
        <f t="shared" ref="AP219" si="1390">IF(AND($V220&lt;=0,$AH220=0,$AO220=0),"見積",IF(AND($V220=0,$AH220&lt;=0,$AO220=0),"材",IF(AND($V220=0,$AH220=0,$AO220&lt;=0),"労","複合")))</f>
        <v>複合</v>
      </c>
      <c r="AQ219" s="12"/>
    </row>
    <row r="220" spans="2:43" s="3" customFormat="1" ht="20.25" customHeight="1">
      <c r="B220" s="96"/>
      <c r="C220" s="82"/>
      <c r="D220" s="82"/>
      <c r="E220" s="83"/>
      <c r="F220" s="84"/>
      <c r="G220" s="85"/>
      <c r="H220" s="85"/>
      <c r="I220" s="100"/>
      <c r="J220" s="67"/>
      <c r="K220" s="68"/>
      <c r="L220" s="69"/>
      <c r="M220" s="86">
        <f>(C220)</f>
        <v>0</v>
      </c>
      <c r="N220" s="86">
        <f t="shared" si="1257"/>
        <v>0</v>
      </c>
      <c r="O220" s="87">
        <f>E220</f>
        <v>0</v>
      </c>
      <c r="P220" s="88">
        <f t="shared" ref="P220" si="1391">F220</f>
        <v>0</v>
      </c>
      <c r="Q220" s="89">
        <f t="shared" si="1196"/>
        <v>0</v>
      </c>
      <c r="R220" s="90"/>
      <c r="S220" s="91"/>
      <c r="T220" s="91"/>
      <c r="U220" s="57"/>
      <c r="V220" s="58" t="str">
        <f t="shared" ref="V220" si="1392">IF(COUNT(R220:T220)=0,"",ROUNDDOWN(MIN(R220:T220)*U220,-1))</f>
        <v/>
      </c>
      <c r="W220" s="92"/>
      <c r="X220" s="91"/>
      <c r="Y220" s="91"/>
      <c r="Z220" s="91"/>
      <c r="AA220" s="91">
        <f t="shared" ref="AA220" si="1393">MIN(V220:Z220)</f>
        <v>0</v>
      </c>
      <c r="AB220" s="93"/>
      <c r="AC220" s="91">
        <f t="shared" ref="AC220" si="1394">AA220*AB220</f>
        <v>0</v>
      </c>
      <c r="AD220" s="93"/>
      <c r="AE220" s="93"/>
      <c r="AF220" s="93"/>
      <c r="AG220" s="93"/>
      <c r="AH220" s="91">
        <f t="shared" ref="AH220" si="1395">AC220*((1+AD220)+AE220+AF220+AG220)</f>
        <v>0</v>
      </c>
      <c r="AI220" s="91">
        <f>IF($AI219="",0,VLOOKUP(AI219,#REF!,2,FALSE))</f>
        <v>0</v>
      </c>
      <c r="AJ220" s="91">
        <f>IF($AJ219="",0,VLOOKUP(AJ219,#REF!,2,FALSE))</f>
        <v>0</v>
      </c>
      <c r="AK220" s="91">
        <f t="shared" ref="AK220:AL220" si="1396">IF(AI220="","",AI220*AK219)</f>
        <v>0</v>
      </c>
      <c r="AL220" s="91">
        <f t="shared" si="1396"/>
        <v>0</v>
      </c>
      <c r="AM220" s="91">
        <f>IF($AM219=0,0,[36]R6県単価!$C$41)</f>
        <v>0</v>
      </c>
      <c r="AN220" s="91">
        <f t="shared" ref="AN220" si="1397">IF(AI220="",0,AK220*AN219)+IF(AJ220="",0,AL220*AN219)</f>
        <v>0</v>
      </c>
      <c r="AO220" s="91">
        <f t="shared" ref="AO220" si="1398">SUM(AK220:AN220)</f>
        <v>0</v>
      </c>
      <c r="AP220" s="91">
        <f t="shared" ref="AP220" si="1399">AH220+AO220</f>
        <v>0</v>
      </c>
      <c r="AQ220" s="12"/>
    </row>
    <row r="221" spans="2:43" s="3" customFormat="1" ht="20.25" customHeight="1">
      <c r="B221" s="94"/>
      <c r="C221" s="63"/>
      <c r="D221" s="63"/>
      <c r="E221" s="64"/>
      <c r="F221" s="65"/>
      <c r="G221" s="66"/>
      <c r="H221" s="66"/>
      <c r="I221" s="95"/>
      <c r="J221" s="67"/>
      <c r="K221" s="68"/>
      <c r="L221" s="69"/>
      <c r="M221" s="70"/>
      <c r="N221" s="70">
        <f t="shared" si="1257"/>
        <v>0</v>
      </c>
      <c r="O221" s="71"/>
      <c r="P221" s="72"/>
      <c r="Q221" s="73" t="str">
        <f t="shared" ref="Q221" si="1400">IF(COUNT(V222:Z222,AP222)=0,0,IF(Q222=ROUNDDOWN(W222,0),CONCATENATE("ﾌﾞ-P",W221),IF(Q222=ROUNDDOWN(X222,0),CONCATENATE("ｾ-P",X221),IF(Q222=ROUNDDOWN(Y222,0),CONCATENATE("コ-P",Y221),IF(Q222=ROUNDDOWN(Z222,0),CONCATENATE("施-P",Z221),IF(Q222=ROUNDDOWN(AP222,0),CONCATENATE("歩-",AP221),IF(Q222=ROUNDDOWN(V222,-1),CONCATENATE(V221))))))))</f>
        <v>ﾌﾞ-P</v>
      </c>
      <c r="R221" s="74"/>
      <c r="S221" s="75"/>
      <c r="T221" s="75"/>
      <c r="U221" s="76"/>
      <c r="V221" s="77"/>
      <c r="W221" s="78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9"/>
      <c r="AJ221" s="80"/>
      <c r="AK221" s="81"/>
      <c r="AL221" s="81"/>
      <c r="AM221" s="81"/>
      <c r="AN221" s="81"/>
      <c r="AO221" s="75"/>
      <c r="AP221" s="75" t="str">
        <f t="shared" ref="AP221" si="1401">IF(AND($V222&lt;=0,$AH222=0,$AO222=0),"見積",IF(AND($V222=0,$AH222&lt;=0,$AO222=0),"材",IF(AND($V222=0,$AH222=0,$AO222&lt;=0),"労","複合")))</f>
        <v>複合</v>
      </c>
      <c r="AQ221" s="12"/>
    </row>
    <row r="222" spans="2:43" s="3" customFormat="1" ht="20.25" customHeight="1">
      <c r="B222" s="96"/>
      <c r="C222" s="82"/>
      <c r="D222" s="82"/>
      <c r="E222" s="83"/>
      <c r="F222" s="84"/>
      <c r="G222" s="85"/>
      <c r="H222" s="85"/>
      <c r="I222" s="100"/>
      <c r="J222" s="67"/>
      <c r="K222" s="68"/>
      <c r="L222" s="69"/>
      <c r="M222" s="86">
        <f>(C222)</f>
        <v>0</v>
      </c>
      <c r="N222" s="86">
        <f t="shared" si="1257"/>
        <v>0</v>
      </c>
      <c r="O222" s="87">
        <f>E222</f>
        <v>0</v>
      </c>
      <c r="P222" s="88">
        <f t="shared" ref="P222" si="1402">F222</f>
        <v>0</v>
      </c>
      <c r="Q222" s="89">
        <f t="shared" si="1196"/>
        <v>0</v>
      </c>
      <c r="R222" s="90"/>
      <c r="S222" s="91"/>
      <c r="T222" s="91"/>
      <c r="U222" s="57"/>
      <c r="V222" s="58" t="str">
        <f t="shared" ref="V222" si="1403">IF(COUNT(R222:T222)=0,"",ROUNDDOWN(MIN(R222:T222)*U222,-1))</f>
        <v/>
      </c>
      <c r="W222" s="92"/>
      <c r="X222" s="91"/>
      <c r="Y222" s="91"/>
      <c r="Z222" s="91"/>
      <c r="AA222" s="91">
        <f t="shared" ref="AA222" si="1404">MIN(V222:Z222)</f>
        <v>0</v>
      </c>
      <c r="AB222" s="93"/>
      <c r="AC222" s="91">
        <f t="shared" ref="AC222" si="1405">AA222*AB222</f>
        <v>0</v>
      </c>
      <c r="AD222" s="93"/>
      <c r="AE222" s="93"/>
      <c r="AF222" s="93"/>
      <c r="AG222" s="93"/>
      <c r="AH222" s="91">
        <f t="shared" ref="AH222" si="1406">AC222*((1+AD222)+AE222+AF222+AG222)</f>
        <v>0</v>
      </c>
      <c r="AI222" s="91">
        <f>IF($AI221="",0,VLOOKUP(AI221,#REF!,2,FALSE))</f>
        <v>0</v>
      </c>
      <c r="AJ222" s="91">
        <f>IF($AJ221="",0,VLOOKUP(AJ221,#REF!,2,FALSE))</f>
        <v>0</v>
      </c>
      <c r="AK222" s="91">
        <f t="shared" ref="AK222:AL222" si="1407">IF(AI222="","",AI222*AK221)</f>
        <v>0</v>
      </c>
      <c r="AL222" s="91">
        <f t="shared" si="1407"/>
        <v>0</v>
      </c>
      <c r="AM222" s="91">
        <f>IF($AM221=0,0,[36]R6県単価!$C$41)</f>
        <v>0</v>
      </c>
      <c r="AN222" s="91">
        <f t="shared" ref="AN222" si="1408">IF(AI222="",0,AK222*AN221)+IF(AJ222="",0,AL222*AN221)</f>
        <v>0</v>
      </c>
      <c r="AO222" s="91">
        <f t="shared" ref="AO222" si="1409">SUM(AK222:AN222)</f>
        <v>0</v>
      </c>
      <c r="AP222" s="91">
        <f t="shared" ref="AP222" si="1410">AH222+AO222</f>
        <v>0</v>
      </c>
      <c r="AQ222" s="12"/>
    </row>
    <row r="223" spans="2:43" s="3" customFormat="1" ht="20.25" customHeight="1">
      <c r="B223" s="94"/>
      <c r="C223" s="63"/>
      <c r="D223" s="63"/>
      <c r="E223" s="64"/>
      <c r="F223" s="65"/>
      <c r="G223" s="66"/>
      <c r="H223" s="66"/>
      <c r="I223" s="95"/>
      <c r="J223" s="67"/>
      <c r="K223" s="68"/>
      <c r="L223" s="69"/>
      <c r="M223" s="70"/>
      <c r="N223" s="70">
        <f t="shared" si="1257"/>
        <v>0</v>
      </c>
      <c r="O223" s="71"/>
      <c r="P223" s="72"/>
      <c r="Q223" s="73" t="str">
        <f t="shared" ref="Q223" si="1411">IF(COUNT(V224:Z224,AP224)=0,0,IF(Q224=ROUNDDOWN(W224,0),CONCATENATE("ﾌﾞ-P",W223),IF(Q224=ROUNDDOWN(X224,0),CONCATENATE("ｾ-P",X223),IF(Q224=ROUNDDOWN(Y224,0),CONCATENATE("コ-P",Y223),IF(Q224=ROUNDDOWN(Z224,0),CONCATENATE("施-P",Z223),IF(Q224=ROUNDDOWN(AP224,0),CONCATENATE("歩-",AP223),IF(Q224=ROUNDDOWN(V224,-1),CONCATENATE(V223))))))))</f>
        <v>ﾌﾞ-P</v>
      </c>
      <c r="R223" s="74"/>
      <c r="S223" s="75"/>
      <c r="T223" s="75"/>
      <c r="U223" s="76"/>
      <c r="V223" s="77"/>
      <c r="W223" s="78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9"/>
      <c r="AJ223" s="80"/>
      <c r="AK223" s="81"/>
      <c r="AL223" s="81"/>
      <c r="AM223" s="81"/>
      <c r="AN223" s="81"/>
      <c r="AO223" s="75"/>
      <c r="AP223" s="75" t="str">
        <f t="shared" ref="AP223" si="1412">IF(AND($V224&lt;=0,$AH224=0,$AO224=0),"見積",IF(AND($V224=0,$AH224&lt;=0,$AO224=0),"材",IF(AND($V224=0,$AH224=0,$AO224&lt;=0),"労","複合")))</f>
        <v>複合</v>
      </c>
      <c r="AQ223" s="12"/>
    </row>
    <row r="224" spans="2:43" s="3" customFormat="1" ht="20.25" customHeight="1">
      <c r="B224" s="96"/>
      <c r="C224" s="82"/>
      <c r="D224" s="82"/>
      <c r="E224" s="83"/>
      <c r="F224" s="84"/>
      <c r="G224" s="85"/>
      <c r="H224" s="85"/>
      <c r="I224" s="100"/>
      <c r="J224" s="67"/>
      <c r="K224" s="68"/>
      <c r="L224" s="69"/>
      <c r="M224" s="86">
        <f>(C224)</f>
        <v>0</v>
      </c>
      <c r="N224" s="86">
        <f t="shared" si="1257"/>
        <v>0</v>
      </c>
      <c r="O224" s="87">
        <f>E224</f>
        <v>0</v>
      </c>
      <c r="P224" s="88">
        <f t="shared" ref="P224" si="1413">F224</f>
        <v>0</v>
      </c>
      <c r="Q224" s="89">
        <f t="shared" si="1196"/>
        <v>0</v>
      </c>
      <c r="R224" s="90"/>
      <c r="S224" s="91"/>
      <c r="T224" s="91"/>
      <c r="U224" s="57"/>
      <c r="V224" s="58" t="str">
        <f t="shared" ref="V224" si="1414">IF(COUNT(R224:T224)=0,"",ROUNDDOWN(MIN(R224:T224)*U224,-1))</f>
        <v/>
      </c>
      <c r="W224" s="92"/>
      <c r="X224" s="91"/>
      <c r="Y224" s="91"/>
      <c r="Z224" s="91"/>
      <c r="AA224" s="91">
        <f t="shared" ref="AA224" si="1415">MIN(V224:Z224)</f>
        <v>0</v>
      </c>
      <c r="AB224" s="93"/>
      <c r="AC224" s="91">
        <f t="shared" ref="AC224" si="1416">AA224*AB224</f>
        <v>0</v>
      </c>
      <c r="AD224" s="93"/>
      <c r="AE224" s="93"/>
      <c r="AF224" s="93"/>
      <c r="AG224" s="93"/>
      <c r="AH224" s="91">
        <f t="shared" ref="AH224" si="1417">AC224*((1+AD224)+AE224+AF224+AG224)</f>
        <v>0</v>
      </c>
      <c r="AI224" s="91">
        <f>IF($AI223="",0,VLOOKUP(AI223,#REF!,2,FALSE))</f>
        <v>0</v>
      </c>
      <c r="AJ224" s="91">
        <f>IF($AJ223="",0,VLOOKUP(AJ223,#REF!,2,FALSE))</f>
        <v>0</v>
      </c>
      <c r="AK224" s="91">
        <f t="shared" ref="AK224:AL224" si="1418">IF(AI224="","",AI224*AK223)</f>
        <v>0</v>
      </c>
      <c r="AL224" s="91">
        <f t="shared" si="1418"/>
        <v>0</v>
      </c>
      <c r="AM224" s="91">
        <f>IF($AM223=0,0,[36]R6県単価!$C$41)</f>
        <v>0</v>
      </c>
      <c r="AN224" s="91">
        <f t="shared" ref="AN224" si="1419">IF(AI224="",0,AK224*AN223)+IF(AJ224="",0,AL224*AN223)</f>
        <v>0</v>
      </c>
      <c r="AO224" s="91">
        <f t="shared" ref="AO224" si="1420">SUM(AK224:AN224)</f>
        <v>0</v>
      </c>
      <c r="AP224" s="91">
        <f t="shared" ref="AP224" si="1421">AH224+AO224</f>
        <v>0</v>
      </c>
      <c r="AQ224" s="12"/>
    </row>
    <row r="225" spans="2:43" s="3" customFormat="1" ht="20.25" customHeight="1">
      <c r="B225" s="94"/>
      <c r="C225" s="63"/>
      <c r="D225" s="63"/>
      <c r="E225" s="64"/>
      <c r="F225" s="65"/>
      <c r="G225" s="66"/>
      <c r="H225" s="66"/>
      <c r="I225" s="95"/>
      <c r="J225" s="67"/>
      <c r="K225" s="68"/>
      <c r="L225" s="69"/>
      <c r="M225" s="70"/>
      <c r="N225" s="70">
        <f t="shared" si="1257"/>
        <v>0</v>
      </c>
      <c r="O225" s="71"/>
      <c r="P225" s="72"/>
      <c r="Q225" s="73" t="str">
        <f t="shared" ref="Q225" si="1422">IF(COUNT(V226:Z226,AP226)=0,0,IF(Q226=ROUNDDOWN(W226,0),CONCATENATE("ﾌﾞ-P",W225),IF(Q226=ROUNDDOWN(X226,0),CONCATENATE("ｾ-P",X225),IF(Q226=ROUNDDOWN(Y226,0),CONCATENATE("コ-P",Y225),IF(Q226=ROUNDDOWN(Z226,0),CONCATENATE("施-P",Z225),IF(Q226=ROUNDDOWN(AP226,0),CONCATENATE("歩-",AP225),IF(Q226=ROUNDDOWN(V226,-1),CONCATENATE(V225))))))))</f>
        <v>ﾌﾞ-P</v>
      </c>
      <c r="R225" s="74"/>
      <c r="S225" s="75"/>
      <c r="T225" s="75"/>
      <c r="U225" s="76"/>
      <c r="V225" s="77"/>
      <c r="W225" s="78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9"/>
      <c r="AJ225" s="80"/>
      <c r="AK225" s="81"/>
      <c r="AL225" s="81"/>
      <c r="AM225" s="81"/>
      <c r="AN225" s="81"/>
      <c r="AO225" s="75"/>
      <c r="AP225" s="75" t="str">
        <f t="shared" ref="AP225" si="1423">IF(AND($V226&lt;=0,$AH226=0,$AO226=0),"見積",IF(AND($V226=0,$AH226&lt;=0,$AO226=0),"材",IF(AND($V226=0,$AH226=0,$AO226&lt;=0),"労","複合")))</f>
        <v>複合</v>
      </c>
      <c r="AQ225" s="12"/>
    </row>
    <row r="226" spans="2:43" s="3" customFormat="1" ht="20.25" customHeight="1">
      <c r="B226" s="96"/>
      <c r="C226" s="82"/>
      <c r="D226" s="82"/>
      <c r="E226" s="83"/>
      <c r="F226" s="84"/>
      <c r="G226" s="85"/>
      <c r="H226" s="85"/>
      <c r="I226" s="100"/>
      <c r="J226" s="67"/>
      <c r="K226" s="68"/>
      <c r="L226" s="69"/>
      <c r="M226" s="86">
        <f>(C226)</f>
        <v>0</v>
      </c>
      <c r="N226" s="86">
        <f t="shared" si="1257"/>
        <v>0</v>
      </c>
      <c r="O226" s="87">
        <f>E226</f>
        <v>0</v>
      </c>
      <c r="P226" s="88">
        <f t="shared" ref="P226" si="1424">F226</f>
        <v>0</v>
      </c>
      <c r="Q226" s="89">
        <f t="shared" si="1196"/>
        <v>0</v>
      </c>
      <c r="R226" s="90"/>
      <c r="S226" s="91"/>
      <c r="T226" s="91"/>
      <c r="U226" s="57"/>
      <c r="V226" s="58" t="str">
        <f t="shared" ref="V226" si="1425">IF(COUNT(R226:T226)=0,"",ROUNDDOWN(MIN(R226:T226)*U226,-1))</f>
        <v/>
      </c>
      <c r="W226" s="92"/>
      <c r="X226" s="91"/>
      <c r="Y226" s="91"/>
      <c r="Z226" s="91"/>
      <c r="AA226" s="91">
        <f t="shared" ref="AA226" si="1426">MIN(V226:Z226)</f>
        <v>0</v>
      </c>
      <c r="AB226" s="93"/>
      <c r="AC226" s="91">
        <f t="shared" ref="AC226" si="1427">AA226*AB226</f>
        <v>0</v>
      </c>
      <c r="AD226" s="93"/>
      <c r="AE226" s="93"/>
      <c r="AF226" s="93"/>
      <c r="AG226" s="93"/>
      <c r="AH226" s="91">
        <f t="shared" ref="AH226" si="1428">AC226*((1+AD226)+AE226+AF226+AG226)</f>
        <v>0</v>
      </c>
      <c r="AI226" s="91">
        <f>IF($AI225="",0,VLOOKUP(AI225,#REF!,2,FALSE))</f>
        <v>0</v>
      </c>
      <c r="AJ226" s="91">
        <f>IF($AJ225="",0,VLOOKUP(AJ225,#REF!,2,FALSE))</f>
        <v>0</v>
      </c>
      <c r="AK226" s="91">
        <f t="shared" ref="AK226:AL226" si="1429">IF(AI226="","",AI226*AK225)</f>
        <v>0</v>
      </c>
      <c r="AL226" s="91">
        <f t="shared" si="1429"/>
        <v>0</v>
      </c>
      <c r="AM226" s="91">
        <f>IF($AM225=0,0,[36]R6県単価!$C$41)</f>
        <v>0</v>
      </c>
      <c r="AN226" s="91">
        <f t="shared" ref="AN226" si="1430">IF(AI226="",0,AK226*AN225)+IF(AJ226="",0,AL226*AN225)</f>
        <v>0</v>
      </c>
      <c r="AO226" s="91">
        <f t="shared" ref="AO226" si="1431">SUM(AK226:AN226)</f>
        <v>0</v>
      </c>
      <c r="AP226" s="91">
        <f t="shared" ref="AP226" si="1432">AH226+AO226</f>
        <v>0</v>
      </c>
      <c r="AQ226" s="12"/>
    </row>
    <row r="227" spans="2:43" s="3" customFormat="1" ht="20.25" customHeight="1">
      <c r="B227" s="94"/>
      <c r="C227" s="63"/>
      <c r="D227" s="63"/>
      <c r="E227" s="64"/>
      <c r="F227" s="65"/>
      <c r="G227" s="66"/>
      <c r="H227" s="66"/>
      <c r="I227" s="95"/>
      <c r="J227" s="67"/>
      <c r="K227" s="68"/>
      <c r="L227" s="69"/>
      <c r="M227" s="70"/>
      <c r="N227" s="70">
        <f t="shared" si="1257"/>
        <v>0</v>
      </c>
      <c r="O227" s="71"/>
      <c r="P227" s="72"/>
      <c r="Q227" s="73" t="str">
        <f t="shared" ref="Q227" si="1433">IF(COUNT(V228:Z228,AP228)=0,0,IF(Q228=ROUNDDOWN(W228,0),CONCATENATE("ﾌﾞ-P",W227),IF(Q228=ROUNDDOWN(X228,0),CONCATENATE("ｾ-P",X227),IF(Q228=ROUNDDOWN(Y228,0),CONCATENATE("コ-P",Y227),IF(Q228=ROUNDDOWN(Z228,0),CONCATENATE("施-P",Z227),IF(Q228=ROUNDDOWN(AP228,0),CONCATENATE("歩-",AP227),IF(Q228=ROUNDDOWN(V228,-1),CONCATENATE(V227))))))))</f>
        <v>ﾌﾞ-P</v>
      </c>
      <c r="R227" s="74"/>
      <c r="S227" s="75"/>
      <c r="T227" s="75"/>
      <c r="U227" s="76"/>
      <c r="V227" s="77"/>
      <c r="W227" s="78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9"/>
      <c r="AJ227" s="80"/>
      <c r="AK227" s="81"/>
      <c r="AL227" s="81"/>
      <c r="AM227" s="81"/>
      <c r="AN227" s="81"/>
      <c r="AO227" s="75"/>
      <c r="AP227" s="75" t="str">
        <f t="shared" ref="AP227" si="1434">IF(AND($V228&lt;=0,$AH228=0,$AO228=0),"見積",IF(AND($V228=0,$AH228&lt;=0,$AO228=0),"材",IF(AND($V228=0,$AH228=0,$AO228&lt;=0),"労","複合")))</f>
        <v>複合</v>
      </c>
      <c r="AQ227" s="12"/>
    </row>
    <row r="228" spans="2:43" s="3" customFormat="1" ht="20.25" customHeight="1">
      <c r="B228" s="96"/>
      <c r="C228" s="82"/>
      <c r="D228" s="82"/>
      <c r="E228" s="83"/>
      <c r="F228" s="84"/>
      <c r="G228" s="85"/>
      <c r="H228" s="85"/>
      <c r="I228" s="100"/>
      <c r="J228" s="67"/>
      <c r="K228" s="68"/>
      <c r="L228" s="69"/>
      <c r="M228" s="86">
        <f>(C228)</f>
        <v>0</v>
      </c>
      <c r="N228" s="86">
        <f t="shared" si="1257"/>
        <v>0</v>
      </c>
      <c r="O228" s="87">
        <f>E228</f>
        <v>0</v>
      </c>
      <c r="P228" s="88">
        <f t="shared" ref="P228" si="1435">F228</f>
        <v>0</v>
      </c>
      <c r="Q228" s="89">
        <f t="shared" si="1196"/>
        <v>0</v>
      </c>
      <c r="R228" s="90"/>
      <c r="S228" s="91"/>
      <c r="T228" s="91"/>
      <c r="U228" s="57"/>
      <c r="V228" s="58" t="str">
        <f t="shared" ref="V228" si="1436">IF(COUNT(R228:T228)=0,"",ROUNDDOWN(MIN(R228:T228)*U228,-1))</f>
        <v/>
      </c>
      <c r="W228" s="92"/>
      <c r="X228" s="91"/>
      <c r="Y228" s="91"/>
      <c r="Z228" s="91"/>
      <c r="AA228" s="91">
        <f t="shared" ref="AA228" si="1437">MIN(V228:Z228)</f>
        <v>0</v>
      </c>
      <c r="AB228" s="93"/>
      <c r="AC228" s="91">
        <f t="shared" ref="AC228" si="1438">AA228*AB228</f>
        <v>0</v>
      </c>
      <c r="AD228" s="93"/>
      <c r="AE228" s="93"/>
      <c r="AF228" s="93"/>
      <c r="AG228" s="93"/>
      <c r="AH228" s="91">
        <f t="shared" ref="AH228" si="1439">AC228*((1+AD228)+AE228+AF228+AG228)</f>
        <v>0</v>
      </c>
      <c r="AI228" s="91">
        <f>IF($AI227="",0,VLOOKUP(AI227,#REF!,2,FALSE))</f>
        <v>0</v>
      </c>
      <c r="AJ228" s="91">
        <f>IF($AJ227="",0,VLOOKUP(AJ227,#REF!,2,FALSE))</f>
        <v>0</v>
      </c>
      <c r="AK228" s="91">
        <f t="shared" ref="AK228:AL228" si="1440">IF(AI228="","",AI228*AK227)</f>
        <v>0</v>
      </c>
      <c r="AL228" s="91">
        <f t="shared" si="1440"/>
        <v>0</v>
      </c>
      <c r="AM228" s="91">
        <f>IF($AM227=0,0,[36]R6県単価!$C$41)</f>
        <v>0</v>
      </c>
      <c r="AN228" s="91">
        <f t="shared" ref="AN228" si="1441">IF(AI228="",0,AK228*AN227)+IF(AJ228="",0,AL228*AN227)</f>
        <v>0</v>
      </c>
      <c r="AO228" s="91">
        <f t="shared" ref="AO228" si="1442">SUM(AK228:AN228)</f>
        <v>0</v>
      </c>
      <c r="AP228" s="91">
        <f t="shared" ref="AP228" si="1443">AH228+AO228</f>
        <v>0</v>
      </c>
      <c r="AQ228" s="12"/>
    </row>
    <row r="229" spans="2:43" s="3" customFormat="1" ht="20.25" customHeight="1">
      <c r="B229" s="94"/>
      <c r="C229" s="63"/>
      <c r="D229" s="63"/>
      <c r="E229" s="64"/>
      <c r="F229" s="65"/>
      <c r="G229" s="66"/>
      <c r="H229" s="66"/>
      <c r="I229" s="95"/>
      <c r="J229" s="67"/>
      <c r="K229" s="68"/>
      <c r="L229" s="69"/>
      <c r="M229" s="70"/>
      <c r="N229" s="70">
        <f t="shared" si="1257"/>
        <v>0</v>
      </c>
      <c r="O229" s="71"/>
      <c r="P229" s="72"/>
      <c r="Q229" s="73" t="str">
        <f t="shared" ref="Q229" si="1444">IF(COUNT(V230:Z230,AP230)=0,0,IF(Q230=ROUNDDOWN(W230,0),CONCATENATE("ﾌﾞ-P",W229),IF(Q230=ROUNDDOWN(X230,0),CONCATENATE("ｾ-P",X229),IF(Q230=ROUNDDOWN(Y230,0),CONCATENATE("コ-P",Y229),IF(Q230=ROUNDDOWN(Z230,0),CONCATENATE("施-P",Z229),IF(Q230=ROUNDDOWN(AP230,0),CONCATENATE("歩-",AP229),IF(Q230=ROUNDDOWN(V230,-1),CONCATENATE(V229))))))))</f>
        <v>ﾌﾞ-P</v>
      </c>
      <c r="R229" s="74"/>
      <c r="S229" s="75"/>
      <c r="T229" s="75"/>
      <c r="U229" s="76"/>
      <c r="V229" s="77"/>
      <c r="W229" s="78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9"/>
      <c r="AJ229" s="80"/>
      <c r="AK229" s="81"/>
      <c r="AL229" s="81"/>
      <c r="AM229" s="81"/>
      <c r="AN229" s="81"/>
      <c r="AO229" s="75"/>
      <c r="AP229" s="75" t="str">
        <f t="shared" ref="AP229" si="1445">IF(AND($V230&lt;=0,$AH230=0,$AO230=0),"見積",IF(AND($V230=0,$AH230&lt;=0,$AO230=0),"材",IF(AND($V230=0,$AH230=0,$AO230&lt;=0),"労","複合")))</f>
        <v>複合</v>
      </c>
      <c r="AQ229" s="12"/>
    </row>
    <row r="230" spans="2:43" s="3" customFormat="1" ht="20.25" customHeight="1">
      <c r="B230" s="96"/>
      <c r="C230" s="82"/>
      <c r="D230" s="82"/>
      <c r="E230" s="83"/>
      <c r="F230" s="84"/>
      <c r="G230" s="85"/>
      <c r="H230" s="85"/>
      <c r="I230" s="100"/>
      <c r="J230" s="67"/>
      <c r="K230" s="68"/>
      <c r="L230" s="69"/>
      <c r="M230" s="86">
        <f>(C230)</f>
        <v>0</v>
      </c>
      <c r="N230" s="86">
        <f t="shared" si="1257"/>
        <v>0</v>
      </c>
      <c r="O230" s="87">
        <f>E230</f>
        <v>0</v>
      </c>
      <c r="P230" s="88">
        <f t="shared" ref="P230" si="1446">F230</f>
        <v>0</v>
      </c>
      <c r="Q230" s="89">
        <f t="shared" si="1196"/>
        <v>0</v>
      </c>
      <c r="R230" s="90"/>
      <c r="S230" s="91"/>
      <c r="T230" s="91"/>
      <c r="U230" s="57"/>
      <c r="V230" s="58" t="str">
        <f t="shared" ref="V230" si="1447">IF(COUNT(R230:T230)=0,"",ROUNDDOWN(MIN(R230:T230)*U230,-1))</f>
        <v/>
      </c>
      <c r="W230" s="92"/>
      <c r="X230" s="91"/>
      <c r="Y230" s="91"/>
      <c r="Z230" s="91"/>
      <c r="AA230" s="91">
        <f t="shared" ref="AA230" si="1448">MIN(V230:Z230)</f>
        <v>0</v>
      </c>
      <c r="AB230" s="93"/>
      <c r="AC230" s="91">
        <f t="shared" ref="AC230" si="1449">AA230*AB230</f>
        <v>0</v>
      </c>
      <c r="AD230" s="93"/>
      <c r="AE230" s="93"/>
      <c r="AF230" s="93"/>
      <c r="AG230" s="93"/>
      <c r="AH230" s="91">
        <f t="shared" ref="AH230" si="1450">AC230*((1+AD230)+AE230+AF230+AG230)</f>
        <v>0</v>
      </c>
      <c r="AI230" s="91">
        <f>IF($AI229="",0,VLOOKUP(AI229,#REF!,2,FALSE))</f>
        <v>0</v>
      </c>
      <c r="AJ230" s="91">
        <f>IF($AJ229="",0,VLOOKUP(AJ229,#REF!,2,FALSE))</f>
        <v>0</v>
      </c>
      <c r="AK230" s="91">
        <f t="shared" ref="AK230:AL230" si="1451">IF(AI230="","",AI230*AK229)</f>
        <v>0</v>
      </c>
      <c r="AL230" s="91">
        <f t="shared" si="1451"/>
        <v>0</v>
      </c>
      <c r="AM230" s="91">
        <f>IF($AM229=0,0,[36]R6県単価!$C$41)</f>
        <v>0</v>
      </c>
      <c r="AN230" s="91">
        <f t="shared" ref="AN230" si="1452">IF(AI230="",0,AK230*AN229)+IF(AJ230="",0,AL230*AN229)</f>
        <v>0</v>
      </c>
      <c r="AO230" s="91">
        <f t="shared" ref="AO230" si="1453">SUM(AK230:AN230)</f>
        <v>0</v>
      </c>
      <c r="AP230" s="91">
        <f t="shared" ref="AP230" si="1454">AH230+AO230</f>
        <v>0</v>
      </c>
      <c r="AQ230" s="12"/>
    </row>
    <row r="231" spans="2:43" s="3" customFormat="1" ht="20.25" customHeight="1">
      <c r="B231" s="94"/>
      <c r="C231" s="63"/>
      <c r="D231" s="63"/>
      <c r="E231" s="64"/>
      <c r="F231" s="65"/>
      <c r="G231" s="66"/>
      <c r="H231" s="66"/>
      <c r="I231" s="95"/>
      <c r="J231" s="67"/>
      <c r="K231" s="68"/>
      <c r="L231" s="69"/>
      <c r="M231" s="70"/>
      <c r="N231" s="70">
        <f t="shared" si="1257"/>
        <v>0</v>
      </c>
      <c r="O231" s="71"/>
      <c r="P231" s="72"/>
      <c r="Q231" s="73" t="str">
        <f t="shared" ref="Q231" si="1455">IF(COUNT(V232:Z232,AP232)=0,0,IF(Q232=ROUNDDOWN(W232,0),CONCATENATE("ﾌﾞ-P",W231),IF(Q232=ROUNDDOWN(X232,0),CONCATENATE("ｾ-P",X231),IF(Q232=ROUNDDOWN(Y232,0),CONCATENATE("コ-P",Y231),IF(Q232=ROUNDDOWN(Z232,0),CONCATENATE("施-P",Z231),IF(Q232=ROUNDDOWN(AP232,0),CONCATENATE("歩-",AP231),IF(Q232=ROUNDDOWN(V232,-1),CONCATENATE(V231))))))))</f>
        <v>ﾌﾞ-P</v>
      </c>
      <c r="R231" s="74"/>
      <c r="S231" s="75"/>
      <c r="T231" s="75"/>
      <c r="U231" s="76"/>
      <c r="V231" s="77"/>
      <c r="W231" s="78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9"/>
      <c r="AJ231" s="80"/>
      <c r="AK231" s="81"/>
      <c r="AL231" s="81"/>
      <c r="AM231" s="81"/>
      <c r="AN231" s="81"/>
      <c r="AO231" s="75"/>
      <c r="AP231" s="75" t="str">
        <f t="shared" ref="AP231" si="1456">IF(AND($V232&lt;=0,$AH232=0,$AO232=0),"見積",IF(AND($V232=0,$AH232&lt;=0,$AO232=0),"材",IF(AND($V232=0,$AH232=0,$AO232&lt;=0),"労","複合")))</f>
        <v>複合</v>
      </c>
      <c r="AQ231" s="12"/>
    </row>
    <row r="232" spans="2:43" s="3" customFormat="1" ht="20.25" customHeight="1">
      <c r="B232" s="96"/>
      <c r="C232" s="84"/>
      <c r="D232" s="82"/>
      <c r="E232" s="83"/>
      <c r="F232" s="84"/>
      <c r="G232" s="85"/>
      <c r="H232" s="85"/>
      <c r="I232" s="100"/>
      <c r="J232" s="67"/>
      <c r="K232" s="68"/>
      <c r="L232" s="69"/>
      <c r="M232" s="86">
        <f>(C232)</f>
        <v>0</v>
      </c>
      <c r="N232" s="86">
        <f t="shared" si="1257"/>
        <v>0</v>
      </c>
      <c r="O232" s="87">
        <f>E232</f>
        <v>0</v>
      </c>
      <c r="P232" s="88">
        <f t="shared" ref="P232" si="1457">F232</f>
        <v>0</v>
      </c>
      <c r="Q232" s="89">
        <f t="shared" si="1196"/>
        <v>0</v>
      </c>
      <c r="R232" s="90"/>
      <c r="S232" s="91"/>
      <c r="T232" s="91"/>
      <c r="U232" s="57"/>
      <c r="V232" s="58" t="str">
        <f t="shared" ref="V232" si="1458">IF(COUNT(R232:T232)=0,"",ROUNDDOWN(MIN(R232:T232)*U232,-1))</f>
        <v/>
      </c>
      <c r="W232" s="92"/>
      <c r="X232" s="91"/>
      <c r="Y232" s="91"/>
      <c r="Z232" s="91"/>
      <c r="AA232" s="91">
        <f t="shared" ref="AA232" si="1459">MIN(V232:Z232)</f>
        <v>0</v>
      </c>
      <c r="AB232" s="93"/>
      <c r="AC232" s="91">
        <f t="shared" ref="AC232" si="1460">AA232*AB232</f>
        <v>0</v>
      </c>
      <c r="AD232" s="93"/>
      <c r="AE232" s="93"/>
      <c r="AF232" s="93"/>
      <c r="AG232" s="93"/>
      <c r="AH232" s="91">
        <f t="shared" ref="AH232" si="1461">AC232*((1+AD232)+AE232+AF232+AG232)</f>
        <v>0</v>
      </c>
      <c r="AI232" s="91">
        <f>IF($AI231="",0,VLOOKUP(AI231,#REF!,2,FALSE))</f>
        <v>0</v>
      </c>
      <c r="AJ232" s="91">
        <f>IF($AJ231="",0,VLOOKUP(AJ231,#REF!,2,FALSE))</f>
        <v>0</v>
      </c>
      <c r="AK232" s="91">
        <f t="shared" ref="AK232:AL232" si="1462">IF(AI232="","",AI232*AK231)</f>
        <v>0</v>
      </c>
      <c r="AL232" s="91">
        <f t="shared" si="1462"/>
        <v>0</v>
      </c>
      <c r="AM232" s="91">
        <f>IF($AM231=0,0,[36]R6県単価!$C$41)</f>
        <v>0</v>
      </c>
      <c r="AN232" s="91">
        <f t="shared" ref="AN232" si="1463">IF(AI232="",0,AK232*AN231)+IF(AJ232="",0,AL232*AN231)</f>
        <v>0</v>
      </c>
      <c r="AO232" s="91">
        <f t="shared" ref="AO232" si="1464">SUM(AK232:AN232)</f>
        <v>0</v>
      </c>
      <c r="AP232" s="91">
        <f t="shared" ref="AP232" si="1465">AH232+AO232</f>
        <v>0</v>
      </c>
      <c r="AQ232" s="12"/>
    </row>
    <row r="233" spans="2:43" s="3" customFormat="1" ht="20.25" customHeight="1">
      <c r="B233" s="94"/>
      <c r="C233" s="63"/>
      <c r="D233" s="63"/>
      <c r="E233" s="64"/>
      <c r="F233" s="65"/>
      <c r="G233" s="66"/>
      <c r="H233" s="66"/>
      <c r="I233" s="95"/>
      <c r="J233" s="67"/>
      <c r="K233" s="68"/>
      <c r="L233" s="69"/>
      <c r="M233" s="70"/>
      <c r="N233" s="70">
        <f t="shared" si="1257"/>
        <v>0</v>
      </c>
      <c r="O233" s="71"/>
      <c r="P233" s="72"/>
      <c r="Q233" s="73" t="str">
        <f t="shared" ref="Q233" si="1466">IF(COUNT(V234:Z234,AP234)=0,0,IF(Q234=ROUNDDOWN(W234,0),CONCATENATE("ﾌﾞ-P",W233),IF(Q234=ROUNDDOWN(X234,0),CONCATENATE("ｾ-P",X233),IF(Q234=ROUNDDOWN(Y234,0),CONCATENATE("コ-P",Y233),IF(Q234=ROUNDDOWN(Z234,0),CONCATENATE("施-P",Z233),IF(Q234=ROUNDDOWN(AP234,0),CONCATENATE("歩-",AP233),IF(Q234=ROUNDDOWN(V234,-1),CONCATENATE(V233))))))))</f>
        <v>ﾌﾞ-P</v>
      </c>
      <c r="R233" s="74"/>
      <c r="S233" s="75"/>
      <c r="T233" s="75"/>
      <c r="U233" s="76"/>
      <c r="V233" s="77"/>
      <c r="W233" s="78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9"/>
      <c r="AJ233" s="80"/>
      <c r="AK233" s="81"/>
      <c r="AL233" s="81"/>
      <c r="AM233" s="81"/>
      <c r="AN233" s="81"/>
      <c r="AO233" s="75"/>
      <c r="AP233" s="75" t="str">
        <f t="shared" ref="AP233" si="1467">IF(AND($V234&lt;=0,$AH234=0,$AO234=0),"見積",IF(AND($V234=0,$AH234&lt;=0,$AO234=0),"材",IF(AND($V234=0,$AH234=0,$AO234&lt;=0),"労","複合")))</f>
        <v>複合</v>
      </c>
      <c r="AQ233" s="12"/>
    </row>
    <row r="234" spans="2:43" s="3" customFormat="1" ht="20.25" customHeight="1">
      <c r="B234" s="96"/>
      <c r="C234" s="82"/>
      <c r="D234" s="82"/>
      <c r="E234" s="83"/>
      <c r="F234" s="84"/>
      <c r="G234" s="85"/>
      <c r="H234" s="85"/>
      <c r="I234" s="100"/>
      <c r="J234" s="67"/>
      <c r="K234" s="68"/>
      <c r="L234" s="69"/>
      <c r="M234" s="86">
        <f>(C234)</f>
        <v>0</v>
      </c>
      <c r="N234" s="86">
        <f t="shared" si="1257"/>
        <v>0</v>
      </c>
      <c r="O234" s="87">
        <f>E234</f>
        <v>0</v>
      </c>
      <c r="P234" s="88">
        <f t="shared" ref="P234" si="1468">F234</f>
        <v>0</v>
      </c>
      <c r="Q234" s="89">
        <f t="shared" si="1196"/>
        <v>0</v>
      </c>
      <c r="R234" s="90"/>
      <c r="S234" s="91"/>
      <c r="T234" s="91"/>
      <c r="U234" s="57"/>
      <c r="V234" s="58" t="str">
        <f t="shared" ref="V234" si="1469">IF(COUNT(R234:T234)=0,"",ROUNDDOWN(MIN(R234:T234)*U234,-1))</f>
        <v/>
      </c>
      <c r="W234" s="92"/>
      <c r="X234" s="91"/>
      <c r="Y234" s="91"/>
      <c r="Z234" s="91"/>
      <c r="AA234" s="91">
        <f t="shared" ref="AA234" si="1470">MIN(V234:Z234)</f>
        <v>0</v>
      </c>
      <c r="AB234" s="93"/>
      <c r="AC234" s="91">
        <f t="shared" ref="AC234" si="1471">AA234*AB234</f>
        <v>0</v>
      </c>
      <c r="AD234" s="93"/>
      <c r="AE234" s="93"/>
      <c r="AF234" s="93"/>
      <c r="AG234" s="93"/>
      <c r="AH234" s="91">
        <f t="shared" ref="AH234" si="1472">AC234*((1+AD234)+AE234+AF234+AG234)</f>
        <v>0</v>
      </c>
      <c r="AI234" s="91">
        <f>IF($AI233="",0,VLOOKUP(AI233,#REF!,2,FALSE))</f>
        <v>0</v>
      </c>
      <c r="AJ234" s="91">
        <f>IF($AJ233="",0,VLOOKUP(AJ233,#REF!,2,FALSE))</f>
        <v>0</v>
      </c>
      <c r="AK234" s="91">
        <f t="shared" ref="AK234:AL234" si="1473">IF(AI234="","",AI234*AK233)</f>
        <v>0</v>
      </c>
      <c r="AL234" s="91">
        <f t="shared" si="1473"/>
        <v>0</v>
      </c>
      <c r="AM234" s="91">
        <f>IF($AM233=0,0,[36]R6県単価!$C$41)</f>
        <v>0</v>
      </c>
      <c r="AN234" s="91">
        <f t="shared" ref="AN234" si="1474">IF(AI234="",0,AK234*AN233)+IF(AJ234="",0,AL234*AN233)</f>
        <v>0</v>
      </c>
      <c r="AO234" s="91">
        <f t="shared" ref="AO234" si="1475">SUM(AK234:AN234)</f>
        <v>0</v>
      </c>
      <c r="AP234" s="91">
        <f t="shared" ref="AP234" si="1476">AH234+AO234</f>
        <v>0</v>
      </c>
      <c r="AQ234" s="12"/>
    </row>
    <row r="235" spans="2:43" s="3" customFormat="1" ht="20.25" customHeight="1">
      <c r="B235" s="94"/>
      <c r="C235" s="63"/>
      <c r="D235" s="63"/>
      <c r="E235" s="64"/>
      <c r="F235" s="65"/>
      <c r="G235" s="66"/>
      <c r="H235" s="66"/>
      <c r="I235" s="95"/>
      <c r="J235" s="67"/>
      <c r="K235" s="68"/>
      <c r="L235" s="69"/>
      <c r="M235" s="70"/>
      <c r="N235" s="70">
        <f t="shared" si="1257"/>
        <v>0</v>
      </c>
      <c r="O235" s="71"/>
      <c r="P235" s="72"/>
      <c r="Q235" s="73" t="str">
        <f t="shared" ref="Q235" si="1477">IF(COUNT(V236:Z236,AP236)=0,0,IF(Q236=ROUNDDOWN(W236,0),CONCATENATE("ﾌﾞ-P",W235),IF(Q236=ROUNDDOWN(X236,0),CONCATENATE("ｾ-P",X235),IF(Q236=ROUNDDOWN(Y236,0),CONCATENATE("コ-P",Y235),IF(Q236=ROUNDDOWN(Z236,0),CONCATENATE("施-P",Z235),IF(Q236=ROUNDDOWN(AP236,0),CONCATENATE("歩-",AP235),IF(Q236=ROUNDDOWN(V236,-1),CONCATENATE(V235))))))))</f>
        <v>ﾌﾞ-P</v>
      </c>
      <c r="R235" s="74"/>
      <c r="S235" s="75"/>
      <c r="T235" s="75"/>
      <c r="U235" s="76"/>
      <c r="V235" s="77"/>
      <c r="W235" s="78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9"/>
      <c r="AJ235" s="80"/>
      <c r="AK235" s="81"/>
      <c r="AL235" s="81"/>
      <c r="AM235" s="81"/>
      <c r="AN235" s="81"/>
      <c r="AO235" s="75"/>
      <c r="AP235" s="75" t="str">
        <f t="shared" ref="AP235" si="1478">IF(AND($V236&lt;=0,$AH236=0,$AO236=0),"見積",IF(AND($V236=0,$AH236&lt;=0,$AO236=0),"材",IF(AND($V236=0,$AH236=0,$AO236&lt;=0),"労","複合")))</f>
        <v>複合</v>
      </c>
      <c r="AQ235" s="12"/>
    </row>
    <row r="236" spans="2:43" s="3" customFormat="1" ht="20.25" customHeight="1">
      <c r="B236" s="96"/>
      <c r="C236" s="82"/>
      <c r="D236" s="82"/>
      <c r="E236" s="83"/>
      <c r="F236" s="84"/>
      <c r="G236" s="85"/>
      <c r="H236" s="85"/>
      <c r="I236" s="100"/>
      <c r="J236" s="67"/>
      <c r="K236" s="68"/>
      <c r="L236" s="69"/>
      <c r="M236" s="86">
        <f>(C236)</f>
        <v>0</v>
      </c>
      <c r="N236" s="86">
        <f t="shared" si="1257"/>
        <v>0</v>
      </c>
      <c r="O236" s="87">
        <f>E236</f>
        <v>0</v>
      </c>
      <c r="P236" s="88">
        <f t="shared" ref="P236" si="1479">F236</f>
        <v>0</v>
      </c>
      <c r="Q236" s="89">
        <f t="shared" si="1196"/>
        <v>0</v>
      </c>
      <c r="R236" s="90"/>
      <c r="S236" s="91"/>
      <c r="T236" s="91"/>
      <c r="U236" s="57"/>
      <c r="V236" s="58" t="str">
        <f t="shared" ref="V236" si="1480">IF(COUNT(R236:T236)=0,"",ROUNDDOWN(MIN(R236:T236)*U236,-1))</f>
        <v/>
      </c>
      <c r="W236" s="92"/>
      <c r="X236" s="91"/>
      <c r="Y236" s="91"/>
      <c r="Z236" s="91"/>
      <c r="AA236" s="91">
        <f t="shared" ref="AA236" si="1481">MIN(V236:Z236)</f>
        <v>0</v>
      </c>
      <c r="AB236" s="93"/>
      <c r="AC236" s="91">
        <f t="shared" ref="AC236" si="1482">AA236*AB236</f>
        <v>0</v>
      </c>
      <c r="AD236" s="93"/>
      <c r="AE236" s="93"/>
      <c r="AF236" s="93"/>
      <c r="AG236" s="93"/>
      <c r="AH236" s="91">
        <f t="shared" ref="AH236" si="1483">AC236*((1+AD236)+AE236+AF236+AG236)</f>
        <v>0</v>
      </c>
      <c r="AI236" s="91">
        <f>IF($AI235="",0,VLOOKUP(AI235,#REF!,2,FALSE))</f>
        <v>0</v>
      </c>
      <c r="AJ236" s="91">
        <f>IF($AJ235="",0,VLOOKUP(AJ235,#REF!,2,FALSE))</f>
        <v>0</v>
      </c>
      <c r="AK236" s="91">
        <f t="shared" ref="AK236:AL236" si="1484">IF(AI236="","",AI236*AK235)</f>
        <v>0</v>
      </c>
      <c r="AL236" s="91">
        <f t="shared" si="1484"/>
        <v>0</v>
      </c>
      <c r="AM236" s="91">
        <f>IF($AM235=0,0,[36]R6県単価!$C$41)</f>
        <v>0</v>
      </c>
      <c r="AN236" s="91">
        <f t="shared" ref="AN236" si="1485">IF(AI236="",0,AK236*AN235)+IF(AJ236="",0,AL236*AN235)</f>
        <v>0</v>
      </c>
      <c r="AO236" s="91">
        <f t="shared" ref="AO236" si="1486">SUM(AK236:AN236)</f>
        <v>0</v>
      </c>
      <c r="AP236" s="91">
        <f t="shared" ref="AP236" si="1487">AH236+AO236</f>
        <v>0</v>
      </c>
      <c r="AQ236" s="12"/>
    </row>
    <row r="237" spans="2:43" s="3" customFormat="1" ht="20.25" customHeight="1">
      <c r="B237" s="94"/>
      <c r="C237" s="63"/>
      <c r="D237" s="63"/>
      <c r="E237" s="64"/>
      <c r="F237" s="65"/>
      <c r="G237" s="66"/>
      <c r="H237" s="66"/>
      <c r="I237" s="95"/>
      <c r="J237" s="67"/>
      <c r="K237" s="68"/>
      <c r="L237" s="69"/>
      <c r="M237" s="70"/>
      <c r="N237" s="70">
        <f t="shared" si="1257"/>
        <v>0</v>
      </c>
      <c r="O237" s="71"/>
      <c r="P237" s="72"/>
      <c r="Q237" s="73" t="str">
        <f t="shared" ref="Q237" si="1488">IF(COUNT(V238:Z238,AP238)=0,0,IF(Q238=ROUNDDOWN(W238,0),CONCATENATE("ﾌﾞ-P",W237),IF(Q238=ROUNDDOWN(X238,0),CONCATENATE("ｾ-P",X237),IF(Q238=ROUNDDOWN(Y238,0),CONCATENATE("コ-P",Y237),IF(Q238=ROUNDDOWN(Z238,0),CONCATENATE("施-P",Z237),IF(Q238=ROUNDDOWN(AP238,0),CONCATENATE("歩-",AP237),IF(Q238=ROUNDDOWN(V238,-1),CONCATENATE(V237))))))))</f>
        <v>ﾌﾞ-P</v>
      </c>
      <c r="R237" s="74"/>
      <c r="S237" s="75"/>
      <c r="T237" s="75"/>
      <c r="U237" s="76"/>
      <c r="V237" s="77"/>
      <c r="W237" s="78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9"/>
      <c r="AJ237" s="80"/>
      <c r="AK237" s="81"/>
      <c r="AL237" s="81"/>
      <c r="AM237" s="81"/>
      <c r="AN237" s="81"/>
      <c r="AO237" s="75"/>
      <c r="AP237" s="75" t="str">
        <f t="shared" ref="AP237" si="1489">IF(AND($V238&lt;=0,$AH238=0,$AO238=0),"見積",IF(AND($V238=0,$AH238&lt;=0,$AO238=0),"材",IF(AND($V238=0,$AH238=0,$AO238&lt;=0),"労","複合")))</f>
        <v>複合</v>
      </c>
      <c r="AQ237" s="12"/>
    </row>
    <row r="238" spans="2:43" s="3" customFormat="1" ht="20.25" customHeight="1">
      <c r="B238" s="96"/>
      <c r="C238" s="82"/>
      <c r="D238" s="82"/>
      <c r="E238" s="83"/>
      <c r="F238" s="84"/>
      <c r="G238" s="85"/>
      <c r="H238" s="85"/>
      <c r="I238" s="100"/>
      <c r="J238" s="67"/>
      <c r="K238" s="68"/>
      <c r="L238" s="69"/>
      <c r="M238" s="86">
        <f>(C238)</f>
        <v>0</v>
      </c>
      <c r="N238" s="86">
        <f t="shared" si="1257"/>
        <v>0</v>
      </c>
      <c r="O238" s="87">
        <f>E238</f>
        <v>0</v>
      </c>
      <c r="P238" s="88">
        <f t="shared" ref="P238" si="1490">F238</f>
        <v>0</v>
      </c>
      <c r="Q238" s="89">
        <f t="shared" si="1196"/>
        <v>0</v>
      </c>
      <c r="R238" s="90"/>
      <c r="S238" s="91"/>
      <c r="T238" s="91"/>
      <c r="U238" s="57"/>
      <c r="V238" s="58" t="str">
        <f t="shared" ref="V238" si="1491">IF(COUNT(R238:T238)=0,"",ROUNDDOWN(MIN(R238:T238)*U238,-1))</f>
        <v/>
      </c>
      <c r="W238" s="92"/>
      <c r="X238" s="91"/>
      <c r="Y238" s="91"/>
      <c r="Z238" s="91"/>
      <c r="AA238" s="91">
        <f t="shared" ref="AA238" si="1492">MIN(V238:Z238)</f>
        <v>0</v>
      </c>
      <c r="AB238" s="93"/>
      <c r="AC238" s="91">
        <f t="shared" ref="AC238" si="1493">AA238*AB238</f>
        <v>0</v>
      </c>
      <c r="AD238" s="93"/>
      <c r="AE238" s="93"/>
      <c r="AF238" s="93"/>
      <c r="AG238" s="93"/>
      <c r="AH238" s="91">
        <f t="shared" ref="AH238" si="1494">AC238*((1+AD238)+AE238+AF238+AG238)</f>
        <v>0</v>
      </c>
      <c r="AI238" s="91">
        <f>IF($AI237="",0,VLOOKUP(AI237,#REF!,2,FALSE))</f>
        <v>0</v>
      </c>
      <c r="AJ238" s="91">
        <f>IF($AJ237="",0,VLOOKUP(AJ237,#REF!,2,FALSE))</f>
        <v>0</v>
      </c>
      <c r="AK238" s="91">
        <f t="shared" ref="AK238:AL238" si="1495">IF(AI238="","",AI238*AK237)</f>
        <v>0</v>
      </c>
      <c r="AL238" s="91">
        <f t="shared" si="1495"/>
        <v>0</v>
      </c>
      <c r="AM238" s="91">
        <f>IF($AM237=0,0,[36]R6県単価!$C$41)</f>
        <v>0</v>
      </c>
      <c r="AN238" s="91">
        <f t="shared" ref="AN238" si="1496">IF(AI238="",0,AK238*AN237)+IF(AJ238="",0,AL238*AN237)</f>
        <v>0</v>
      </c>
      <c r="AO238" s="91">
        <f t="shared" ref="AO238" si="1497">SUM(AK238:AN238)</f>
        <v>0</v>
      </c>
      <c r="AP238" s="91">
        <f t="shared" ref="AP238" si="1498">AH238+AO238</f>
        <v>0</v>
      </c>
      <c r="AQ238" s="12"/>
    </row>
    <row r="239" spans="2:43" s="3" customFormat="1" ht="20.25" customHeight="1">
      <c r="B239" s="94"/>
      <c r="C239" s="63"/>
      <c r="D239" s="63"/>
      <c r="E239" s="64"/>
      <c r="F239" s="65"/>
      <c r="G239" s="66"/>
      <c r="H239" s="66"/>
      <c r="I239" s="95"/>
      <c r="J239" s="67"/>
      <c r="K239" s="68"/>
      <c r="L239" s="69"/>
      <c r="M239" s="70"/>
      <c r="N239" s="70">
        <f t="shared" si="1257"/>
        <v>0</v>
      </c>
      <c r="O239" s="71"/>
      <c r="P239" s="72"/>
      <c r="Q239" s="73" t="str">
        <f t="shared" ref="Q239" si="1499">IF(COUNT(V240:Z240,AP240)=0,0,IF(Q240=ROUNDDOWN(W240,0),CONCATENATE("ﾌﾞ-P",W239),IF(Q240=ROUNDDOWN(X240,0),CONCATENATE("ｾ-P",X239),IF(Q240=ROUNDDOWN(Y240,0),CONCATENATE("コ-P",Y239),IF(Q240=ROUNDDOWN(Z240,0),CONCATENATE("施-P",Z239),IF(Q240=ROUNDDOWN(AP240,0),CONCATENATE("歩-",AP239),IF(Q240=ROUNDDOWN(V240,-1),CONCATENATE(V239))))))))</f>
        <v>ﾌﾞ-P</v>
      </c>
      <c r="R239" s="74"/>
      <c r="S239" s="75"/>
      <c r="T239" s="75"/>
      <c r="U239" s="76"/>
      <c r="V239" s="77"/>
      <c r="W239" s="78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9"/>
      <c r="AJ239" s="80"/>
      <c r="AK239" s="81"/>
      <c r="AL239" s="81"/>
      <c r="AM239" s="81"/>
      <c r="AN239" s="81"/>
      <c r="AO239" s="75"/>
      <c r="AP239" s="75" t="str">
        <f t="shared" ref="AP239" si="1500">IF(AND($V240&lt;=0,$AH240=0,$AO240=0),"見積",IF(AND($V240=0,$AH240&lt;=0,$AO240=0),"材",IF(AND($V240=0,$AH240=0,$AO240&lt;=0),"労","複合")))</f>
        <v>複合</v>
      </c>
      <c r="AQ239" s="12"/>
    </row>
    <row r="240" spans="2:43" s="3" customFormat="1" ht="20.25" customHeight="1">
      <c r="B240" s="96"/>
      <c r="C240" s="82"/>
      <c r="D240" s="82"/>
      <c r="E240" s="83"/>
      <c r="F240" s="84"/>
      <c r="G240" s="85"/>
      <c r="H240" s="85"/>
      <c r="I240" s="100"/>
      <c r="J240" s="67"/>
      <c r="K240" s="68"/>
      <c r="L240" s="69"/>
      <c r="M240" s="86">
        <f>(C240)</f>
        <v>0</v>
      </c>
      <c r="N240" s="86">
        <f t="shared" si="1257"/>
        <v>0</v>
      </c>
      <c r="O240" s="87">
        <f>E240</f>
        <v>0</v>
      </c>
      <c r="P240" s="88">
        <f t="shared" ref="P240" si="1501">F240</f>
        <v>0</v>
      </c>
      <c r="Q240" s="89">
        <f t="shared" si="1196"/>
        <v>0</v>
      </c>
      <c r="R240" s="90"/>
      <c r="S240" s="91"/>
      <c r="T240" s="91"/>
      <c r="U240" s="57"/>
      <c r="V240" s="58" t="str">
        <f t="shared" ref="V240" si="1502">IF(COUNT(R240:T240)=0,"",ROUNDDOWN(MIN(R240:T240)*U240,-1))</f>
        <v/>
      </c>
      <c r="W240" s="92"/>
      <c r="X240" s="91"/>
      <c r="Y240" s="91"/>
      <c r="Z240" s="91"/>
      <c r="AA240" s="91">
        <f t="shared" ref="AA240" si="1503">MIN(V240:Z240)</f>
        <v>0</v>
      </c>
      <c r="AB240" s="93"/>
      <c r="AC240" s="91">
        <f t="shared" ref="AC240" si="1504">AA240*AB240</f>
        <v>0</v>
      </c>
      <c r="AD240" s="93"/>
      <c r="AE240" s="93"/>
      <c r="AF240" s="93"/>
      <c r="AG240" s="93"/>
      <c r="AH240" s="91">
        <f t="shared" ref="AH240" si="1505">AC240*((1+AD240)+AE240+AF240+AG240)</f>
        <v>0</v>
      </c>
      <c r="AI240" s="91">
        <f>IF($AI239="",0,VLOOKUP(AI239,#REF!,2,FALSE))</f>
        <v>0</v>
      </c>
      <c r="AJ240" s="91">
        <f>IF($AJ239="",0,VLOOKUP(AJ239,#REF!,2,FALSE))</f>
        <v>0</v>
      </c>
      <c r="AK240" s="91">
        <f t="shared" ref="AK240:AL240" si="1506">IF(AI240="","",AI240*AK239)</f>
        <v>0</v>
      </c>
      <c r="AL240" s="91">
        <f t="shared" si="1506"/>
        <v>0</v>
      </c>
      <c r="AM240" s="91">
        <f>IF($AM239=0,0,[36]R6県単価!$C$41)</f>
        <v>0</v>
      </c>
      <c r="AN240" s="91">
        <f t="shared" ref="AN240" si="1507">IF(AI240="",0,AK240*AN239)+IF(AJ240="",0,AL240*AN239)</f>
        <v>0</v>
      </c>
      <c r="AO240" s="91">
        <f t="shared" ref="AO240" si="1508">SUM(AK240:AN240)</f>
        <v>0</v>
      </c>
      <c r="AP240" s="91">
        <f t="shared" ref="AP240" si="1509">AH240+AO240</f>
        <v>0</v>
      </c>
      <c r="AQ240" s="12"/>
    </row>
    <row r="241" spans="2:43" s="3" customFormat="1" ht="20.25" customHeight="1">
      <c r="B241" s="94"/>
      <c r="C241" s="63"/>
      <c r="D241" s="63"/>
      <c r="E241" s="64"/>
      <c r="F241" s="65"/>
      <c r="G241" s="66"/>
      <c r="H241" s="66"/>
      <c r="I241" s="95"/>
      <c r="J241" s="67"/>
      <c r="K241" s="68"/>
      <c r="L241" s="69"/>
      <c r="M241" s="70"/>
      <c r="N241" s="70">
        <f t="shared" si="1257"/>
        <v>0</v>
      </c>
      <c r="O241" s="71"/>
      <c r="P241" s="72"/>
      <c r="Q241" s="73" t="str">
        <f t="shared" ref="Q241" si="1510">IF(COUNT(V242:Z242,AP242)=0,0,IF(Q242=ROUNDDOWN(W242,0),CONCATENATE("ﾌﾞ-P",W241),IF(Q242=ROUNDDOWN(X242,0),CONCATENATE("ｾ-P",X241),IF(Q242=ROUNDDOWN(Y242,0),CONCATENATE("コ-P",Y241),IF(Q242=ROUNDDOWN(Z242,0),CONCATENATE("施-P",Z241),IF(Q242=ROUNDDOWN(AP242,0),CONCATENATE("歩-",AP241),IF(Q242=ROUNDDOWN(V242,-1),CONCATENATE(V241))))))))</f>
        <v>ﾌﾞ-P</v>
      </c>
      <c r="R241" s="74"/>
      <c r="S241" s="75"/>
      <c r="T241" s="75"/>
      <c r="U241" s="76"/>
      <c r="V241" s="77"/>
      <c r="W241" s="78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9"/>
      <c r="AJ241" s="80"/>
      <c r="AK241" s="81"/>
      <c r="AL241" s="81"/>
      <c r="AM241" s="81"/>
      <c r="AN241" s="81"/>
      <c r="AO241" s="75"/>
      <c r="AP241" s="75" t="str">
        <f t="shared" ref="AP241" si="1511">IF(AND($V242&lt;=0,$AH242=0,$AO242=0),"見積",IF(AND($V242=0,$AH242&lt;=0,$AO242=0),"材",IF(AND($V242=0,$AH242=0,$AO242&lt;=0),"労","複合")))</f>
        <v>複合</v>
      </c>
      <c r="AQ241" s="12"/>
    </row>
    <row r="242" spans="2:43" s="3" customFormat="1" ht="20.25" customHeight="1">
      <c r="B242" s="96"/>
      <c r="C242" s="82"/>
      <c r="D242" s="82"/>
      <c r="E242" s="83"/>
      <c r="F242" s="84"/>
      <c r="G242" s="85"/>
      <c r="H242" s="85"/>
      <c r="I242" s="100"/>
      <c r="J242" s="67"/>
      <c r="K242" s="68"/>
      <c r="L242" s="69"/>
      <c r="M242" s="86">
        <f>(C242)</f>
        <v>0</v>
      </c>
      <c r="N242" s="86">
        <f t="shared" si="1257"/>
        <v>0</v>
      </c>
      <c r="O242" s="87">
        <f>E242</f>
        <v>0</v>
      </c>
      <c r="P242" s="88">
        <f t="shared" ref="P242" si="1512">F242</f>
        <v>0</v>
      </c>
      <c r="Q242" s="89">
        <f t="shared" si="1196"/>
        <v>0</v>
      </c>
      <c r="R242" s="90"/>
      <c r="S242" s="91"/>
      <c r="T242" s="91"/>
      <c r="U242" s="57"/>
      <c r="V242" s="58" t="str">
        <f t="shared" ref="V242" si="1513">IF(COUNT(R242:T242)=0,"",ROUNDDOWN(MIN(R242:T242)*U242,-1))</f>
        <v/>
      </c>
      <c r="W242" s="92"/>
      <c r="X242" s="91"/>
      <c r="Y242" s="91"/>
      <c r="Z242" s="91"/>
      <c r="AA242" s="91">
        <f t="shared" ref="AA242" si="1514">MIN(V242:Z242)</f>
        <v>0</v>
      </c>
      <c r="AB242" s="93"/>
      <c r="AC242" s="91">
        <f t="shared" ref="AC242" si="1515">AA242*AB242</f>
        <v>0</v>
      </c>
      <c r="AD242" s="93"/>
      <c r="AE242" s="93"/>
      <c r="AF242" s="93"/>
      <c r="AG242" s="93"/>
      <c r="AH242" s="91">
        <f t="shared" ref="AH242" si="1516">AC242*((1+AD242)+AE242+AF242+AG242)</f>
        <v>0</v>
      </c>
      <c r="AI242" s="91">
        <f>IF($AI241="",0,VLOOKUP(AI241,#REF!,2,FALSE))</f>
        <v>0</v>
      </c>
      <c r="AJ242" s="91">
        <f>IF($AJ241="",0,VLOOKUP(AJ241,#REF!,2,FALSE))</f>
        <v>0</v>
      </c>
      <c r="AK242" s="91">
        <f t="shared" ref="AK242:AL242" si="1517">IF(AI242="","",AI242*AK241)</f>
        <v>0</v>
      </c>
      <c r="AL242" s="91">
        <f t="shared" si="1517"/>
        <v>0</v>
      </c>
      <c r="AM242" s="91">
        <f>IF($AM241=0,0,[36]R6県単価!$C$41)</f>
        <v>0</v>
      </c>
      <c r="AN242" s="91">
        <f t="shared" ref="AN242" si="1518">IF(AI242="",0,AK242*AN241)+IF(AJ242="",0,AL242*AN241)</f>
        <v>0</v>
      </c>
      <c r="AO242" s="91">
        <f t="shared" ref="AO242" si="1519">SUM(AK242:AN242)</f>
        <v>0</v>
      </c>
      <c r="AP242" s="91">
        <f t="shared" ref="AP242" si="1520">AH242+AO242</f>
        <v>0</v>
      </c>
      <c r="AQ242" s="12"/>
    </row>
    <row r="243" spans="2:43" s="3" customFormat="1" ht="20.25" customHeight="1">
      <c r="B243" s="94"/>
      <c r="C243" s="63"/>
      <c r="D243" s="63"/>
      <c r="E243" s="64"/>
      <c r="F243" s="65"/>
      <c r="G243" s="66"/>
      <c r="H243" s="66"/>
      <c r="I243" s="95"/>
      <c r="J243" s="67"/>
      <c r="K243" s="68"/>
      <c r="L243" s="69"/>
      <c r="M243" s="70"/>
      <c r="N243" s="70">
        <f t="shared" si="1257"/>
        <v>0</v>
      </c>
      <c r="O243" s="71"/>
      <c r="P243" s="72"/>
      <c r="Q243" s="73" t="str">
        <f t="shared" ref="Q243" si="1521">IF(COUNT(V244:Z244,AP244)=0,0,IF(Q244=ROUNDDOWN(W244,0),CONCATENATE("ﾌﾞ-P",W243),IF(Q244=ROUNDDOWN(X244,0),CONCATENATE("ｾ-P",X243),IF(Q244=ROUNDDOWN(Y244,0),CONCATENATE("コ-P",Y243),IF(Q244=ROUNDDOWN(Z244,0),CONCATENATE("施-P",Z243),IF(Q244=ROUNDDOWN(AP244,0),CONCATENATE("歩-",AP243),IF(Q244=ROUNDDOWN(V244,-1),CONCATENATE(V243))))))))</f>
        <v>ﾌﾞ-P</v>
      </c>
      <c r="R243" s="74"/>
      <c r="S243" s="75"/>
      <c r="T243" s="75"/>
      <c r="U243" s="76"/>
      <c r="V243" s="77"/>
      <c r="W243" s="78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9"/>
      <c r="AJ243" s="80"/>
      <c r="AK243" s="81"/>
      <c r="AL243" s="81"/>
      <c r="AM243" s="81"/>
      <c r="AN243" s="81"/>
      <c r="AO243" s="75"/>
      <c r="AP243" s="75" t="str">
        <f t="shared" ref="AP243" si="1522">IF(AND($V244&lt;=0,$AH244=0,$AO244=0),"見積",IF(AND($V244=0,$AH244&lt;=0,$AO244=0),"材",IF(AND($V244=0,$AH244=0,$AO244&lt;=0),"労","複合")))</f>
        <v>複合</v>
      </c>
      <c r="AQ243" s="12"/>
    </row>
    <row r="244" spans="2:43" s="3" customFormat="1" ht="20.25" customHeight="1">
      <c r="B244" s="96"/>
      <c r="C244" s="82"/>
      <c r="D244" s="82"/>
      <c r="E244" s="83"/>
      <c r="F244" s="84"/>
      <c r="G244" s="85"/>
      <c r="H244" s="85"/>
      <c r="I244" s="100"/>
      <c r="J244" s="67"/>
      <c r="K244" s="68"/>
      <c r="L244" s="69"/>
      <c r="M244" s="86">
        <f>(C244)</f>
        <v>0</v>
      </c>
      <c r="N244" s="86">
        <f t="shared" si="1257"/>
        <v>0</v>
      </c>
      <c r="O244" s="87">
        <f>E244</f>
        <v>0</v>
      </c>
      <c r="P244" s="88">
        <f t="shared" ref="P244" si="1523">F244</f>
        <v>0</v>
      </c>
      <c r="Q244" s="89">
        <f t="shared" si="1196"/>
        <v>0</v>
      </c>
      <c r="R244" s="90"/>
      <c r="S244" s="91"/>
      <c r="T244" s="91"/>
      <c r="U244" s="57"/>
      <c r="V244" s="58" t="str">
        <f t="shared" ref="V244" si="1524">IF(COUNT(R244:T244)=0,"",ROUNDDOWN(MIN(R244:T244)*U244,-1))</f>
        <v/>
      </c>
      <c r="W244" s="92"/>
      <c r="X244" s="91"/>
      <c r="Y244" s="91"/>
      <c r="Z244" s="91"/>
      <c r="AA244" s="91">
        <f t="shared" ref="AA244" si="1525">MIN(V244:Z244)</f>
        <v>0</v>
      </c>
      <c r="AB244" s="93"/>
      <c r="AC244" s="91">
        <f t="shared" ref="AC244" si="1526">AA244*AB244</f>
        <v>0</v>
      </c>
      <c r="AD244" s="93"/>
      <c r="AE244" s="93"/>
      <c r="AF244" s="93"/>
      <c r="AG244" s="93"/>
      <c r="AH244" s="91">
        <f t="shared" ref="AH244" si="1527">AC244*((1+AD244)+AE244+AF244+AG244)</f>
        <v>0</v>
      </c>
      <c r="AI244" s="91">
        <f>IF($AI243="",0,VLOOKUP(AI243,#REF!,2,FALSE))</f>
        <v>0</v>
      </c>
      <c r="AJ244" s="91">
        <f>IF($AJ243="",0,VLOOKUP(AJ243,#REF!,2,FALSE))</f>
        <v>0</v>
      </c>
      <c r="AK244" s="91">
        <f t="shared" ref="AK244:AL244" si="1528">IF(AI244="","",AI244*AK243)</f>
        <v>0</v>
      </c>
      <c r="AL244" s="91">
        <f t="shared" si="1528"/>
        <v>0</v>
      </c>
      <c r="AM244" s="91">
        <f>IF($AM243=0,0,[36]R6県単価!$C$41)</f>
        <v>0</v>
      </c>
      <c r="AN244" s="91">
        <f t="shared" ref="AN244" si="1529">IF(AI244="",0,AK244*AN243)+IF(AJ244="",0,AL244*AN243)</f>
        <v>0</v>
      </c>
      <c r="AO244" s="91">
        <f t="shared" ref="AO244" si="1530">SUM(AK244:AN244)</f>
        <v>0</v>
      </c>
      <c r="AP244" s="91">
        <f t="shared" ref="AP244" si="1531">AH244+AO244</f>
        <v>0</v>
      </c>
      <c r="AQ244" s="12"/>
    </row>
    <row r="245" spans="2:43" s="3" customFormat="1" ht="20.25" customHeight="1">
      <c r="B245" s="94"/>
      <c r="C245" s="63"/>
      <c r="D245" s="63"/>
      <c r="E245" s="64"/>
      <c r="F245" s="65"/>
      <c r="G245" s="66"/>
      <c r="H245" s="66"/>
      <c r="I245" s="95"/>
      <c r="J245" s="67"/>
      <c r="K245" s="68"/>
      <c r="L245" s="69"/>
      <c r="M245" s="70"/>
      <c r="N245" s="70">
        <f t="shared" si="1257"/>
        <v>0</v>
      </c>
      <c r="O245" s="71"/>
      <c r="P245" s="72"/>
      <c r="Q245" s="73" t="str">
        <f t="shared" ref="Q245" si="1532">IF(COUNT(V246:Z246,AP246)=0,0,IF(Q246=ROUNDDOWN(W246,0),CONCATENATE("ﾌﾞ-P",W245),IF(Q246=ROUNDDOWN(X246,0),CONCATENATE("ｾ-P",X245),IF(Q246=ROUNDDOWN(Y246,0),CONCATENATE("コ-P",Y245),IF(Q246=ROUNDDOWN(Z246,0),CONCATENATE("施-P",Z245),IF(Q246=ROUNDDOWN(AP246,0),CONCATENATE("歩-",AP245),IF(Q246=ROUNDDOWN(V246,-1),CONCATENATE(V245))))))))</f>
        <v>ﾌﾞ-P</v>
      </c>
      <c r="R245" s="74"/>
      <c r="S245" s="75"/>
      <c r="T245" s="75"/>
      <c r="U245" s="76"/>
      <c r="V245" s="77"/>
      <c r="W245" s="78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9"/>
      <c r="AJ245" s="80"/>
      <c r="AK245" s="81"/>
      <c r="AL245" s="81"/>
      <c r="AM245" s="81"/>
      <c r="AN245" s="81"/>
      <c r="AO245" s="75"/>
      <c r="AP245" s="75" t="str">
        <f t="shared" ref="AP245" si="1533">IF(AND($V246&lt;=0,$AH246=0,$AO246=0),"見積",IF(AND($V246=0,$AH246&lt;=0,$AO246=0),"材",IF(AND($V246=0,$AH246=0,$AO246&lt;=0),"労","複合")))</f>
        <v>複合</v>
      </c>
      <c r="AQ245" s="12"/>
    </row>
    <row r="246" spans="2:43" s="3" customFormat="1" ht="20.25" customHeight="1">
      <c r="B246" s="96"/>
      <c r="C246" s="82"/>
      <c r="D246" s="82"/>
      <c r="E246" s="83"/>
      <c r="F246" s="84"/>
      <c r="G246" s="85"/>
      <c r="H246" s="85"/>
      <c r="I246" s="100"/>
      <c r="J246" s="67"/>
      <c r="K246" s="68"/>
      <c r="L246" s="69"/>
      <c r="M246" s="86">
        <f>(C246)</f>
        <v>0</v>
      </c>
      <c r="N246" s="86">
        <f t="shared" si="1257"/>
        <v>0</v>
      </c>
      <c r="O246" s="87">
        <f>E246</f>
        <v>0</v>
      </c>
      <c r="P246" s="88">
        <f t="shared" ref="P246" si="1534">F246</f>
        <v>0</v>
      </c>
      <c r="Q246" s="89">
        <f t="shared" si="1196"/>
        <v>0</v>
      </c>
      <c r="R246" s="90"/>
      <c r="S246" s="91"/>
      <c r="T246" s="91"/>
      <c r="U246" s="57"/>
      <c r="V246" s="58" t="str">
        <f t="shared" ref="V246" si="1535">IF(COUNT(R246:T246)=0,"",ROUNDDOWN(MIN(R246:T246)*U246,-1))</f>
        <v/>
      </c>
      <c r="W246" s="92"/>
      <c r="X246" s="91"/>
      <c r="Y246" s="91"/>
      <c r="Z246" s="91"/>
      <c r="AA246" s="91">
        <f t="shared" ref="AA246" si="1536">MIN(V246:Z246)</f>
        <v>0</v>
      </c>
      <c r="AB246" s="93"/>
      <c r="AC246" s="91">
        <f t="shared" ref="AC246" si="1537">AA246*AB246</f>
        <v>0</v>
      </c>
      <c r="AD246" s="93"/>
      <c r="AE246" s="93"/>
      <c r="AF246" s="93"/>
      <c r="AG246" s="93"/>
      <c r="AH246" s="91">
        <f t="shared" ref="AH246" si="1538">AC246*((1+AD246)+AE246+AF246+AG246)</f>
        <v>0</v>
      </c>
      <c r="AI246" s="91">
        <f>IF($AI245="",0,VLOOKUP(AI245,#REF!,2,FALSE))</f>
        <v>0</v>
      </c>
      <c r="AJ246" s="91">
        <f>IF($AJ245="",0,VLOOKUP(AJ245,#REF!,2,FALSE))</f>
        <v>0</v>
      </c>
      <c r="AK246" s="91">
        <f t="shared" ref="AK246:AL246" si="1539">IF(AI246="","",AI246*AK245)</f>
        <v>0</v>
      </c>
      <c r="AL246" s="91">
        <f t="shared" si="1539"/>
        <v>0</v>
      </c>
      <c r="AM246" s="91">
        <f>IF($AM245=0,0,[36]R6県単価!$C$41)</f>
        <v>0</v>
      </c>
      <c r="AN246" s="91">
        <f t="shared" ref="AN246" si="1540">IF(AI246="",0,AK246*AN245)+IF(AJ246="",0,AL246*AN245)</f>
        <v>0</v>
      </c>
      <c r="AO246" s="91">
        <f t="shared" ref="AO246" si="1541">SUM(AK246:AN246)</f>
        <v>0</v>
      </c>
      <c r="AP246" s="91">
        <f t="shared" ref="AP246" si="1542">AH246+AO246</f>
        <v>0</v>
      </c>
      <c r="AQ246" s="12"/>
    </row>
    <row r="247" spans="2:43" s="3" customFormat="1" ht="20.25" customHeight="1">
      <c r="B247" s="94"/>
      <c r="C247" s="63"/>
      <c r="D247" s="63"/>
      <c r="E247" s="64"/>
      <c r="F247" s="65"/>
      <c r="G247" s="66"/>
      <c r="H247" s="66"/>
      <c r="I247" s="95"/>
      <c r="J247" s="67"/>
      <c r="K247" s="68"/>
      <c r="L247" s="69"/>
      <c r="M247" s="70"/>
      <c r="N247" s="70">
        <f t="shared" si="1257"/>
        <v>0</v>
      </c>
      <c r="O247" s="71"/>
      <c r="P247" s="72"/>
      <c r="Q247" s="73" t="str">
        <f t="shared" ref="Q247" si="1543">IF(COUNT(V248:Z248,AP248)=0,0,IF(Q248=ROUNDDOWN(W248,0),CONCATENATE("ﾌﾞ-P",W247),IF(Q248=ROUNDDOWN(X248,0),CONCATENATE("ｾ-P",X247),IF(Q248=ROUNDDOWN(Y248,0),CONCATENATE("コ-P",Y247),IF(Q248=ROUNDDOWN(Z248,0),CONCATENATE("施-P",Z247),IF(Q248=ROUNDDOWN(AP248,0),CONCATENATE("歩-",AP247),IF(Q248=ROUNDDOWN(V248,-1),CONCATENATE(V247))))))))</f>
        <v>ﾌﾞ-P</v>
      </c>
      <c r="R247" s="74"/>
      <c r="S247" s="75"/>
      <c r="T247" s="75"/>
      <c r="U247" s="76"/>
      <c r="V247" s="77"/>
      <c r="W247" s="78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9"/>
      <c r="AJ247" s="80"/>
      <c r="AK247" s="81"/>
      <c r="AL247" s="81"/>
      <c r="AM247" s="81"/>
      <c r="AN247" s="81"/>
      <c r="AO247" s="75"/>
      <c r="AP247" s="75" t="str">
        <f t="shared" ref="AP247" si="1544">IF(AND($V248&lt;=0,$AH248=0,$AO248=0),"見積",IF(AND($V248=0,$AH248&lt;=0,$AO248=0),"材",IF(AND($V248=0,$AH248=0,$AO248&lt;=0),"労","複合")))</f>
        <v>複合</v>
      </c>
      <c r="AQ247" s="12"/>
    </row>
    <row r="248" spans="2:43" s="3" customFormat="1" ht="20.25" customHeight="1">
      <c r="B248" s="96"/>
      <c r="C248" s="82"/>
      <c r="D248" s="82"/>
      <c r="E248" s="83"/>
      <c r="F248" s="84"/>
      <c r="G248" s="85"/>
      <c r="H248" s="85"/>
      <c r="I248" s="100"/>
      <c r="J248" s="67"/>
      <c r="K248" s="68"/>
      <c r="L248" s="69"/>
      <c r="M248" s="86">
        <f>(C248)</f>
        <v>0</v>
      </c>
      <c r="N248" s="86">
        <f t="shared" si="1257"/>
        <v>0</v>
      </c>
      <c r="O248" s="87">
        <f>E248</f>
        <v>0</v>
      </c>
      <c r="P248" s="88">
        <f t="shared" ref="P248" si="1545">F248</f>
        <v>0</v>
      </c>
      <c r="Q248" s="89">
        <f t="shared" si="1196"/>
        <v>0</v>
      </c>
      <c r="R248" s="90"/>
      <c r="S248" s="91"/>
      <c r="T248" s="91"/>
      <c r="U248" s="57"/>
      <c r="V248" s="58" t="str">
        <f t="shared" ref="V248" si="1546">IF(COUNT(R248:T248)=0,"",ROUNDDOWN(MIN(R248:T248)*U248,-1))</f>
        <v/>
      </c>
      <c r="W248" s="92"/>
      <c r="X248" s="91"/>
      <c r="Y248" s="91"/>
      <c r="Z248" s="91"/>
      <c r="AA248" s="91">
        <f t="shared" ref="AA248" si="1547">MIN(V248:Z248)</f>
        <v>0</v>
      </c>
      <c r="AB248" s="93"/>
      <c r="AC248" s="91">
        <f t="shared" ref="AC248" si="1548">AA248*AB248</f>
        <v>0</v>
      </c>
      <c r="AD248" s="93"/>
      <c r="AE248" s="93"/>
      <c r="AF248" s="93"/>
      <c r="AG248" s="93"/>
      <c r="AH248" s="91">
        <f t="shared" ref="AH248" si="1549">AC248*((1+AD248)+AE248+AF248+AG248)</f>
        <v>0</v>
      </c>
      <c r="AI248" s="91">
        <f>IF($AI247="",0,VLOOKUP(AI247,#REF!,2,FALSE))</f>
        <v>0</v>
      </c>
      <c r="AJ248" s="91">
        <f>IF($AJ247="",0,VLOOKUP(AJ247,#REF!,2,FALSE))</f>
        <v>0</v>
      </c>
      <c r="AK248" s="91">
        <f t="shared" ref="AK248:AL248" si="1550">IF(AI248="","",AI248*AK247)</f>
        <v>0</v>
      </c>
      <c r="AL248" s="91">
        <f t="shared" si="1550"/>
        <v>0</v>
      </c>
      <c r="AM248" s="91">
        <f>IF($AM247=0,0,[36]R6県単価!$C$41)</f>
        <v>0</v>
      </c>
      <c r="AN248" s="91">
        <f t="shared" ref="AN248" si="1551">IF(AI248="",0,AK248*AN247)+IF(AJ248="",0,AL248*AN247)</f>
        <v>0</v>
      </c>
      <c r="AO248" s="91">
        <f t="shared" ref="AO248" si="1552">SUM(AK248:AN248)</f>
        <v>0</v>
      </c>
      <c r="AP248" s="91">
        <f t="shared" ref="AP248" si="1553">AH248+AO248</f>
        <v>0</v>
      </c>
      <c r="AQ248" s="12"/>
    </row>
    <row r="249" spans="2:43" s="3" customFormat="1" ht="20.25" customHeight="1">
      <c r="B249" s="94"/>
      <c r="C249" s="63"/>
      <c r="D249" s="63"/>
      <c r="E249" s="64"/>
      <c r="F249" s="65"/>
      <c r="G249" s="66"/>
      <c r="H249" s="66"/>
      <c r="I249" s="95"/>
      <c r="J249" s="67"/>
      <c r="K249" s="68"/>
      <c r="L249" s="69"/>
      <c r="M249" s="70"/>
      <c r="N249" s="70">
        <f t="shared" si="1257"/>
        <v>0</v>
      </c>
      <c r="O249" s="71"/>
      <c r="P249" s="72"/>
      <c r="Q249" s="73" t="str">
        <f t="shared" ref="Q249" si="1554">IF(COUNT(V250:Z250,AP250)=0,0,IF(Q250=ROUNDDOWN(W250,0),CONCATENATE("ﾌﾞ-P",W249),IF(Q250=ROUNDDOWN(X250,0),CONCATENATE("ｾ-P",X249),IF(Q250=ROUNDDOWN(Y250,0),CONCATENATE("コ-P",Y249),IF(Q250=ROUNDDOWN(Z250,0),CONCATENATE("施-P",Z249),IF(Q250=ROUNDDOWN(AP250,0),CONCATENATE("歩-",AP249),IF(Q250=ROUNDDOWN(V250,-1),CONCATENATE(V249))))))))</f>
        <v>ﾌﾞ-P</v>
      </c>
      <c r="R249" s="74"/>
      <c r="S249" s="75"/>
      <c r="T249" s="75"/>
      <c r="U249" s="76"/>
      <c r="V249" s="77"/>
      <c r="W249" s="78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9"/>
      <c r="AJ249" s="80"/>
      <c r="AK249" s="81"/>
      <c r="AL249" s="81"/>
      <c r="AM249" s="81"/>
      <c r="AN249" s="81"/>
      <c r="AO249" s="75"/>
      <c r="AP249" s="75" t="str">
        <f t="shared" ref="AP249" si="1555">IF(AND($V250&lt;=0,$AH250=0,$AO250=0),"見積",IF(AND($V250=0,$AH250&lt;=0,$AO250=0),"材",IF(AND($V250=0,$AH250=0,$AO250&lt;=0),"労","複合")))</f>
        <v>複合</v>
      </c>
      <c r="AQ249" s="12"/>
    </row>
    <row r="250" spans="2:43" s="3" customFormat="1" ht="20.25" customHeight="1">
      <c r="B250" s="96"/>
      <c r="C250" s="82"/>
      <c r="D250" s="82"/>
      <c r="E250" s="83"/>
      <c r="F250" s="84"/>
      <c r="G250" s="85"/>
      <c r="H250" s="85"/>
      <c r="I250" s="100"/>
      <c r="J250" s="67"/>
      <c r="K250" s="68"/>
      <c r="L250" s="69"/>
      <c r="M250" s="86">
        <f>(C250)</f>
        <v>0</v>
      </c>
      <c r="N250" s="86">
        <f t="shared" si="1257"/>
        <v>0</v>
      </c>
      <c r="O250" s="87">
        <f>E250</f>
        <v>0</v>
      </c>
      <c r="P250" s="88">
        <f t="shared" ref="P250" si="1556">F250</f>
        <v>0</v>
      </c>
      <c r="Q250" s="89">
        <f t="shared" si="1196"/>
        <v>0</v>
      </c>
      <c r="R250" s="90"/>
      <c r="S250" s="91"/>
      <c r="T250" s="91"/>
      <c r="U250" s="57"/>
      <c r="V250" s="58" t="str">
        <f t="shared" ref="V250" si="1557">IF(COUNT(R250:T250)=0,"",ROUNDDOWN(MIN(R250:T250)*U250,-1))</f>
        <v/>
      </c>
      <c r="W250" s="92"/>
      <c r="X250" s="91"/>
      <c r="Y250" s="91"/>
      <c r="Z250" s="91"/>
      <c r="AA250" s="91">
        <f t="shared" ref="AA250" si="1558">MIN(V250:Z250)</f>
        <v>0</v>
      </c>
      <c r="AB250" s="93"/>
      <c r="AC250" s="91">
        <f t="shared" ref="AC250" si="1559">AA250*AB250</f>
        <v>0</v>
      </c>
      <c r="AD250" s="93"/>
      <c r="AE250" s="93"/>
      <c r="AF250" s="93"/>
      <c r="AG250" s="93"/>
      <c r="AH250" s="91">
        <f t="shared" ref="AH250" si="1560">AC250*((1+AD250)+AE250+AF250+AG250)</f>
        <v>0</v>
      </c>
      <c r="AI250" s="91">
        <f>IF($AI249="",0,VLOOKUP(AI249,#REF!,2,FALSE))</f>
        <v>0</v>
      </c>
      <c r="AJ250" s="91">
        <f>IF($AJ249="",0,VLOOKUP(AJ249,#REF!,2,FALSE))</f>
        <v>0</v>
      </c>
      <c r="AK250" s="91">
        <f t="shared" ref="AK250:AL250" si="1561">IF(AI250="","",AI250*AK249)</f>
        <v>0</v>
      </c>
      <c r="AL250" s="91">
        <f t="shared" si="1561"/>
        <v>0</v>
      </c>
      <c r="AM250" s="91">
        <f>IF($AM249=0,0,[36]R6県単価!$C$41)</f>
        <v>0</v>
      </c>
      <c r="AN250" s="91">
        <f t="shared" ref="AN250" si="1562">IF(AI250="",0,AK250*AN249)+IF(AJ250="",0,AL250*AN249)</f>
        <v>0</v>
      </c>
      <c r="AO250" s="91">
        <f t="shared" ref="AO250" si="1563">SUM(AK250:AN250)</f>
        <v>0</v>
      </c>
      <c r="AP250" s="91">
        <f t="shared" ref="AP250" si="1564">AH250+AO250</f>
        <v>0</v>
      </c>
      <c r="AQ250" s="12"/>
    </row>
    <row r="251" spans="2:43" s="3" customFormat="1" ht="20.25" customHeight="1">
      <c r="B251" s="94"/>
      <c r="C251" s="63"/>
      <c r="D251" s="63"/>
      <c r="E251" s="64"/>
      <c r="F251" s="65"/>
      <c r="G251" s="66"/>
      <c r="H251" s="66"/>
      <c r="I251" s="95"/>
      <c r="J251" s="67"/>
      <c r="K251" s="68"/>
      <c r="L251" s="69"/>
      <c r="M251" s="70"/>
      <c r="N251" s="70">
        <f t="shared" si="1257"/>
        <v>0</v>
      </c>
      <c r="O251" s="71"/>
      <c r="P251" s="72"/>
      <c r="Q251" s="73" t="str">
        <f t="shared" ref="Q251" si="1565">IF(COUNT(V252:Z252,AP252)=0,0,IF(Q252=ROUNDDOWN(W252,0),CONCATENATE("ﾌﾞ-P",W251),IF(Q252=ROUNDDOWN(X252,0),CONCATENATE("ｾ-P",X251),IF(Q252=ROUNDDOWN(Y252,0),CONCATENATE("コ-P",Y251),IF(Q252=ROUNDDOWN(Z252,0),CONCATENATE("施-P",Z251),IF(Q252=ROUNDDOWN(AP252,0),CONCATENATE("歩-",AP251),IF(Q252=ROUNDDOWN(V252,-1),CONCATENATE(V251))))))))</f>
        <v>ﾌﾞ-P</v>
      </c>
      <c r="R251" s="74"/>
      <c r="S251" s="75"/>
      <c r="T251" s="75"/>
      <c r="U251" s="76"/>
      <c r="V251" s="77"/>
      <c r="W251" s="78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9"/>
      <c r="AJ251" s="80"/>
      <c r="AK251" s="81"/>
      <c r="AL251" s="81"/>
      <c r="AM251" s="81"/>
      <c r="AN251" s="81"/>
      <c r="AO251" s="75"/>
      <c r="AP251" s="75" t="str">
        <f t="shared" ref="AP251" si="1566">IF(AND($V252&lt;=0,$AH252=0,$AO252=0),"見積",IF(AND($V252=0,$AH252&lt;=0,$AO252=0),"材",IF(AND($V252=0,$AH252=0,$AO252&lt;=0),"労","複合")))</f>
        <v>複合</v>
      </c>
      <c r="AQ251" s="12"/>
    </row>
    <row r="252" spans="2:43" s="3" customFormat="1" ht="20.25" customHeight="1">
      <c r="B252" s="96"/>
      <c r="C252" s="82"/>
      <c r="D252" s="82"/>
      <c r="E252" s="83"/>
      <c r="F252" s="84"/>
      <c r="G252" s="85"/>
      <c r="H252" s="85"/>
      <c r="I252" s="100"/>
      <c r="J252" s="67"/>
      <c r="K252" s="68"/>
      <c r="L252" s="69"/>
      <c r="M252" s="86">
        <f>(C252)</f>
        <v>0</v>
      </c>
      <c r="N252" s="86">
        <f t="shared" si="1257"/>
        <v>0</v>
      </c>
      <c r="O252" s="87">
        <f>E252</f>
        <v>0</v>
      </c>
      <c r="P252" s="88">
        <f t="shared" ref="P252" si="1567">F252</f>
        <v>0</v>
      </c>
      <c r="Q252" s="89">
        <f t="shared" ref="Q252:Q314" si="1568">ROUNDDOWN(IF(COUNT($AP252)=0,0,MIN($AP252)),0)</f>
        <v>0</v>
      </c>
      <c r="R252" s="90"/>
      <c r="S252" s="91"/>
      <c r="T252" s="91"/>
      <c r="U252" s="57"/>
      <c r="V252" s="58" t="str">
        <f t="shared" ref="V252" si="1569">IF(COUNT(R252:T252)=0,"",ROUNDDOWN(MIN(R252:T252)*U252,-1))</f>
        <v/>
      </c>
      <c r="W252" s="92"/>
      <c r="X252" s="91"/>
      <c r="Y252" s="91"/>
      <c r="Z252" s="91"/>
      <c r="AA252" s="91">
        <f t="shared" ref="AA252" si="1570">MIN(V252:Z252)</f>
        <v>0</v>
      </c>
      <c r="AB252" s="93"/>
      <c r="AC252" s="91">
        <f t="shared" ref="AC252" si="1571">AA252*AB252</f>
        <v>0</v>
      </c>
      <c r="AD252" s="93"/>
      <c r="AE252" s="93"/>
      <c r="AF252" s="93"/>
      <c r="AG252" s="93"/>
      <c r="AH252" s="91">
        <f t="shared" ref="AH252" si="1572">AC252*((1+AD252)+AE252+AF252+AG252)</f>
        <v>0</v>
      </c>
      <c r="AI252" s="91">
        <f>IF($AI251="",0,VLOOKUP(AI251,#REF!,2,FALSE))</f>
        <v>0</v>
      </c>
      <c r="AJ252" s="91">
        <f>IF($AJ251="",0,VLOOKUP(AJ251,#REF!,2,FALSE))</f>
        <v>0</v>
      </c>
      <c r="AK252" s="91">
        <f t="shared" ref="AK252:AL252" si="1573">IF(AI252="","",AI252*AK251)</f>
        <v>0</v>
      </c>
      <c r="AL252" s="91">
        <f t="shared" si="1573"/>
        <v>0</v>
      </c>
      <c r="AM252" s="91">
        <f>IF($AM251=0,0,[36]R6県単価!$C$41)</f>
        <v>0</v>
      </c>
      <c r="AN252" s="91">
        <f t="shared" ref="AN252" si="1574">IF(AI252="",0,AK252*AN251)+IF(AJ252="",0,AL252*AN251)</f>
        <v>0</v>
      </c>
      <c r="AO252" s="91">
        <f t="shared" ref="AO252" si="1575">SUM(AK252:AN252)</f>
        <v>0</v>
      </c>
      <c r="AP252" s="91">
        <f t="shared" ref="AP252" si="1576">AH252+AO252</f>
        <v>0</v>
      </c>
      <c r="AQ252" s="12"/>
    </row>
    <row r="253" spans="2:43" s="3" customFormat="1" ht="20.25" customHeight="1">
      <c r="B253" s="94"/>
      <c r="C253" s="63"/>
      <c r="D253" s="63"/>
      <c r="E253" s="64"/>
      <c r="F253" s="65"/>
      <c r="G253" s="66"/>
      <c r="H253" s="66"/>
      <c r="I253" s="95"/>
      <c r="J253" s="67"/>
      <c r="K253" s="68"/>
      <c r="L253" s="69"/>
      <c r="M253" s="70"/>
      <c r="N253" s="70">
        <f t="shared" si="1257"/>
        <v>0</v>
      </c>
      <c r="O253" s="71"/>
      <c r="P253" s="72"/>
      <c r="Q253" s="73" t="str">
        <f t="shared" ref="Q253" si="1577">IF(COUNT(V254:Z254,AP254)=0,0,IF(Q254=ROUNDDOWN(W254,0),CONCATENATE("ﾌﾞ-P",W253),IF(Q254=ROUNDDOWN(X254,0),CONCATENATE("ｾ-P",X253),IF(Q254=ROUNDDOWN(Y254,0),CONCATENATE("コ-P",Y253),IF(Q254=ROUNDDOWN(Z254,0),CONCATENATE("施-P",Z253),IF(Q254=ROUNDDOWN(AP254,0),CONCATENATE("歩-",AP253),IF(Q254=ROUNDDOWN(V254,-1),CONCATENATE(V253))))))))</f>
        <v>ﾌﾞ-P</v>
      </c>
      <c r="R253" s="74"/>
      <c r="S253" s="75"/>
      <c r="T253" s="75"/>
      <c r="U253" s="76"/>
      <c r="V253" s="77"/>
      <c r="W253" s="78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9"/>
      <c r="AJ253" s="80"/>
      <c r="AK253" s="81"/>
      <c r="AL253" s="81"/>
      <c r="AM253" s="81"/>
      <c r="AN253" s="81"/>
      <c r="AO253" s="75"/>
      <c r="AP253" s="75" t="str">
        <f t="shared" ref="AP253" si="1578">IF(AND($V254&lt;=0,$AH254=0,$AO254=0),"見積",IF(AND($V254=0,$AH254&lt;=0,$AO254=0),"材",IF(AND($V254=0,$AH254=0,$AO254&lt;=0),"労","複合")))</f>
        <v>複合</v>
      </c>
      <c r="AQ253" s="12"/>
    </row>
    <row r="254" spans="2:43" s="3" customFormat="1" ht="20.25" customHeight="1">
      <c r="B254" s="96"/>
      <c r="C254" s="82"/>
      <c r="D254" s="82"/>
      <c r="E254" s="83"/>
      <c r="F254" s="84"/>
      <c r="G254" s="85"/>
      <c r="H254" s="85"/>
      <c r="I254" s="100"/>
      <c r="J254" s="67"/>
      <c r="K254" s="68"/>
      <c r="L254" s="69"/>
      <c r="M254" s="86">
        <f>(C254)</f>
        <v>0</v>
      </c>
      <c r="N254" s="86">
        <f t="shared" si="1257"/>
        <v>0</v>
      </c>
      <c r="O254" s="87">
        <f>E254</f>
        <v>0</v>
      </c>
      <c r="P254" s="88">
        <f t="shared" ref="P254" si="1579">F254</f>
        <v>0</v>
      </c>
      <c r="Q254" s="89">
        <f t="shared" si="1568"/>
        <v>0</v>
      </c>
      <c r="R254" s="90"/>
      <c r="S254" s="91"/>
      <c r="T254" s="91"/>
      <c r="U254" s="57"/>
      <c r="V254" s="58" t="str">
        <f t="shared" ref="V254" si="1580">IF(COUNT(R254:T254)=0,"",ROUNDDOWN(MIN(R254:T254)*U254,-1))</f>
        <v/>
      </c>
      <c r="W254" s="92"/>
      <c r="X254" s="91"/>
      <c r="Y254" s="91"/>
      <c r="Z254" s="91"/>
      <c r="AA254" s="91">
        <f t="shared" ref="AA254" si="1581">MIN(V254:Z254)</f>
        <v>0</v>
      </c>
      <c r="AB254" s="93"/>
      <c r="AC254" s="91">
        <f t="shared" ref="AC254" si="1582">AA254*AB254</f>
        <v>0</v>
      </c>
      <c r="AD254" s="93"/>
      <c r="AE254" s="93"/>
      <c r="AF254" s="93"/>
      <c r="AG254" s="93"/>
      <c r="AH254" s="91">
        <f t="shared" ref="AH254" si="1583">AC254*((1+AD254)+AE254+AF254+AG254)</f>
        <v>0</v>
      </c>
      <c r="AI254" s="91">
        <f>IF($AI253="",0,VLOOKUP(AI253,#REF!,2,FALSE))</f>
        <v>0</v>
      </c>
      <c r="AJ254" s="91">
        <f>IF($AJ253="",0,VLOOKUP(AJ253,#REF!,2,FALSE))</f>
        <v>0</v>
      </c>
      <c r="AK254" s="91">
        <f t="shared" ref="AK254:AL254" si="1584">IF(AI254="","",AI254*AK253)</f>
        <v>0</v>
      </c>
      <c r="AL254" s="91">
        <f t="shared" si="1584"/>
        <v>0</v>
      </c>
      <c r="AM254" s="91">
        <f>IF($AM253=0,0,[36]R6県単価!$C$41)</f>
        <v>0</v>
      </c>
      <c r="AN254" s="91">
        <f t="shared" ref="AN254" si="1585">IF(AI254="",0,AK254*AN253)+IF(AJ254="",0,AL254*AN253)</f>
        <v>0</v>
      </c>
      <c r="AO254" s="91">
        <f t="shared" ref="AO254" si="1586">SUM(AK254:AN254)</f>
        <v>0</v>
      </c>
      <c r="AP254" s="91">
        <f t="shared" ref="AP254" si="1587">AH254+AO254</f>
        <v>0</v>
      </c>
      <c r="AQ254" s="12"/>
    </row>
    <row r="255" spans="2:43" s="3" customFormat="1" ht="20.25" customHeight="1">
      <c r="B255" s="94"/>
      <c r="C255" s="63"/>
      <c r="D255" s="63"/>
      <c r="E255" s="64"/>
      <c r="F255" s="65"/>
      <c r="G255" s="66"/>
      <c r="H255" s="66"/>
      <c r="I255" s="95"/>
      <c r="J255" s="67"/>
      <c r="K255" s="68"/>
      <c r="L255" s="69"/>
      <c r="M255" s="70"/>
      <c r="N255" s="70">
        <f t="shared" si="1257"/>
        <v>0</v>
      </c>
      <c r="O255" s="71"/>
      <c r="P255" s="72"/>
      <c r="Q255" s="73" t="str">
        <f t="shared" ref="Q255" si="1588">IF(COUNT(V256:Z256,AP256)=0,0,IF(Q256=ROUNDDOWN(W256,0),CONCATENATE("ﾌﾞ-P",W255),IF(Q256=ROUNDDOWN(X256,0),CONCATENATE("ｾ-P",X255),IF(Q256=ROUNDDOWN(Y256,0),CONCATENATE("コ-P",Y255),IF(Q256=ROUNDDOWN(Z256,0),CONCATENATE("施-P",Z255),IF(Q256=ROUNDDOWN(AP256,0),CONCATENATE("歩-",AP255),IF(Q256=ROUNDDOWN(V256,-1),CONCATENATE(V255))))))))</f>
        <v>ﾌﾞ-P</v>
      </c>
      <c r="R255" s="74"/>
      <c r="S255" s="75"/>
      <c r="T255" s="75"/>
      <c r="U255" s="76"/>
      <c r="V255" s="77"/>
      <c r="W255" s="78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9"/>
      <c r="AJ255" s="80"/>
      <c r="AK255" s="81"/>
      <c r="AL255" s="81"/>
      <c r="AM255" s="81"/>
      <c r="AN255" s="81"/>
      <c r="AO255" s="75"/>
      <c r="AP255" s="75" t="str">
        <f t="shared" ref="AP255" si="1589">IF(AND($V256&lt;=0,$AH256=0,$AO256=0),"見積",IF(AND($V256=0,$AH256&lt;=0,$AO256=0),"材",IF(AND($V256=0,$AH256=0,$AO256&lt;=0),"労","複合")))</f>
        <v>複合</v>
      </c>
      <c r="AQ255" s="12"/>
    </row>
    <row r="256" spans="2:43" s="3" customFormat="1" ht="20.25" customHeight="1">
      <c r="B256" s="96"/>
      <c r="C256" s="82"/>
      <c r="D256" s="82"/>
      <c r="E256" s="83"/>
      <c r="F256" s="84"/>
      <c r="G256" s="85"/>
      <c r="H256" s="85"/>
      <c r="I256" s="100"/>
      <c r="J256" s="67"/>
      <c r="K256" s="68"/>
      <c r="L256" s="69"/>
      <c r="M256" s="86">
        <f>(C256)</f>
        <v>0</v>
      </c>
      <c r="N256" s="86">
        <f t="shared" si="1257"/>
        <v>0</v>
      </c>
      <c r="O256" s="87">
        <f>E256</f>
        <v>0</v>
      </c>
      <c r="P256" s="88">
        <f t="shared" ref="P256" si="1590">F256</f>
        <v>0</v>
      </c>
      <c r="Q256" s="89">
        <f t="shared" si="1568"/>
        <v>0</v>
      </c>
      <c r="R256" s="90"/>
      <c r="S256" s="91"/>
      <c r="T256" s="91"/>
      <c r="U256" s="57"/>
      <c r="V256" s="58" t="str">
        <f t="shared" ref="V256" si="1591">IF(COUNT(R256:T256)=0,"",ROUNDDOWN(MIN(R256:T256)*U256,-1))</f>
        <v/>
      </c>
      <c r="W256" s="92"/>
      <c r="X256" s="91"/>
      <c r="Y256" s="91"/>
      <c r="Z256" s="91"/>
      <c r="AA256" s="91">
        <f t="shared" ref="AA256" si="1592">MIN(V256:Z256)</f>
        <v>0</v>
      </c>
      <c r="AB256" s="93"/>
      <c r="AC256" s="91">
        <f t="shared" ref="AC256" si="1593">AA256*AB256</f>
        <v>0</v>
      </c>
      <c r="AD256" s="93"/>
      <c r="AE256" s="93"/>
      <c r="AF256" s="93"/>
      <c r="AG256" s="93"/>
      <c r="AH256" s="91">
        <f t="shared" ref="AH256" si="1594">AC256*((1+AD256)+AE256+AF256+AG256)</f>
        <v>0</v>
      </c>
      <c r="AI256" s="91">
        <f>IF($AI255="",0,VLOOKUP(AI255,#REF!,2,FALSE))</f>
        <v>0</v>
      </c>
      <c r="AJ256" s="91">
        <f>IF($AJ255="",0,VLOOKUP(AJ255,#REF!,2,FALSE))</f>
        <v>0</v>
      </c>
      <c r="AK256" s="91">
        <f t="shared" ref="AK256:AL256" si="1595">IF(AI256="","",AI256*AK255)</f>
        <v>0</v>
      </c>
      <c r="AL256" s="91">
        <f t="shared" si="1595"/>
        <v>0</v>
      </c>
      <c r="AM256" s="91">
        <f>IF($AM255=0,0,[36]R6県単価!$C$41)</f>
        <v>0</v>
      </c>
      <c r="AN256" s="91">
        <f t="shared" ref="AN256" si="1596">IF(AI256="",0,AK256*AN255)+IF(AJ256="",0,AL256*AN255)</f>
        <v>0</v>
      </c>
      <c r="AO256" s="91">
        <f t="shared" ref="AO256" si="1597">SUM(AK256:AN256)</f>
        <v>0</v>
      </c>
      <c r="AP256" s="91">
        <f t="shared" ref="AP256" si="1598">AH256+AO256</f>
        <v>0</v>
      </c>
      <c r="AQ256" s="12"/>
    </row>
    <row r="257" spans="2:43" s="3" customFormat="1" ht="20.25" customHeight="1">
      <c r="B257" s="94"/>
      <c r="C257" s="63"/>
      <c r="D257" s="63"/>
      <c r="E257" s="64"/>
      <c r="F257" s="65"/>
      <c r="G257" s="66"/>
      <c r="H257" s="66"/>
      <c r="I257" s="95"/>
      <c r="J257" s="67"/>
      <c r="K257" s="68"/>
      <c r="L257" s="69"/>
      <c r="M257" s="70"/>
      <c r="N257" s="70">
        <f t="shared" si="1257"/>
        <v>0</v>
      </c>
      <c r="O257" s="71"/>
      <c r="P257" s="72"/>
      <c r="Q257" s="73" t="str">
        <f t="shared" ref="Q257" si="1599">IF(COUNT(V258:Z258,AP258)=0,0,IF(Q258=ROUNDDOWN(W258,0),CONCATENATE("ﾌﾞ-P",W257),IF(Q258=ROUNDDOWN(X258,0),CONCATENATE("ｾ-P",X257),IF(Q258=ROUNDDOWN(Y258,0),CONCATENATE("コ-P",Y257),IF(Q258=ROUNDDOWN(Z258,0),CONCATENATE("施-P",Z257),IF(Q258=ROUNDDOWN(AP258,0),CONCATENATE("歩-",AP257),IF(Q258=ROUNDDOWN(V258,-1),CONCATENATE(V257))))))))</f>
        <v>ﾌﾞ-P</v>
      </c>
      <c r="R257" s="74"/>
      <c r="S257" s="75"/>
      <c r="T257" s="75"/>
      <c r="U257" s="76"/>
      <c r="V257" s="77"/>
      <c r="W257" s="78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9"/>
      <c r="AJ257" s="80"/>
      <c r="AK257" s="81"/>
      <c r="AL257" s="81"/>
      <c r="AM257" s="81"/>
      <c r="AN257" s="81"/>
      <c r="AO257" s="75"/>
      <c r="AP257" s="75" t="str">
        <f t="shared" ref="AP257" si="1600">IF(AND($V258&lt;=0,$AH258=0,$AO258=0),"見積",IF(AND($V258=0,$AH258&lt;=0,$AO258=0),"材",IF(AND($V258=0,$AH258=0,$AO258&lt;=0),"労","複合")))</f>
        <v>複合</v>
      </c>
      <c r="AQ257" s="12"/>
    </row>
    <row r="258" spans="2:43" s="3" customFormat="1" ht="20.25" customHeight="1">
      <c r="B258" s="96"/>
      <c r="C258" s="82"/>
      <c r="D258" s="82"/>
      <c r="E258" s="83"/>
      <c r="F258" s="84"/>
      <c r="G258" s="85"/>
      <c r="H258" s="85"/>
      <c r="I258" s="100"/>
      <c r="J258" s="67"/>
      <c r="K258" s="68"/>
      <c r="L258" s="69"/>
      <c r="M258" s="86">
        <f>(C258)</f>
        <v>0</v>
      </c>
      <c r="N258" s="86">
        <f t="shared" si="1257"/>
        <v>0</v>
      </c>
      <c r="O258" s="87">
        <f>E258</f>
        <v>0</v>
      </c>
      <c r="P258" s="88">
        <f t="shared" ref="P258" si="1601">F258</f>
        <v>0</v>
      </c>
      <c r="Q258" s="89">
        <f t="shared" si="1568"/>
        <v>0</v>
      </c>
      <c r="R258" s="90"/>
      <c r="S258" s="91"/>
      <c r="T258" s="91"/>
      <c r="U258" s="57"/>
      <c r="V258" s="58" t="str">
        <f t="shared" ref="V258" si="1602">IF(COUNT(R258:T258)=0,"",ROUNDDOWN(MIN(R258:T258)*U258,-1))</f>
        <v/>
      </c>
      <c r="W258" s="92"/>
      <c r="X258" s="91"/>
      <c r="Y258" s="91"/>
      <c r="Z258" s="91"/>
      <c r="AA258" s="91">
        <f t="shared" ref="AA258" si="1603">MIN(V258:Z258)</f>
        <v>0</v>
      </c>
      <c r="AB258" s="93"/>
      <c r="AC258" s="91">
        <f t="shared" ref="AC258" si="1604">AA258*AB258</f>
        <v>0</v>
      </c>
      <c r="AD258" s="93"/>
      <c r="AE258" s="93"/>
      <c r="AF258" s="93"/>
      <c r="AG258" s="93"/>
      <c r="AH258" s="91">
        <f t="shared" ref="AH258" si="1605">AC258*((1+AD258)+AE258+AF258+AG258)</f>
        <v>0</v>
      </c>
      <c r="AI258" s="91">
        <f>IF($AI257="",0,VLOOKUP(AI257,#REF!,2,FALSE))</f>
        <v>0</v>
      </c>
      <c r="AJ258" s="91">
        <f>IF($AJ257="",0,VLOOKUP(AJ257,#REF!,2,FALSE))</f>
        <v>0</v>
      </c>
      <c r="AK258" s="91">
        <f t="shared" ref="AK258:AL258" si="1606">IF(AI258="","",AI258*AK257)</f>
        <v>0</v>
      </c>
      <c r="AL258" s="91">
        <f t="shared" si="1606"/>
        <v>0</v>
      </c>
      <c r="AM258" s="91">
        <f>IF($AM257=0,0,[36]R6県単価!$C$41)</f>
        <v>0</v>
      </c>
      <c r="AN258" s="91">
        <f t="shared" ref="AN258" si="1607">IF(AI258="",0,AK258*AN257)+IF(AJ258="",0,AL258*AN257)</f>
        <v>0</v>
      </c>
      <c r="AO258" s="91">
        <f t="shared" ref="AO258" si="1608">SUM(AK258:AN258)</f>
        <v>0</v>
      </c>
      <c r="AP258" s="91">
        <f t="shared" ref="AP258" si="1609">AH258+AO258</f>
        <v>0</v>
      </c>
      <c r="AQ258" s="12"/>
    </row>
    <row r="259" spans="2:43" s="3" customFormat="1" ht="20.25" customHeight="1">
      <c r="B259" s="94"/>
      <c r="C259" s="63"/>
      <c r="D259" s="63"/>
      <c r="E259" s="64"/>
      <c r="F259" s="65"/>
      <c r="G259" s="66"/>
      <c r="H259" s="66"/>
      <c r="I259" s="95"/>
      <c r="J259" s="67"/>
      <c r="K259" s="68"/>
      <c r="L259" s="69"/>
      <c r="M259" s="70"/>
      <c r="N259" s="70">
        <f t="shared" si="1257"/>
        <v>0</v>
      </c>
      <c r="O259" s="71"/>
      <c r="P259" s="72"/>
      <c r="Q259" s="73" t="str">
        <f t="shared" ref="Q259" si="1610">IF(COUNT(V260:Z260,AP260)=0,0,IF(Q260=ROUNDDOWN(W260,0),CONCATENATE("ﾌﾞ-P",W259),IF(Q260=ROUNDDOWN(X260,0),CONCATENATE("ｾ-P",X259),IF(Q260=ROUNDDOWN(Y260,0),CONCATENATE("コ-P",Y259),IF(Q260=ROUNDDOWN(Z260,0),CONCATENATE("施-P",Z259),IF(Q260=ROUNDDOWN(AP260,0),CONCATENATE("歩-",AP259),IF(Q260=ROUNDDOWN(V260,-1),CONCATENATE(V259))))))))</f>
        <v>ﾌﾞ-P</v>
      </c>
      <c r="R259" s="74"/>
      <c r="S259" s="75"/>
      <c r="T259" s="75"/>
      <c r="U259" s="76"/>
      <c r="V259" s="77"/>
      <c r="W259" s="78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9"/>
      <c r="AJ259" s="80"/>
      <c r="AK259" s="81"/>
      <c r="AL259" s="81"/>
      <c r="AM259" s="81"/>
      <c r="AN259" s="81"/>
      <c r="AO259" s="75"/>
      <c r="AP259" s="75" t="str">
        <f t="shared" ref="AP259" si="1611">IF(AND($V260&lt;=0,$AH260=0,$AO260=0),"見積",IF(AND($V260=0,$AH260&lt;=0,$AO260=0),"材",IF(AND($V260=0,$AH260=0,$AO260&lt;=0),"労","複合")))</f>
        <v>複合</v>
      </c>
      <c r="AQ259" s="12"/>
    </row>
    <row r="260" spans="2:43" s="3" customFormat="1" ht="20.25" customHeight="1">
      <c r="B260" s="96"/>
      <c r="C260" s="82"/>
      <c r="D260" s="82"/>
      <c r="E260" s="83"/>
      <c r="F260" s="84"/>
      <c r="G260" s="85"/>
      <c r="H260" s="85"/>
      <c r="I260" s="100"/>
      <c r="J260" s="67"/>
      <c r="K260" s="68"/>
      <c r="L260" s="69"/>
      <c r="M260" s="86">
        <f>(C260)</f>
        <v>0</v>
      </c>
      <c r="N260" s="86">
        <f t="shared" si="1257"/>
        <v>0</v>
      </c>
      <c r="O260" s="87">
        <f>E260</f>
        <v>0</v>
      </c>
      <c r="P260" s="88">
        <f t="shared" ref="P260" si="1612">F260</f>
        <v>0</v>
      </c>
      <c r="Q260" s="89">
        <f t="shared" si="1568"/>
        <v>0</v>
      </c>
      <c r="R260" s="90"/>
      <c r="S260" s="91"/>
      <c r="T260" s="91"/>
      <c r="U260" s="57"/>
      <c r="V260" s="58" t="str">
        <f t="shared" ref="V260" si="1613">IF(COUNT(R260:T260)=0,"",ROUNDDOWN(MIN(R260:T260)*U260,-1))</f>
        <v/>
      </c>
      <c r="W260" s="92"/>
      <c r="X260" s="91"/>
      <c r="Y260" s="91"/>
      <c r="Z260" s="91"/>
      <c r="AA260" s="91">
        <f t="shared" ref="AA260" si="1614">MIN(V260:Z260)</f>
        <v>0</v>
      </c>
      <c r="AB260" s="93"/>
      <c r="AC260" s="91">
        <f t="shared" ref="AC260" si="1615">AA260*AB260</f>
        <v>0</v>
      </c>
      <c r="AD260" s="93"/>
      <c r="AE260" s="93"/>
      <c r="AF260" s="93"/>
      <c r="AG260" s="93"/>
      <c r="AH260" s="91">
        <f t="shared" ref="AH260" si="1616">AC260*((1+AD260)+AE260+AF260+AG260)</f>
        <v>0</v>
      </c>
      <c r="AI260" s="91">
        <f>IF($AI259="",0,VLOOKUP(AI259,#REF!,2,FALSE))</f>
        <v>0</v>
      </c>
      <c r="AJ260" s="91">
        <f>IF($AJ259="",0,VLOOKUP(AJ259,#REF!,2,FALSE))</f>
        <v>0</v>
      </c>
      <c r="AK260" s="91">
        <f t="shared" ref="AK260:AL260" si="1617">IF(AI260="","",AI260*AK259)</f>
        <v>0</v>
      </c>
      <c r="AL260" s="91">
        <f t="shared" si="1617"/>
        <v>0</v>
      </c>
      <c r="AM260" s="91">
        <f>IF($AM259=0,0,[36]R6県単価!$C$41)</f>
        <v>0</v>
      </c>
      <c r="AN260" s="91">
        <f t="shared" ref="AN260" si="1618">IF(AI260="",0,AK260*AN259)+IF(AJ260="",0,AL260*AN259)</f>
        <v>0</v>
      </c>
      <c r="AO260" s="91">
        <f t="shared" ref="AO260" si="1619">SUM(AK260:AN260)</f>
        <v>0</v>
      </c>
      <c r="AP260" s="91">
        <f t="shared" ref="AP260" si="1620">AH260+AO260</f>
        <v>0</v>
      </c>
      <c r="AQ260" s="12"/>
    </row>
    <row r="261" spans="2:43" s="3" customFormat="1" ht="20.25" customHeight="1">
      <c r="B261" s="94"/>
      <c r="C261" s="63"/>
      <c r="D261" s="63"/>
      <c r="E261" s="64"/>
      <c r="F261" s="65"/>
      <c r="G261" s="66"/>
      <c r="H261" s="66"/>
      <c r="I261" s="95"/>
      <c r="J261" s="67"/>
      <c r="K261" s="68"/>
      <c r="L261" s="69"/>
      <c r="M261" s="70"/>
      <c r="N261" s="70">
        <f t="shared" ref="N261:N324" si="1621">(D261)</f>
        <v>0</v>
      </c>
      <c r="O261" s="71"/>
      <c r="P261" s="72"/>
      <c r="Q261" s="73" t="str">
        <f t="shared" ref="Q261" si="1622">IF(COUNT(V262:Z262,AP262)=0,0,IF(Q262=ROUNDDOWN(W262,0),CONCATENATE("ﾌﾞ-P",W261),IF(Q262=ROUNDDOWN(X262,0),CONCATENATE("ｾ-P",X261),IF(Q262=ROUNDDOWN(Y262,0),CONCATENATE("コ-P",Y261),IF(Q262=ROUNDDOWN(Z262,0),CONCATENATE("施-P",Z261),IF(Q262=ROUNDDOWN(AP262,0),CONCATENATE("歩-",AP261),IF(Q262=ROUNDDOWN(V262,-1),CONCATENATE(V261))))))))</f>
        <v>ﾌﾞ-P</v>
      </c>
      <c r="R261" s="74"/>
      <c r="S261" s="75"/>
      <c r="T261" s="75"/>
      <c r="U261" s="76"/>
      <c r="V261" s="77"/>
      <c r="W261" s="78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9"/>
      <c r="AJ261" s="80"/>
      <c r="AK261" s="81"/>
      <c r="AL261" s="81"/>
      <c r="AM261" s="81"/>
      <c r="AN261" s="81"/>
      <c r="AO261" s="75"/>
      <c r="AP261" s="75" t="str">
        <f t="shared" ref="AP261" si="1623">IF(AND($V262&lt;=0,$AH262=0,$AO262=0),"見積",IF(AND($V262=0,$AH262&lt;=0,$AO262=0),"材",IF(AND($V262=0,$AH262=0,$AO262&lt;=0),"労","複合")))</f>
        <v>複合</v>
      </c>
      <c r="AQ261" s="12"/>
    </row>
    <row r="262" spans="2:43" s="3" customFormat="1" ht="20.25" customHeight="1">
      <c r="B262" s="96"/>
      <c r="C262" s="82"/>
      <c r="D262" s="82"/>
      <c r="E262" s="83"/>
      <c r="F262" s="84"/>
      <c r="G262" s="85"/>
      <c r="H262" s="85"/>
      <c r="I262" s="100"/>
      <c r="J262" s="67"/>
      <c r="K262" s="68"/>
      <c r="L262" s="69"/>
      <c r="M262" s="86">
        <f>(C262)</f>
        <v>0</v>
      </c>
      <c r="N262" s="86">
        <f t="shared" si="1621"/>
        <v>0</v>
      </c>
      <c r="O262" s="87">
        <f>E262</f>
        <v>0</v>
      </c>
      <c r="P262" s="88">
        <f t="shared" ref="P262" si="1624">F262</f>
        <v>0</v>
      </c>
      <c r="Q262" s="89">
        <f t="shared" si="1568"/>
        <v>0</v>
      </c>
      <c r="R262" s="90"/>
      <c r="S262" s="91"/>
      <c r="T262" s="91"/>
      <c r="U262" s="57"/>
      <c r="V262" s="58" t="str">
        <f t="shared" ref="V262" si="1625">IF(COUNT(R262:T262)=0,"",ROUNDDOWN(MIN(R262:T262)*U262,-1))</f>
        <v/>
      </c>
      <c r="W262" s="92"/>
      <c r="X262" s="91"/>
      <c r="Y262" s="91"/>
      <c r="Z262" s="91"/>
      <c r="AA262" s="91">
        <f t="shared" ref="AA262" si="1626">MIN(V262:Z262)</f>
        <v>0</v>
      </c>
      <c r="AB262" s="93"/>
      <c r="AC262" s="91">
        <f t="shared" ref="AC262" si="1627">AA262*AB262</f>
        <v>0</v>
      </c>
      <c r="AD262" s="93"/>
      <c r="AE262" s="93"/>
      <c r="AF262" s="93"/>
      <c r="AG262" s="93"/>
      <c r="AH262" s="91">
        <f t="shared" ref="AH262" si="1628">AC262*((1+AD262)+AE262+AF262+AG262)</f>
        <v>0</v>
      </c>
      <c r="AI262" s="91">
        <f>IF($AI261="",0,VLOOKUP(AI261,#REF!,2,FALSE))</f>
        <v>0</v>
      </c>
      <c r="AJ262" s="91">
        <f>IF($AJ261="",0,VLOOKUP(AJ261,#REF!,2,FALSE))</f>
        <v>0</v>
      </c>
      <c r="AK262" s="91">
        <f t="shared" ref="AK262:AL262" si="1629">IF(AI262="","",AI262*AK261)</f>
        <v>0</v>
      </c>
      <c r="AL262" s="91">
        <f t="shared" si="1629"/>
        <v>0</v>
      </c>
      <c r="AM262" s="91">
        <f>IF($AM261=0,0,[36]R6県単価!$C$41)</f>
        <v>0</v>
      </c>
      <c r="AN262" s="91">
        <f t="shared" ref="AN262" si="1630">IF(AI262="",0,AK262*AN261)+IF(AJ262="",0,AL262*AN261)</f>
        <v>0</v>
      </c>
      <c r="AO262" s="91">
        <f t="shared" ref="AO262" si="1631">SUM(AK262:AN262)</f>
        <v>0</v>
      </c>
      <c r="AP262" s="91">
        <f t="shared" ref="AP262" si="1632">AH262+AO262</f>
        <v>0</v>
      </c>
      <c r="AQ262" s="12"/>
    </row>
    <row r="263" spans="2:43" s="3" customFormat="1" ht="20.25" customHeight="1">
      <c r="B263" s="94"/>
      <c r="C263" s="63"/>
      <c r="D263" s="63"/>
      <c r="E263" s="64"/>
      <c r="F263" s="65"/>
      <c r="G263" s="66"/>
      <c r="H263" s="66"/>
      <c r="I263" s="95"/>
      <c r="J263" s="67"/>
      <c r="K263" s="68"/>
      <c r="L263" s="69"/>
      <c r="M263" s="70"/>
      <c r="N263" s="70">
        <f t="shared" si="1621"/>
        <v>0</v>
      </c>
      <c r="O263" s="71"/>
      <c r="P263" s="72"/>
      <c r="Q263" s="73" t="str">
        <f t="shared" ref="Q263" si="1633">IF(COUNT(V264:Z264,AP264)=0,0,IF(Q264=ROUNDDOWN(W264,0),CONCATENATE("ﾌﾞ-P",W263),IF(Q264=ROUNDDOWN(X264,0),CONCATENATE("ｾ-P",X263),IF(Q264=ROUNDDOWN(Y264,0),CONCATENATE("コ-P",Y263),IF(Q264=ROUNDDOWN(Z264,0),CONCATENATE("施-P",Z263),IF(Q264=ROUNDDOWN(AP264,0),CONCATENATE("歩-",AP263),IF(Q264=ROUNDDOWN(V264,-1),CONCATENATE(V263))))))))</f>
        <v>ﾌﾞ-P</v>
      </c>
      <c r="R263" s="74"/>
      <c r="S263" s="75"/>
      <c r="T263" s="75"/>
      <c r="U263" s="76"/>
      <c r="V263" s="77"/>
      <c r="W263" s="78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9"/>
      <c r="AJ263" s="80"/>
      <c r="AK263" s="81"/>
      <c r="AL263" s="81"/>
      <c r="AM263" s="81"/>
      <c r="AN263" s="81"/>
      <c r="AO263" s="75"/>
      <c r="AP263" s="75" t="str">
        <f t="shared" ref="AP263" si="1634">IF(AND($V264&lt;=0,$AH264=0,$AO264=0),"見積",IF(AND($V264=0,$AH264&lt;=0,$AO264=0),"材",IF(AND($V264=0,$AH264=0,$AO264&lt;=0),"労","複合")))</f>
        <v>複合</v>
      </c>
      <c r="AQ263" s="12"/>
    </row>
    <row r="264" spans="2:43" s="3" customFormat="1" ht="20.25" customHeight="1">
      <c r="B264" s="96"/>
      <c r="C264" s="82"/>
      <c r="D264" s="82"/>
      <c r="E264" s="83"/>
      <c r="F264" s="84"/>
      <c r="G264" s="85"/>
      <c r="H264" s="85"/>
      <c r="I264" s="100"/>
      <c r="J264" s="67"/>
      <c r="K264" s="68"/>
      <c r="L264" s="69"/>
      <c r="M264" s="86">
        <f>(C264)</f>
        <v>0</v>
      </c>
      <c r="N264" s="86">
        <f t="shared" si="1621"/>
        <v>0</v>
      </c>
      <c r="O264" s="87">
        <f>E264</f>
        <v>0</v>
      </c>
      <c r="P264" s="88">
        <f t="shared" ref="P264" si="1635">F264</f>
        <v>0</v>
      </c>
      <c r="Q264" s="89">
        <f t="shared" si="1568"/>
        <v>0</v>
      </c>
      <c r="R264" s="90"/>
      <c r="S264" s="91"/>
      <c r="T264" s="91"/>
      <c r="U264" s="57"/>
      <c r="V264" s="58" t="str">
        <f t="shared" ref="V264" si="1636">IF(COUNT(R264:T264)=0,"",ROUNDDOWN(MIN(R264:T264)*U264,-1))</f>
        <v/>
      </c>
      <c r="W264" s="92"/>
      <c r="X264" s="91"/>
      <c r="Y264" s="91"/>
      <c r="Z264" s="91"/>
      <c r="AA264" s="91">
        <f t="shared" ref="AA264" si="1637">MIN(V264:Z264)</f>
        <v>0</v>
      </c>
      <c r="AB264" s="93"/>
      <c r="AC264" s="91">
        <f t="shared" ref="AC264" si="1638">AA264*AB264</f>
        <v>0</v>
      </c>
      <c r="AD264" s="93"/>
      <c r="AE264" s="93"/>
      <c r="AF264" s="93"/>
      <c r="AG264" s="93"/>
      <c r="AH264" s="91">
        <f t="shared" ref="AH264" si="1639">AC264*((1+AD264)+AE264+AF264+AG264)</f>
        <v>0</v>
      </c>
      <c r="AI264" s="91">
        <f>IF($AI263="",0,VLOOKUP(AI263,#REF!,2,FALSE))</f>
        <v>0</v>
      </c>
      <c r="AJ264" s="91">
        <f>IF($AJ263="",0,VLOOKUP(AJ263,#REF!,2,FALSE))</f>
        <v>0</v>
      </c>
      <c r="AK264" s="91">
        <f t="shared" ref="AK264:AL264" si="1640">IF(AI264="","",AI264*AK263)</f>
        <v>0</v>
      </c>
      <c r="AL264" s="91">
        <f t="shared" si="1640"/>
        <v>0</v>
      </c>
      <c r="AM264" s="91">
        <f>IF($AM263=0,0,[36]R6県単価!$C$41)</f>
        <v>0</v>
      </c>
      <c r="AN264" s="91">
        <f t="shared" ref="AN264" si="1641">IF(AI264="",0,AK264*AN263)+IF(AJ264="",0,AL264*AN263)</f>
        <v>0</v>
      </c>
      <c r="AO264" s="91">
        <f t="shared" ref="AO264" si="1642">SUM(AK264:AN264)</f>
        <v>0</v>
      </c>
      <c r="AP264" s="91">
        <f t="shared" ref="AP264" si="1643">AH264+AO264</f>
        <v>0</v>
      </c>
      <c r="AQ264" s="12"/>
    </row>
    <row r="265" spans="2:43" s="3" customFormat="1" ht="20.25" customHeight="1">
      <c r="B265" s="94"/>
      <c r="C265" s="63"/>
      <c r="D265" s="63"/>
      <c r="E265" s="64"/>
      <c r="F265" s="65"/>
      <c r="G265" s="66"/>
      <c r="H265" s="66"/>
      <c r="I265" s="95"/>
      <c r="J265" s="67"/>
      <c r="K265" s="68"/>
      <c r="L265" s="69"/>
      <c r="M265" s="70"/>
      <c r="N265" s="70">
        <f t="shared" si="1621"/>
        <v>0</v>
      </c>
      <c r="O265" s="71"/>
      <c r="P265" s="72"/>
      <c r="Q265" s="73" t="str">
        <f t="shared" ref="Q265" si="1644">IF(COUNT(V266:Z266,AP266)=0,0,IF(Q266=ROUNDDOWN(W266,0),CONCATENATE("ﾌﾞ-P",W265),IF(Q266=ROUNDDOWN(X266,0),CONCATENATE("ｾ-P",X265),IF(Q266=ROUNDDOWN(Y266,0),CONCATENATE("コ-P",Y265),IF(Q266=ROUNDDOWN(Z266,0),CONCATENATE("施-P",Z265),IF(Q266=ROUNDDOWN(AP266,0),CONCATENATE("歩-",AP265),IF(Q266=ROUNDDOWN(V266,-1),CONCATENATE(V265))))))))</f>
        <v>ﾌﾞ-P</v>
      </c>
      <c r="R265" s="74"/>
      <c r="S265" s="75"/>
      <c r="T265" s="75"/>
      <c r="U265" s="76"/>
      <c r="V265" s="77"/>
      <c r="W265" s="78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9"/>
      <c r="AJ265" s="80"/>
      <c r="AK265" s="81"/>
      <c r="AL265" s="81"/>
      <c r="AM265" s="81"/>
      <c r="AN265" s="81"/>
      <c r="AO265" s="75"/>
      <c r="AP265" s="75" t="str">
        <f t="shared" ref="AP265" si="1645">IF(AND($V266&lt;=0,$AH266=0,$AO266=0),"見積",IF(AND($V266=0,$AH266&lt;=0,$AO266=0),"材",IF(AND($V266=0,$AH266=0,$AO266&lt;=0),"労","複合")))</f>
        <v>複合</v>
      </c>
      <c r="AQ265" s="12"/>
    </row>
    <row r="266" spans="2:43" s="3" customFormat="1" ht="20.25" customHeight="1">
      <c r="B266" s="96"/>
      <c r="C266" s="82"/>
      <c r="D266" s="82"/>
      <c r="E266" s="83"/>
      <c r="F266" s="84"/>
      <c r="G266" s="85"/>
      <c r="H266" s="85"/>
      <c r="I266" s="100"/>
      <c r="J266" s="67"/>
      <c r="K266" s="68"/>
      <c r="L266" s="69"/>
      <c r="M266" s="86">
        <f>(C266)</f>
        <v>0</v>
      </c>
      <c r="N266" s="86">
        <f t="shared" si="1621"/>
        <v>0</v>
      </c>
      <c r="O266" s="87">
        <f>E266</f>
        <v>0</v>
      </c>
      <c r="P266" s="88">
        <f t="shared" ref="P266" si="1646">F266</f>
        <v>0</v>
      </c>
      <c r="Q266" s="89">
        <f t="shared" si="1568"/>
        <v>0</v>
      </c>
      <c r="R266" s="90"/>
      <c r="S266" s="91"/>
      <c r="T266" s="91"/>
      <c r="U266" s="57"/>
      <c r="V266" s="58" t="str">
        <f t="shared" ref="V266" si="1647">IF(COUNT(R266:T266)=0,"",ROUNDDOWN(MIN(R266:T266)*U266,-1))</f>
        <v/>
      </c>
      <c r="W266" s="92"/>
      <c r="X266" s="91"/>
      <c r="Y266" s="91"/>
      <c r="Z266" s="91"/>
      <c r="AA266" s="91">
        <f t="shared" ref="AA266" si="1648">MIN(V266:Z266)</f>
        <v>0</v>
      </c>
      <c r="AB266" s="93"/>
      <c r="AC266" s="91">
        <f t="shared" ref="AC266" si="1649">AA266*AB266</f>
        <v>0</v>
      </c>
      <c r="AD266" s="93"/>
      <c r="AE266" s="93"/>
      <c r="AF266" s="93"/>
      <c r="AG266" s="93"/>
      <c r="AH266" s="91">
        <f t="shared" ref="AH266" si="1650">AC266*((1+AD266)+AE266+AF266+AG266)</f>
        <v>0</v>
      </c>
      <c r="AI266" s="91">
        <f>IF($AI265="",0,VLOOKUP(AI265,#REF!,2,FALSE))</f>
        <v>0</v>
      </c>
      <c r="AJ266" s="91">
        <f>IF($AJ265="",0,VLOOKUP(AJ265,#REF!,2,FALSE))</f>
        <v>0</v>
      </c>
      <c r="AK266" s="91">
        <f t="shared" ref="AK266:AL266" si="1651">IF(AI266="","",AI266*AK265)</f>
        <v>0</v>
      </c>
      <c r="AL266" s="91">
        <f t="shared" si="1651"/>
        <v>0</v>
      </c>
      <c r="AM266" s="91">
        <f>IF($AM265=0,0,[36]R6県単価!$C$41)</f>
        <v>0</v>
      </c>
      <c r="AN266" s="91">
        <f t="shared" ref="AN266" si="1652">IF(AI266="",0,AK266*AN265)+IF(AJ266="",0,AL266*AN265)</f>
        <v>0</v>
      </c>
      <c r="AO266" s="91">
        <f t="shared" ref="AO266" si="1653">SUM(AK266:AN266)</f>
        <v>0</v>
      </c>
      <c r="AP266" s="91">
        <f t="shared" ref="AP266" si="1654">AH266+AO266</f>
        <v>0</v>
      </c>
      <c r="AQ266" s="12"/>
    </row>
    <row r="267" spans="2:43" s="3" customFormat="1" ht="20.25" customHeight="1">
      <c r="B267" s="94"/>
      <c r="C267" s="63"/>
      <c r="D267" s="63"/>
      <c r="E267" s="64"/>
      <c r="F267" s="65"/>
      <c r="G267" s="66"/>
      <c r="H267" s="66"/>
      <c r="I267" s="95"/>
      <c r="J267" s="67"/>
      <c r="K267" s="68"/>
      <c r="L267" s="69"/>
      <c r="M267" s="70"/>
      <c r="N267" s="70">
        <f t="shared" si="1621"/>
        <v>0</v>
      </c>
      <c r="O267" s="71"/>
      <c r="P267" s="72"/>
      <c r="Q267" s="73" t="str">
        <f t="shared" ref="Q267" si="1655">IF(COUNT(V268:Z268,AP268)=0,0,IF(Q268=ROUNDDOWN(W268,0),CONCATENATE("ﾌﾞ-P",W267),IF(Q268=ROUNDDOWN(X268,0),CONCATENATE("ｾ-P",X267),IF(Q268=ROUNDDOWN(Y268,0),CONCATENATE("コ-P",Y267),IF(Q268=ROUNDDOWN(Z268,0),CONCATENATE("施-P",Z267),IF(Q268=ROUNDDOWN(AP268,0),CONCATENATE("歩-",AP267),IF(Q268=ROUNDDOWN(V268,-1),CONCATENATE(V267))))))))</f>
        <v>ﾌﾞ-P</v>
      </c>
      <c r="R267" s="74"/>
      <c r="S267" s="75"/>
      <c r="T267" s="75"/>
      <c r="U267" s="76"/>
      <c r="V267" s="77"/>
      <c r="W267" s="78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9"/>
      <c r="AJ267" s="80"/>
      <c r="AK267" s="81"/>
      <c r="AL267" s="81"/>
      <c r="AM267" s="81"/>
      <c r="AN267" s="81"/>
      <c r="AO267" s="75"/>
      <c r="AP267" s="75" t="str">
        <f t="shared" ref="AP267" si="1656">IF(AND($V268&lt;=0,$AH268=0,$AO268=0),"見積",IF(AND($V268=0,$AH268&lt;=0,$AO268=0),"材",IF(AND($V268=0,$AH268=0,$AO268&lt;=0),"労","複合")))</f>
        <v>複合</v>
      </c>
      <c r="AQ267" s="12"/>
    </row>
    <row r="268" spans="2:43" s="3" customFormat="1" ht="20.25" customHeight="1">
      <c r="B268" s="96"/>
      <c r="C268" s="82"/>
      <c r="D268" s="82"/>
      <c r="E268" s="83"/>
      <c r="F268" s="84"/>
      <c r="G268" s="85"/>
      <c r="H268" s="85"/>
      <c r="I268" s="100"/>
      <c r="J268" s="67"/>
      <c r="K268" s="68"/>
      <c r="L268" s="69"/>
      <c r="M268" s="86">
        <f>(C268)</f>
        <v>0</v>
      </c>
      <c r="N268" s="86">
        <f t="shared" si="1621"/>
        <v>0</v>
      </c>
      <c r="O268" s="87">
        <f>E268</f>
        <v>0</v>
      </c>
      <c r="P268" s="88">
        <f t="shared" ref="P268" si="1657">F268</f>
        <v>0</v>
      </c>
      <c r="Q268" s="89">
        <f t="shared" si="1568"/>
        <v>0</v>
      </c>
      <c r="R268" s="90"/>
      <c r="S268" s="91"/>
      <c r="T268" s="91"/>
      <c r="U268" s="57"/>
      <c r="V268" s="58" t="str">
        <f t="shared" ref="V268" si="1658">IF(COUNT(R268:T268)=0,"",ROUNDDOWN(MIN(R268:T268)*U268,-1))</f>
        <v/>
      </c>
      <c r="W268" s="92"/>
      <c r="X268" s="91"/>
      <c r="Y268" s="91"/>
      <c r="Z268" s="91"/>
      <c r="AA268" s="91">
        <f t="shared" ref="AA268" si="1659">MIN(V268:Z268)</f>
        <v>0</v>
      </c>
      <c r="AB268" s="93"/>
      <c r="AC268" s="91">
        <f t="shared" ref="AC268" si="1660">AA268*AB268</f>
        <v>0</v>
      </c>
      <c r="AD268" s="93"/>
      <c r="AE268" s="93"/>
      <c r="AF268" s="93"/>
      <c r="AG268" s="93"/>
      <c r="AH268" s="91">
        <f t="shared" ref="AH268" si="1661">AC268*((1+AD268)+AE268+AF268+AG268)</f>
        <v>0</v>
      </c>
      <c r="AI268" s="91">
        <f>IF($AI267="",0,VLOOKUP(AI267,#REF!,2,FALSE))</f>
        <v>0</v>
      </c>
      <c r="AJ268" s="91">
        <f>IF($AJ267="",0,VLOOKUP(AJ267,#REF!,2,FALSE))</f>
        <v>0</v>
      </c>
      <c r="AK268" s="91">
        <f t="shared" ref="AK268:AL268" si="1662">IF(AI268="","",AI268*AK267)</f>
        <v>0</v>
      </c>
      <c r="AL268" s="91">
        <f t="shared" si="1662"/>
        <v>0</v>
      </c>
      <c r="AM268" s="91">
        <f>IF($AM267=0,0,[36]R6県単価!$C$41)</f>
        <v>0</v>
      </c>
      <c r="AN268" s="91">
        <f t="shared" ref="AN268" si="1663">IF(AI268="",0,AK268*AN267)+IF(AJ268="",0,AL268*AN267)</f>
        <v>0</v>
      </c>
      <c r="AO268" s="91">
        <f t="shared" ref="AO268" si="1664">SUM(AK268:AN268)</f>
        <v>0</v>
      </c>
      <c r="AP268" s="91">
        <f t="shared" ref="AP268" si="1665">AH268+AO268</f>
        <v>0</v>
      </c>
      <c r="AQ268" s="12"/>
    </row>
    <row r="269" spans="2:43" s="3" customFormat="1" ht="20.25" customHeight="1">
      <c r="B269" s="94"/>
      <c r="C269" s="63"/>
      <c r="D269" s="63"/>
      <c r="E269" s="64"/>
      <c r="F269" s="65"/>
      <c r="G269" s="66"/>
      <c r="H269" s="66"/>
      <c r="I269" s="95"/>
      <c r="J269" s="67"/>
      <c r="K269" s="68"/>
      <c r="L269" s="69"/>
      <c r="M269" s="70"/>
      <c r="N269" s="70">
        <f t="shared" si="1621"/>
        <v>0</v>
      </c>
      <c r="O269" s="71"/>
      <c r="P269" s="72"/>
      <c r="Q269" s="73" t="str">
        <f t="shared" ref="Q269" si="1666">IF(COUNT(V270:Z270,AP270)=0,0,IF(Q270=ROUNDDOWN(W270,0),CONCATENATE("ﾌﾞ-P",W269),IF(Q270=ROUNDDOWN(X270,0),CONCATENATE("ｾ-P",X269),IF(Q270=ROUNDDOWN(Y270,0),CONCATENATE("コ-P",Y269),IF(Q270=ROUNDDOWN(Z270,0),CONCATENATE("施-P",Z269),IF(Q270=ROUNDDOWN(AP270,0),CONCATENATE("歩-",AP269),IF(Q270=ROUNDDOWN(V270,-1),CONCATENATE(V269))))))))</f>
        <v>ﾌﾞ-P</v>
      </c>
      <c r="R269" s="74"/>
      <c r="S269" s="75"/>
      <c r="T269" s="75"/>
      <c r="U269" s="76"/>
      <c r="V269" s="77"/>
      <c r="W269" s="78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9"/>
      <c r="AJ269" s="80"/>
      <c r="AK269" s="81"/>
      <c r="AL269" s="81"/>
      <c r="AM269" s="81"/>
      <c r="AN269" s="81"/>
      <c r="AO269" s="75"/>
      <c r="AP269" s="75" t="str">
        <f t="shared" ref="AP269" si="1667">IF(AND($V270&lt;=0,$AH270=0,$AO270=0),"見積",IF(AND($V270=0,$AH270&lt;=0,$AO270=0),"材",IF(AND($V270=0,$AH270=0,$AO270&lt;=0),"労","複合")))</f>
        <v>複合</v>
      </c>
      <c r="AQ269" s="12"/>
    </row>
    <row r="270" spans="2:43" s="3" customFormat="1" ht="20.25" customHeight="1">
      <c r="B270" s="96"/>
      <c r="C270" s="82"/>
      <c r="D270" s="82"/>
      <c r="E270" s="83"/>
      <c r="F270" s="84"/>
      <c r="G270" s="85"/>
      <c r="H270" s="85"/>
      <c r="I270" s="100"/>
      <c r="J270" s="67"/>
      <c r="K270" s="68"/>
      <c r="L270" s="69"/>
      <c r="M270" s="86">
        <f>(C270)</f>
        <v>0</v>
      </c>
      <c r="N270" s="86">
        <f t="shared" si="1621"/>
        <v>0</v>
      </c>
      <c r="O270" s="87">
        <f>E270</f>
        <v>0</v>
      </c>
      <c r="P270" s="88">
        <f t="shared" ref="P270" si="1668">F270</f>
        <v>0</v>
      </c>
      <c r="Q270" s="89">
        <f t="shared" si="1568"/>
        <v>0</v>
      </c>
      <c r="R270" s="90"/>
      <c r="S270" s="91"/>
      <c r="T270" s="91"/>
      <c r="U270" s="57"/>
      <c r="V270" s="58" t="str">
        <f t="shared" ref="V270" si="1669">IF(COUNT(R270:T270)=0,"",ROUNDDOWN(MIN(R270:T270)*U270,-1))</f>
        <v/>
      </c>
      <c r="W270" s="92"/>
      <c r="X270" s="91"/>
      <c r="Y270" s="91"/>
      <c r="Z270" s="91"/>
      <c r="AA270" s="91">
        <f t="shared" ref="AA270" si="1670">MIN(V270:Z270)</f>
        <v>0</v>
      </c>
      <c r="AB270" s="93"/>
      <c r="AC270" s="91">
        <f t="shared" ref="AC270" si="1671">AA270*AB270</f>
        <v>0</v>
      </c>
      <c r="AD270" s="93"/>
      <c r="AE270" s="93"/>
      <c r="AF270" s="93"/>
      <c r="AG270" s="93"/>
      <c r="AH270" s="91">
        <f t="shared" ref="AH270" si="1672">AC270*((1+AD270)+AE270+AF270+AG270)</f>
        <v>0</v>
      </c>
      <c r="AI270" s="91">
        <f>IF($AI269="",0,VLOOKUP(AI269,#REF!,2,FALSE))</f>
        <v>0</v>
      </c>
      <c r="AJ270" s="91">
        <f>IF($AJ269="",0,VLOOKUP(AJ269,#REF!,2,FALSE))</f>
        <v>0</v>
      </c>
      <c r="AK270" s="91">
        <f t="shared" ref="AK270:AL270" si="1673">IF(AI270="","",AI270*AK269)</f>
        <v>0</v>
      </c>
      <c r="AL270" s="91">
        <f t="shared" si="1673"/>
        <v>0</v>
      </c>
      <c r="AM270" s="91">
        <f>IF($AM269=0,0,[36]R6県単価!$C$41)</f>
        <v>0</v>
      </c>
      <c r="AN270" s="91">
        <f t="shared" ref="AN270" si="1674">IF(AI270="",0,AK270*AN269)+IF(AJ270="",0,AL270*AN269)</f>
        <v>0</v>
      </c>
      <c r="AO270" s="91">
        <f t="shared" ref="AO270" si="1675">SUM(AK270:AN270)</f>
        <v>0</v>
      </c>
      <c r="AP270" s="91">
        <f t="shared" ref="AP270" si="1676">AH270+AO270</f>
        <v>0</v>
      </c>
      <c r="AQ270" s="12"/>
    </row>
    <row r="271" spans="2:43" s="3" customFormat="1" ht="20.25" customHeight="1">
      <c r="B271" s="94"/>
      <c r="C271" s="63"/>
      <c r="D271" s="63"/>
      <c r="E271" s="64"/>
      <c r="F271" s="65"/>
      <c r="G271" s="66"/>
      <c r="H271" s="66"/>
      <c r="I271" s="95"/>
      <c r="J271" s="67"/>
      <c r="K271" s="68"/>
      <c r="L271" s="69"/>
      <c r="M271" s="70"/>
      <c r="N271" s="70">
        <f t="shared" si="1621"/>
        <v>0</v>
      </c>
      <c r="O271" s="71"/>
      <c r="P271" s="72"/>
      <c r="Q271" s="73" t="str">
        <f t="shared" ref="Q271" si="1677">IF(COUNT(V272:Z272,AP272)=0,0,IF(Q272=ROUNDDOWN(W272,0),CONCATENATE("ﾌﾞ-P",W271),IF(Q272=ROUNDDOWN(X272,0),CONCATENATE("ｾ-P",X271),IF(Q272=ROUNDDOWN(Y272,0),CONCATENATE("コ-P",Y271),IF(Q272=ROUNDDOWN(Z272,0),CONCATENATE("施-P",Z271),IF(Q272=ROUNDDOWN(AP272,0),CONCATENATE("歩-",AP271),IF(Q272=ROUNDDOWN(V272,-1),CONCATENATE(V271))))))))</f>
        <v>ﾌﾞ-P</v>
      </c>
      <c r="R271" s="74"/>
      <c r="S271" s="75"/>
      <c r="T271" s="75"/>
      <c r="U271" s="76"/>
      <c r="V271" s="77"/>
      <c r="W271" s="78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9"/>
      <c r="AJ271" s="80"/>
      <c r="AK271" s="81"/>
      <c r="AL271" s="81"/>
      <c r="AM271" s="81"/>
      <c r="AN271" s="81"/>
      <c r="AO271" s="75"/>
      <c r="AP271" s="75" t="str">
        <f t="shared" ref="AP271" si="1678">IF(AND($V272&lt;=0,$AH272=0,$AO272=0),"見積",IF(AND($V272=0,$AH272&lt;=0,$AO272=0),"材",IF(AND($V272=0,$AH272=0,$AO272&lt;=0),"労","複合")))</f>
        <v>複合</v>
      </c>
      <c r="AQ271" s="12"/>
    </row>
    <row r="272" spans="2:43" s="3" customFormat="1" ht="20.25" customHeight="1">
      <c r="B272" s="96"/>
      <c r="C272" s="82"/>
      <c r="D272" s="82"/>
      <c r="E272" s="83"/>
      <c r="F272" s="84"/>
      <c r="G272" s="85"/>
      <c r="H272" s="85"/>
      <c r="I272" s="100"/>
      <c r="J272" s="67"/>
      <c r="K272" s="68"/>
      <c r="L272" s="69"/>
      <c r="M272" s="86">
        <f>(C272)</f>
        <v>0</v>
      </c>
      <c r="N272" s="86">
        <f t="shared" si="1621"/>
        <v>0</v>
      </c>
      <c r="O272" s="87">
        <f>E272</f>
        <v>0</v>
      </c>
      <c r="P272" s="88">
        <f t="shared" ref="P272" si="1679">F272</f>
        <v>0</v>
      </c>
      <c r="Q272" s="89">
        <f t="shared" si="1568"/>
        <v>0</v>
      </c>
      <c r="R272" s="90"/>
      <c r="S272" s="91"/>
      <c r="T272" s="91"/>
      <c r="U272" s="57"/>
      <c r="V272" s="58" t="str">
        <f t="shared" ref="V272" si="1680">IF(COUNT(R272:T272)=0,"",ROUNDDOWN(MIN(R272:T272)*U272,-1))</f>
        <v/>
      </c>
      <c r="W272" s="92"/>
      <c r="X272" s="91"/>
      <c r="Y272" s="91"/>
      <c r="Z272" s="91"/>
      <c r="AA272" s="91">
        <f t="shared" ref="AA272" si="1681">MIN(V272:Z272)</f>
        <v>0</v>
      </c>
      <c r="AB272" s="93"/>
      <c r="AC272" s="91">
        <f t="shared" ref="AC272" si="1682">AA272*AB272</f>
        <v>0</v>
      </c>
      <c r="AD272" s="93"/>
      <c r="AE272" s="93"/>
      <c r="AF272" s="93"/>
      <c r="AG272" s="93"/>
      <c r="AH272" s="91">
        <f t="shared" ref="AH272" si="1683">AC272*((1+AD272)+AE272+AF272+AG272)</f>
        <v>0</v>
      </c>
      <c r="AI272" s="91">
        <f>IF($AI271="",0,VLOOKUP(AI271,#REF!,2,FALSE))</f>
        <v>0</v>
      </c>
      <c r="AJ272" s="91">
        <f>IF($AJ271="",0,VLOOKUP(AJ271,#REF!,2,FALSE))</f>
        <v>0</v>
      </c>
      <c r="AK272" s="91">
        <f t="shared" ref="AK272:AL272" si="1684">IF(AI272="","",AI272*AK271)</f>
        <v>0</v>
      </c>
      <c r="AL272" s="91">
        <f t="shared" si="1684"/>
        <v>0</v>
      </c>
      <c r="AM272" s="91">
        <f>IF($AM271=0,0,[36]R6県単価!$C$41)</f>
        <v>0</v>
      </c>
      <c r="AN272" s="91">
        <f t="shared" ref="AN272" si="1685">IF(AI272="",0,AK272*AN271)+IF(AJ272="",0,AL272*AN271)</f>
        <v>0</v>
      </c>
      <c r="AO272" s="91">
        <f t="shared" ref="AO272" si="1686">SUM(AK272:AN272)</f>
        <v>0</v>
      </c>
      <c r="AP272" s="91">
        <f t="shared" ref="AP272" si="1687">AH272+AO272</f>
        <v>0</v>
      </c>
      <c r="AQ272" s="12"/>
    </row>
    <row r="273" spans="2:43" s="3" customFormat="1" ht="20.25" customHeight="1">
      <c r="B273" s="94"/>
      <c r="C273" s="63"/>
      <c r="D273" s="63"/>
      <c r="E273" s="64"/>
      <c r="F273" s="65"/>
      <c r="G273" s="66"/>
      <c r="H273" s="66"/>
      <c r="I273" s="95"/>
      <c r="J273" s="67"/>
      <c r="K273" s="68"/>
      <c r="L273" s="69"/>
      <c r="M273" s="70"/>
      <c r="N273" s="70">
        <f t="shared" si="1621"/>
        <v>0</v>
      </c>
      <c r="O273" s="71"/>
      <c r="P273" s="72"/>
      <c r="Q273" s="73" t="str">
        <f t="shared" ref="Q273" si="1688">IF(COUNT(V274:Z274,AP274)=0,0,IF(Q274=ROUNDDOWN(W274,0),CONCATENATE("ﾌﾞ-P",W273),IF(Q274=ROUNDDOWN(X274,0),CONCATENATE("ｾ-P",X273),IF(Q274=ROUNDDOWN(Y274,0),CONCATENATE("コ-P",Y273),IF(Q274=ROUNDDOWN(Z274,0),CONCATENATE("施-P",Z273),IF(Q274=ROUNDDOWN(AP274,0),CONCATENATE("歩-",AP273),IF(Q274=ROUNDDOWN(V274,-1),CONCATENATE(V273))))))))</f>
        <v>ﾌﾞ-P</v>
      </c>
      <c r="R273" s="74"/>
      <c r="S273" s="75"/>
      <c r="T273" s="75"/>
      <c r="U273" s="76"/>
      <c r="V273" s="77"/>
      <c r="W273" s="78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9"/>
      <c r="AJ273" s="80"/>
      <c r="AK273" s="81"/>
      <c r="AL273" s="81"/>
      <c r="AM273" s="81"/>
      <c r="AN273" s="81"/>
      <c r="AO273" s="75"/>
      <c r="AP273" s="75" t="str">
        <f t="shared" ref="AP273" si="1689">IF(AND($V274&lt;=0,$AH274=0,$AO274=0),"見積",IF(AND($V274=0,$AH274&lt;=0,$AO274=0),"材",IF(AND($V274=0,$AH274=0,$AO274&lt;=0),"労","複合")))</f>
        <v>複合</v>
      </c>
      <c r="AQ273" s="12"/>
    </row>
    <row r="274" spans="2:43" s="3" customFormat="1" ht="20.25" customHeight="1">
      <c r="B274" s="96"/>
      <c r="C274" s="82"/>
      <c r="D274" s="82"/>
      <c r="E274" s="83"/>
      <c r="F274" s="84"/>
      <c r="G274" s="85"/>
      <c r="H274" s="85"/>
      <c r="I274" s="100"/>
      <c r="J274" s="67"/>
      <c r="K274" s="68"/>
      <c r="L274" s="69"/>
      <c r="M274" s="86">
        <f>(C274)</f>
        <v>0</v>
      </c>
      <c r="N274" s="86">
        <f t="shared" si="1621"/>
        <v>0</v>
      </c>
      <c r="O274" s="87">
        <f>E274</f>
        <v>0</v>
      </c>
      <c r="P274" s="88">
        <f t="shared" ref="P274" si="1690">F274</f>
        <v>0</v>
      </c>
      <c r="Q274" s="89">
        <f t="shared" si="1568"/>
        <v>0</v>
      </c>
      <c r="R274" s="90"/>
      <c r="S274" s="91"/>
      <c r="T274" s="91"/>
      <c r="U274" s="57"/>
      <c r="V274" s="58" t="str">
        <f t="shared" ref="V274" si="1691">IF(COUNT(R274:T274)=0,"",ROUNDDOWN(MIN(R274:T274)*U274,-1))</f>
        <v/>
      </c>
      <c r="W274" s="92"/>
      <c r="X274" s="91"/>
      <c r="Y274" s="91"/>
      <c r="Z274" s="91"/>
      <c r="AA274" s="91">
        <f t="shared" ref="AA274" si="1692">MIN(V274:Z274)</f>
        <v>0</v>
      </c>
      <c r="AB274" s="93"/>
      <c r="AC274" s="91">
        <f t="shared" ref="AC274" si="1693">AA274*AB274</f>
        <v>0</v>
      </c>
      <c r="AD274" s="93"/>
      <c r="AE274" s="93"/>
      <c r="AF274" s="93"/>
      <c r="AG274" s="93"/>
      <c r="AH274" s="91">
        <f t="shared" ref="AH274" si="1694">AC274*((1+AD274)+AE274+AF274+AG274)</f>
        <v>0</v>
      </c>
      <c r="AI274" s="91">
        <f>IF($AI273="",0,VLOOKUP(AI273,#REF!,2,FALSE))</f>
        <v>0</v>
      </c>
      <c r="AJ274" s="91">
        <f>IF($AJ273="",0,VLOOKUP(AJ273,#REF!,2,FALSE))</f>
        <v>0</v>
      </c>
      <c r="AK274" s="91">
        <f t="shared" ref="AK274:AL274" si="1695">IF(AI274="","",AI274*AK273)</f>
        <v>0</v>
      </c>
      <c r="AL274" s="91">
        <f t="shared" si="1695"/>
        <v>0</v>
      </c>
      <c r="AM274" s="91">
        <f>IF($AM273=0,0,[36]R6県単価!$C$41)</f>
        <v>0</v>
      </c>
      <c r="AN274" s="91">
        <f t="shared" ref="AN274" si="1696">IF(AI274="",0,AK274*AN273)+IF(AJ274="",0,AL274*AN273)</f>
        <v>0</v>
      </c>
      <c r="AO274" s="91">
        <f t="shared" ref="AO274" si="1697">SUM(AK274:AN274)</f>
        <v>0</v>
      </c>
      <c r="AP274" s="91">
        <f t="shared" ref="AP274" si="1698">AH274+AO274</f>
        <v>0</v>
      </c>
      <c r="AQ274" s="12"/>
    </row>
    <row r="275" spans="2:43" s="3" customFormat="1" ht="20.25" customHeight="1">
      <c r="B275" s="94"/>
      <c r="C275" s="63"/>
      <c r="D275" s="63"/>
      <c r="E275" s="64"/>
      <c r="F275" s="65"/>
      <c r="G275" s="66"/>
      <c r="H275" s="66"/>
      <c r="I275" s="95"/>
      <c r="J275" s="67"/>
      <c r="K275" s="68"/>
      <c r="L275" s="69"/>
      <c r="M275" s="70"/>
      <c r="N275" s="70">
        <f t="shared" si="1621"/>
        <v>0</v>
      </c>
      <c r="O275" s="71"/>
      <c r="P275" s="72"/>
      <c r="Q275" s="73" t="str">
        <f t="shared" ref="Q275" si="1699">IF(COUNT(V276:Z276,AP276)=0,0,IF(Q276=ROUNDDOWN(W276,0),CONCATENATE("ﾌﾞ-P",W275),IF(Q276=ROUNDDOWN(X276,0),CONCATENATE("ｾ-P",X275),IF(Q276=ROUNDDOWN(Y276,0),CONCATENATE("コ-P",Y275),IF(Q276=ROUNDDOWN(Z276,0),CONCATENATE("施-P",Z275),IF(Q276=ROUNDDOWN(AP276,0),CONCATENATE("歩-",AP275),IF(Q276=ROUNDDOWN(V276,-1),CONCATENATE(V275))))))))</f>
        <v>ﾌﾞ-P</v>
      </c>
      <c r="R275" s="74"/>
      <c r="S275" s="75"/>
      <c r="T275" s="75"/>
      <c r="U275" s="76"/>
      <c r="V275" s="77"/>
      <c r="W275" s="78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9"/>
      <c r="AJ275" s="80"/>
      <c r="AK275" s="81"/>
      <c r="AL275" s="81"/>
      <c r="AM275" s="81"/>
      <c r="AN275" s="81"/>
      <c r="AO275" s="75"/>
      <c r="AP275" s="75" t="str">
        <f t="shared" ref="AP275" si="1700">IF(AND($V276&lt;=0,$AH276=0,$AO276=0),"見積",IF(AND($V276=0,$AH276&lt;=0,$AO276=0),"材",IF(AND($V276=0,$AH276=0,$AO276&lt;=0),"労","複合")))</f>
        <v>複合</v>
      </c>
      <c r="AQ275" s="12"/>
    </row>
    <row r="276" spans="2:43" s="3" customFormat="1" ht="20.25" customHeight="1">
      <c r="B276" s="96"/>
      <c r="C276" s="82"/>
      <c r="D276" s="82"/>
      <c r="E276" s="83"/>
      <c r="F276" s="84"/>
      <c r="G276" s="85"/>
      <c r="H276" s="85"/>
      <c r="I276" s="100"/>
      <c r="J276" s="67"/>
      <c r="K276" s="68"/>
      <c r="L276" s="69"/>
      <c r="M276" s="86">
        <f>(C276)</f>
        <v>0</v>
      </c>
      <c r="N276" s="86">
        <f t="shared" si="1621"/>
        <v>0</v>
      </c>
      <c r="O276" s="87">
        <f>E276</f>
        <v>0</v>
      </c>
      <c r="P276" s="88">
        <f t="shared" ref="P276" si="1701">F276</f>
        <v>0</v>
      </c>
      <c r="Q276" s="89">
        <f t="shared" si="1568"/>
        <v>0</v>
      </c>
      <c r="R276" s="90"/>
      <c r="S276" s="91"/>
      <c r="T276" s="91"/>
      <c r="U276" s="57"/>
      <c r="V276" s="58" t="str">
        <f t="shared" ref="V276" si="1702">IF(COUNT(R276:T276)=0,"",ROUNDDOWN(MIN(R276:T276)*U276,-1))</f>
        <v/>
      </c>
      <c r="W276" s="92"/>
      <c r="X276" s="91"/>
      <c r="Y276" s="91"/>
      <c r="Z276" s="91"/>
      <c r="AA276" s="91">
        <f t="shared" ref="AA276" si="1703">MIN(V276:Z276)</f>
        <v>0</v>
      </c>
      <c r="AB276" s="93"/>
      <c r="AC276" s="91">
        <f t="shared" ref="AC276" si="1704">AA276*AB276</f>
        <v>0</v>
      </c>
      <c r="AD276" s="93"/>
      <c r="AE276" s="93"/>
      <c r="AF276" s="93"/>
      <c r="AG276" s="93"/>
      <c r="AH276" s="91">
        <f t="shared" ref="AH276" si="1705">AC276*((1+AD276)+AE276+AF276+AG276)</f>
        <v>0</v>
      </c>
      <c r="AI276" s="91">
        <f>IF($AI275="",0,VLOOKUP(AI275,#REF!,2,FALSE))</f>
        <v>0</v>
      </c>
      <c r="AJ276" s="91">
        <f>IF($AJ275="",0,VLOOKUP(AJ275,#REF!,2,FALSE))</f>
        <v>0</v>
      </c>
      <c r="AK276" s="91">
        <f t="shared" ref="AK276:AL276" si="1706">IF(AI276="","",AI276*AK275)</f>
        <v>0</v>
      </c>
      <c r="AL276" s="91">
        <f t="shared" si="1706"/>
        <v>0</v>
      </c>
      <c r="AM276" s="91">
        <f>IF($AM275=0,0,[36]R6県単価!$C$41)</f>
        <v>0</v>
      </c>
      <c r="AN276" s="91">
        <f t="shared" ref="AN276" si="1707">IF(AI276="",0,AK276*AN275)+IF(AJ276="",0,AL276*AN275)</f>
        <v>0</v>
      </c>
      <c r="AO276" s="91">
        <f t="shared" ref="AO276" si="1708">SUM(AK276:AN276)</f>
        <v>0</v>
      </c>
      <c r="AP276" s="91">
        <f t="shared" ref="AP276" si="1709">AH276+AO276</f>
        <v>0</v>
      </c>
      <c r="AQ276" s="12"/>
    </row>
    <row r="277" spans="2:43" s="3" customFormat="1" ht="20.25" customHeight="1">
      <c r="B277" s="94"/>
      <c r="C277" s="63"/>
      <c r="D277" s="63"/>
      <c r="E277" s="64"/>
      <c r="F277" s="65"/>
      <c r="G277" s="66"/>
      <c r="H277" s="66"/>
      <c r="I277" s="95"/>
      <c r="J277" s="67"/>
      <c r="K277" s="68"/>
      <c r="L277" s="69"/>
      <c r="M277" s="70"/>
      <c r="N277" s="70">
        <f t="shared" si="1621"/>
        <v>0</v>
      </c>
      <c r="O277" s="71"/>
      <c r="P277" s="72"/>
      <c r="Q277" s="73" t="str">
        <f t="shared" ref="Q277" si="1710">IF(COUNT(V278:Z278,AP278)=0,0,IF(Q278=ROUNDDOWN(W278,0),CONCATENATE("ﾌﾞ-P",W277),IF(Q278=ROUNDDOWN(X278,0),CONCATENATE("ｾ-P",X277),IF(Q278=ROUNDDOWN(Y278,0),CONCATENATE("コ-P",Y277),IF(Q278=ROUNDDOWN(Z278,0),CONCATENATE("施-P",Z277),IF(Q278=ROUNDDOWN(AP278,0),CONCATENATE("歩-",AP277),IF(Q278=ROUNDDOWN(V278,-1),CONCATENATE(V277))))))))</f>
        <v>ﾌﾞ-P</v>
      </c>
      <c r="R277" s="74"/>
      <c r="S277" s="75"/>
      <c r="T277" s="75"/>
      <c r="U277" s="76"/>
      <c r="V277" s="77"/>
      <c r="W277" s="78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9"/>
      <c r="AJ277" s="80"/>
      <c r="AK277" s="81"/>
      <c r="AL277" s="81"/>
      <c r="AM277" s="81"/>
      <c r="AN277" s="81"/>
      <c r="AO277" s="75"/>
      <c r="AP277" s="75" t="str">
        <f t="shared" ref="AP277" si="1711">IF(AND($V278&lt;=0,$AH278=0,$AO278=0),"見積",IF(AND($V278=0,$AH278&lt;=0,$AO278=0),"材",IF(AND($V278=0,$AH278=0,$AO278&lt;=0),"労","複合")))</f>
        <v>複合</v>
      </c>
      <c r="AQ277" s="12"/>
    </row>
    <row r="278" spans="2:43" s="3" customFormat="1" ht="20.25" customHeight="1">
      <c r="B278" s="96"/>
      <c r="C278" s="82"/>
      <c r="D278" s="82"/>
      <c r="E278" s="83"/>
      <c r="F278" s="84"/>
      <c r="G278" s="85"/>
      <c r="H278" s="85"/>
      <c r="I278" s="100"/>
      <c r="J278" s="67"/>
      <c r="K278" s="68"/>
      <c r="L278" s="69"/>
      <c r="M278" s="86">
        <f>(C278)</f>
        <v>0</v>
      </c>
      <c r="N278" s="86">
        <f t="shared" si="1621"/>
        <v>0</v>
      </c>
      <c r="O278" s="87">
        <f>E278</f>
        <v>0</v>
      </c>
      <c r="P278" s="88">
        <f t="shared" ref="P278" si="1712">F278</f>
        <v>0</v>
      </c>
      <c r="Q278" s="89">
        <f t="shared" si="1568"/>
        <v>0</v>
      </c>
      <c r="R278" s="90"/>
      <c r="S278" s="91"/>
      <c r="T278" s="91"/>
      <c r="U278" s="57"/>
      <c r="V278" s="58" t="str">
        <f t="shared" ref="V278" si="1713">IF(COUNT(R278:T278)=0,"",ROUNDDOWN(MIN(R278:T278)*U278,-1))</f>
        <v/>
      </c>
      <c r="W278" s="92"/>
      <c r="X278" s="91"/>
      <c r="Y278" s="91"/>
      <c r="Z278" s="91"/>
      <c r="AA278" s="91">
        <f t="shared" ref="AA278" si="1714">MIN(V278:Z278)</f>
        <v>0</v>
      </c>
      <c r="AB278" s="93"/>
      <c r="AC278" s="91">
        <f t="shared" ref="AC278" si="1715">AA278*AB278</f>
        <v>0</v>
      </c>
      <c r="AD278" s="93"/>
      <c r="AE278" s="93"/>
      <c r="AF278" s="93"/>
      <c r="AG278" s="93"/>
      <c r="AH278" s="91">
        <f t="shared" ref="AH278" si="1716">AC278*((1+AD278)+AE278+AF278+AG278)</f>
        <v>0</v>
      </c>
      <c r="AI278" s="91">
        <f>IF($AI277="",0,VLOOKUP(AI277,#REF!,2,FALSE))</f>
        <v>0</v>
      </c>
      <c r="AJ278" s="91">
        <f>IF($AJ277="",0,VLOOKUP(AJ277,#REF!,2,FALSE))</f>
        <v>0</v>
      </c>
      <c r="AK278" s="91">
        <f t="shared" ref="AK278:AL278" si="1717">IF(AI278="","",AI278*AK277)</f>
        <v>0</v>
      </c>
      <c r="AL278" s="91">
        <f t="shared" si="1717"/>
        <v>0</v>
      </c>
      <c r="AM278" s="91">
        <f>IF($AM277=0,0,[36]R6県単価!$C$41)</f>
        <v>0</v>
      </c>
      <c r="AN278" s="91">
        <f t="shared" ref="AN278" si="1718">IF(AI278="",0,AK278*AN277)+IF(AJ278="",0,AL278*AN277)</f>
        <v>0</v>
      </c>
      <c r="AO278" s="91">
        <f t="shared" ref="AO278" si="1719">SUM(AK278:AN278)</f>
        <v>0</v>
      </c>
      <c r="AP278" s="91">
        <f t="shared" ref="AP278" si="1720">AH278+AO278</f>
        <v>0</v>
      </c>
      <c r="AQ278" s="12"/>
    </row>
    <row r="279" spans="2:43" s="3" customFormat="1" ht="20.25" customHeight="1">
      <c r="B279" s="94"/>
      <c r="C279" s="63"/>
      <c r="D279" s="63"/>
      <c r="E279" s="64"/>
      <c r="F279" s="65"/>
      <c r="G279" s="66"/>
      <c r="H279" s="66"/>
      <c r="I279" s="95"/>
      <c r="J279" s="67"/>
      <c r="K279" s="68"/>
      <c r="L279" s="69"/>
      <c r="M279" s="70"/>
      <c r="N279" s="70">
        <f t="shared" si="1621"/>
        <v>0</v>
      </c>
      <c r="O279" s="71"/>
      <c r="P279" s="72"/>
      <c r="Q279" s="73" t="str">
        <f t="shared" ref="Q279" si="1721">IF(COUNT(V280:Z280,AP280)=0,0,IF(Q280=ROUNDDOWN(W280,0),CONCATENATE("ﾌﾞ-P",W279),IF(Q280=ROUNDDOWN(X280,0),CONCATENATE("ｾ-P",X279),IF(Q280=ROUNDDOWN(Y280,0),CONCATENATE("コ-P",Y279),IF(Q280=ROUNDDOWN(Z280,0),CONCATENATE("施-P",Z279),IF(Q280=ROUNDDOWN(AP280,0),CONCATENATE("歩-",AP279),IF(Q280=ROUNDDOWN(V280,-1),CONCATENATE(V279))))))))</f>
        <v>ﾌﾞ-P</v>
      </c>
      <c r="R279" s="74"/>
      <c r="S279" s="75"/>
      <c r="T279" s="75"/>
      <c r="U279" s="76"/>
      <c r="V279" s="77"/>
      <c r="W279" s="78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9"/>
      <c r="AJ279" s="80"/>
      <c r="AK279" s="81"/>
      <c r="AL279" s="81"/>
      <c r="AM279" s="81"/>
      <c r="AN279" s="81"/>
      <c r="AO279" s="75"/>
      <c r="AP279" s="75" t="str">
        <f t="shared" ref="AP279" si="1722">IF(AND($V280&lt;=0,$AH280=0,$AO280=0),"見積",IF(AND($V280=0,$AH280&lt;=0,$AO280=0),"材",IF(AND($V280=0,$AH280=0,$AO280&lt;=0),"労","複合")))</f>
        <v>複合</v>
      </c>
      <c r="AQ279" s="12"/>
    </row>
    <row r="280" spans="2:43" s="3" customFormat="1" ht="20.25" customHeight="1">
      <c r="B280" s="96"/>
      <c r="C280" s="82"/>
      <c r="D280" s="82"/>
      <c r="E280" s="83"/>
      <c r="F280" s="84"/>
      <c r="G280" s="85"/>
      <c r="H280" s="85"/>
      <c r="I280" s="100"/>
      <c r="J280" s="67"/>
      <c r="K280" s="68"/>
      <c r="L280" s="69"/>
      <c r="M280" s="86">
        <f>(C280)</f>
        <v>0</v>
      </c>
      <c r="N280" s="86">
        <f t="shared" si="1621"/>
        <v>0</v>
      </c>
      <c r="O280" s="87">
        <f>E280</f>
        <v>0</v>
      </c>
      <c r="P280" s="88">
        <f t="shared" ref="P280" si="1723">F280</f>
        <v>0</v>
      </c>
      <c r="Q280" s="89">
        <f t="shared" si="1568"/>
        <v>0</v>
      </c>
      <c r="R280" s="90"/>
      <c r="S280" s="91"/>
      <c r="T280" s="91"/>
      <c r="U280" s="57"/>
      <c r="V280" s="58" t="str">
        <f t="shared" ref="V280" si="1724">IF(COUNT(R280:T280)=0,"",ROUNDDOWN(MIN(R280:T280)*U280,-1))</f>
        <v/>
      </c>
      <c r="W280" s="92"/>
      <c r="X280" s="91"/>
      <c r="Y280" s="91"/>
      <c r="Z280" s="91"/>
      <c r="AA280" s="91">
        <f t="shared" ref="AA280" si="1725">MIN(V280:Z280)</f>
        <v>0</v>
      </c>
      <c r="AB280" s="93"/>
      <c r="AC280" s="91">
        <f t="shared" ref="AC280" si="1726">AA280*AB280</f>
        <v>0</v>
      </c>
      <c r="AD280" s="93"/>
      <c r="AE280" s="93"/>
      <c r="AF280" s="93"/>
      <c r="AG280" s="93"/>
      <c r="AH280" s="91">
        <f t="shared" ref="AH280" si="1727">AC280*((1+AD280)+AE280+AF280+AG280)</f>
        <v>0</v>
      </c>
      <c r="AI280" s="91">
        <f>IF($AI279="",0,VLOOKUP(AI279,#REF!,2,FALSE))</f>
        <v>0</v>
      </c>
      <c r="AJ280" s="91">
        <f>IF($AJ279="",0,VLOOKUP(AJ279,#REF!,2,FALSE))</f>
        <v>0</v>
      </c>
      <c r="AK280" s="91">
        <f t="shared" ref="AK280:AL280" si="1728">IF(AI280="","",AI280*AK279)</f>
        <v>0</v>
      </c>
      <c r="AL280" s="91">
        <f t="shared" si="1728"/>
        <v>0</v>
      </c>
      <c r="AM280" s="91">
        <f>IF($AM279=0,0,[36]R6県単価!$C$41)</f>
        <v>0</v>
      </c>
      <c r="AN280" s="91">
        <f t="shared" ref="AN280" si="1729">IF(AI280="",0,AK280*AN279)+IF(AJ280="",0,AL280*AN279)</f>
        <v>0</v>
      </c>
      <c r="AO280" s="91">
        <f t="shared" ref="AO280" si="1730">SUM(AK280:AN280)</f>
        <v>0</v>
      </c>
      <c r="AP280" s="91">
        <f t="shared" ref="AP280" si="1731">AH280+AO280</f>
        <v>0</v>
      </c>
      <c r="AQ280" s="12"/>
    </row>
    <row r="281" spans="2:43" s="3" customFormat="1" ht="20.25" customHeight="1">
      <c r="B281" s="94"/>
      <c r="C281" s="63"/>
      <c r="D281" s="63"/>
      <c r="E281" s="64"/>
      <c r="F281" s="65"/>
      <c r="G281" s="66"/>
      <c r="H281" s="66"/>
      <c r="I281" s="95"/>
      <c r="J281" s="67"/>
      <c r="K281" s="68"/>
      <c r="L281" s="69"/>
      <c r="M281" s="70"/>
      <c r="N281" s="70">
        <f t="shared" si="1621"/>
        <v>0</v>
      </c>
      <c r="O281" s="71"/>
      <c r="P281" s="72"/>
      <c r="Q281" s="73" t="str">
        <f t="shared" ref="Q281" si="1732">IF(COUNT(V282:Z282,AP282)=0,0,IF(Q282=ROUNDDOWN(W282,0),CONCATENATE("ﾌﾞ-P",W281),IF(Q282=ROUNDDOWN(X282,0),CONCATENATE("ｾ-P",X281),IF(Q282=ROUNDDOWN(Y282,0),CONCATENATE("コ-P",Y281),IF(Q282=ROUNDDOWN(Z282,0),CONCATENATE("施-P",Z281),IF(Q282=ROUNDDOWN(AP282,0),CONCATENATE("歩-",AP281),IF(Q282=ROUNDDOWN(V282,-1),CONCATENATE(V281))))))))</f>
        <v>ﾌﾞ-P</v>
      </c>
      <c r="R281" s="74"/>
      <c r="S281" s="75"/>
      <c r="T281" s="75"/>
      <c r="U281" s="76"/>
      <c r="V281" s="77"/>
      <c r="W281" s="78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9"/>
      <c r="AJ281" s="80"/>
      <c r="AK281" s="81"/>
      <c r="AL281" s="81"/>
      <c r="AM281" s="81"/>
      <c r="AN281" s="81"/>
      <c r="AO281" s="75"/>
      <c r="AP281" s="75" t="str">
        <f t="shared" ref="AP281" si="1733">IF(AND($V282&lt;=0,$AH282=0,$AO282=0),"見積",IF(AND($V282=0,$AH282&lt;=0,$AO282=0),"材",IF(AND($V282=0,$AH282=0,$AO282&lt;=0),"労","複合")))</f>
        <v>複合</v>
      </c>
      <c r="AQ281" s="12"/>
    </row>
    <row r="282" spans="2:43" s="3" customFormat="1" ht="20.25" customHeight="1">
      <c r="B282" s="96"/>
      <c r="C282" s="82"/>
      <c r="D282" s="82"/>
      <c r="E282" s="83"/>
      <c r="F282" s="84"/>
      <c r="G282" s="85"/>
      <c r="H282" s="85"/>
      <c r="I282" s="100"/>
      <c r="J282" s="67"/>
      <c r="K282" s="68"/>
      <c r="L282" s="69"/>
      <c r="M282" s="86">
        <f>(C282)</f>
        <v>0</v>
      </c>
      <c r="N282" s="86">
        <f t="shared" si="1621"/>
        <v>0</v>
      </c>
      <c r="O282" s="87">
        <f>E282</f>
        <v>0</v>
      </c>
      <c r="P282" s="88">
        <f t="shared" ref="P282" si="1734">F282</f>
        <v>0</v>
      </c>
      <c r="Q282" s="89">
        <f t="shared" si="1568"/>
        <v>0</v>
      </c>
      <c r="R282" s="90"/>
      <c r="S282" s="91"/>
      <c r="T282" s="91"/>
      <c r="U282" s="57"/>
      <c r="V282" s="58" t="str">
        <f t="shared" ref="V282" si="1735">IF(COUNT(R282:T282)=0,"",ROUNDDOWN(MIN(R282:T282)*U282,-1))</f>
        <v/>
      </c>
      <c r="W282" s="92"/>
      <c r="X282" s="91"/>
      <c r="Y282" s="91"/>
      <c r="Z282" s="91"/>
      <c r="AA282" s="91">
        <f t="shared" ref="AA282" si="1736">MIN(V282:Z282)</f>
        <v>0</v>
      </c>
      <c r="AB282" s="93"/>
      <c r="AC282" s="91">
        <f t="shared" ref="AC282" si="1737">AA282*AB282</f>
        <v>0</v>
      </c>
      <c r="AD282" s="93"/>
      <c r="AE282" s="93"/>
      <c r="AF282" s="93"/>
      <c r="AG282" s="93"/>
      <c r="AH282" s="91">
        <f t="shared" ref="AH282" si="1738">AC282*((1+AD282)+AE282+AF282+AG282)</f>
        <v>0</v>
      </c>
      <c r="AI282" s="91">
        <f>IF($AI281="",0,VLOOKUP(AI281,#REF!,2,FALSE))</f>
        <v>0</v>
      </c>
      <c r="AJ282" s="91">
        <f>IF($AJ281="",0,VLOOKUP(AJ281,#REF!,2,FALSE))</f>
        <v>0</v>
      </c>
      <c r="AK282" s="91">
        <f t="shared" ref="AK282:AL282" si="1739">IF(AI282="","",AI282*AK281)</f>
        <v>0</v>
      </c>
      <c r="AL282" s="91">
        <f t="shared" si="1739"/>
        <v>0</v>
      </c>
      <c r="AM282" s="91">
        <f>IF($AM281=0,0,[36]R6県単価!$C$41)</f>
        <v>0</v>
      </c>
      <c r="AN282" s="91">
        <f t="shared" ref="AN282" si="1740">IF(AI282="",0,AK282*AN281)+IF(AJ282="",0,AL282*AN281)</f>
        <v>0</v>
      </c>
      <c r="AO282" s="91">
        <f t="shared" ref="AO282" si="1741">SUM(AK282:AN282)</f>
        <v>0</v>
      </c>
      <c r="AP282" s="91">
        <f t="shared" ref="AP282" si="1742">AH282+AO282</f>
        <v>0</v>
      </c>
      <c r="AQ282" s="12"/>
    </row>
    <row r="283" spans="2:43" s="3" customFormat="1" ht="20.25" customHeight="1">
      <c r="B283" s="94"/>
      <c r="C283" s="63"/>
      <c r="D283" s="63"/>
      <c r="E283" s="64"/>
      <c r="F283" s="65"/>
      <c r="G283" s="66"/>
      <c r="H283" s="66"/>
      <c r="I283" s="95"/>
      <c r="J283" s="67"/>
      <c r="K283" s="68"/>
      <c r="L283" s="69"/>
      <c r="M283" s="70"/>
      <c r="N283" s="70">
        <f t="shared" si="1621"/>
        <v>0</v>
      </c>
      <c r="O283" s="71"/>
      <c r="P283" s="72"/>
      <c r="Q283" s="73" t="str">
        <f t="shared" ref="Q283" si="1743">IF(COUNT(V284:Z284,AP284)=0,0,IF(Q284=ROUNDDOWN(W284,0),CONCATENATE("ﾌﾞ-P",W283),IF(Q284=ROUNDDOWN(X284,0),CONCATENATE("ｾ-P",X283),IF(Q284=ROUNDDOWN(Y284,0),CONCATENATE("コ-P",Y283),IF(Q284=ROUNDDOWN(Z284,0),CONCATENATE("施-P",Z283),IF(Q284=ROUNDDOWN(AP284,0),CONCATENATE("歩-",AP283),IF(Q284=ROUNDDOWN(V284,-1),CONCATENATE(V283))))))))</f>
        <v>ﾌﾞ-P</v>
      </c>
      <c r="R283" s="74"/>
      <c r="S283" s="75"/>
      <c r="T283" s="75"/>
      <c r="U283" s="76"/>
      <c r="V283" s="77"/>
      <c r="W283" s="78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9"/>
      <c r="AJ283" s="80"/>
      <c r="AK283" s="81"/>
      <c r="AL283" s="81"/>
      <c r="AM283" s="81"/>
      <c r="AN283" s="81"/>
      <c r="AO283" s="75"/>
      <c r="AP283" s="75" t="str">
        <f t="shared" ref="AP283" si="1744">IF(AND($V284&lt;=0,$AH284=0,$AO284=0),"見積",IF(AND($V284=0,$AH284&lt;=0,$AO284=0),"材",IF(AND($V284=0,$AH284=0,$AO284&lt;=0),"労","複合")))</f>
        <v>複合</v>
      </c>
      <c r="AQ283" s="12"/>
    </row>
    <row r="284" spans="2:43" s="3" customFormat="1" ht="20.25" customHeight="1">
      <c r="B284" s="96"/>
      <c r="C284" s="82"/>
      <c r="D284" s="82"/>
      <c r="E284" s="83"/>
      <c r="F284" s="84"/>
      <c r="G284" s="85"/>
      <c r="H284" s="85"/>
      <c r="I284" s="100"/>
      <c r="J284" s="67"/>
      <c r="K284" s="68"/>
      <c r="L284" s="69"/>
      <c r="M284" s="86">
        <f>(C284)</f>
        <v>0</v>
      </c>
      <c r="N284" s="86">
        <f t="shared" si="1621"/>
        <v>0</v>
      </c>
      <c r="O284" s="87">
        <f>E284</f>
        <v>0</v>
      </c>
      <c r="P284" s="88">
        <f t="shared" ref="P284" si="1745">F284</f>
        <v>0</v>
      </c>
      <c r="Q284" s="89">
        <f t="shared" si="1568"/>
        <v>0</v>
      </c>
      <c r="R284" s="90"/>
      <c r="S284" s="91"/>
      <c r="T284" s="91"/>
      <c r="U284" s="57"/>
      <c r="V284" s="58" t="str">
        <f t="shared" ref="V284" si="1746">IF(COUNT(R284:T284)=0,"",ROUNDDOWN(MIN(R284:T284)*U284,-1))</f>
        <v/>
      </c>
      <c r="W284" s="92"/>
      <c r="X284" s="91"/>
      <c r="Y284" s="91"/>
      <c r="Z284" s="91"/>
      <c r="AA284" s="91">
        <f t="shared" ref="AA284" si="1747">MIN(V284:Z284)</f>
        <v>0</v>
      </c>
      <c r="AB284" s="93"/>
      <c r="AC284" s="91">
        <f t="shared" ref="AC284" si="1748">AA284*AB284</f>
        <v>0</v>
      </c>
      <c r="AD284" s="93"/>
      <c r="AE284" s="93"/>
      <c r="AF284" s="93"/>
      <c r="AG284" s="93"/>
      <c r="AH284" s="91">
        <f t="shared" ref="AH284" si="1749">AC284*((1+AD284)+AE284+AF284+AG284)</f>
        <v>0</v>
      </c>
      <c r="AI284" s="91">
        <f>IF($AI283="",0,VLOOKUP(AI283,#REF!,2,FALSE))</f>
        <v>0</v>
      </c>
      <c r="AJ284" s="91">
        <f>IF($AJ283="",0,VLOOKUP(AJ283,#REF!,2,FALSE))</f>
        <v>0</v>
      </c>
      <c r="AK284" s="91">
        <f t="shared" ref="AK284:AL284" si="1750">IF(AI284="","",AI284*AK283)</f>
        <v>0</v>
      </c>
      <c r="AL284" s="91">
        <f t="shared" si="1750"/>
        <v>0</v>
      </c>
      <c r="AM284" s="91">
        <f>IF($AM283=0,0,[36]R6県単価!$C$41)</f>
        <v>0</v>
      </c>
      <c r="AN284" s="91">
        <f t="shared" ref="AN284" si="1751">IF(AI284="",0,AK284*AN283)+IF(AJ284="",0,AL284*AN283)</f>
        <v>0</v>
      </c>
      <c r="AO284" s="91">
        <f t="shared" ref="AO284" si="1752">SUM(AK284:AN284)</f>
        <v>0</v>
      </c>
      <c r="AP284" s="91">
        <f t="shared" ref="AP284" si="1753">AH284+AO284</f>
        <v>0</v>
      </c>
      <c r="AQ284" s="12"/>
    </row>
    <row r="285" spans="2:43" s="3" customFormat="1" ht="20.25" customHeight="1">
      <c r="B285" s="94"/>
      <c r="C285" s="63"/>
      <c r="D285" s="63"/>
      <c r="E285" s="64"/>
      <c r="F285" s="65"/>
      <c r="G285" s="66"/>
      <c r="H285" s="66"/>
      <c r="I285" s="95"/>
      <c r="J285" s="67"/>
      <c r="K285" s="68"/>
      <c r="L285" s="69"/>
      <c r="M285" s="70"/>
      <c r="N285" s="70">
        <f t="shared" si="1621"/>
        <v>0</v>
      </c>
      <c r="O285" s="71"/>
      <c r="P285" s="72"/>
      <c r="Q285" s="73" t="str">
        <f t="shared" ref="Q285" si="1754">IF(COUNT(V286:Z286,AP286)=0,0,IF(Q286=ROUNDDOWN(W286,0),CONCATENATE("ﾌﾞ-P",W285),IF(Q286=ROUNDDOWN(X286,0),CONCATENATE("ｾ-P",X285),IF(Q286=ROUNDDOWN(Y286,0),CONCATENATE("コ-P",Y285),IF(Q286=ROUNDDOWN(Z286,0),CONCATENATE("施-P",Z285),IF(Q286=ROUNDDOWN(AP286,0),CONCATENATE("歩-",AP285),IF(Q286=ROUNDDOWN(V286,-1),CONCATENATE(V285))))))))</f>
        <v>ﾌﾞ-P</v>
      </c>
      <c r="R285" s="74"/>
      <c r="S285" s="75"/>
      <c r="T285" s="75"/>
      <c r="U285" s="76"/>
      <c r="V285" s="77"/>
      <c r="W285" s="78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9"/>
      <c r="AJ285" s="80"/>
      <c r="AK285" s="81"/>
      <c r="AL285" s="81"/>
      <c r="AM285" s="81"/>
      <c r="AN285" s="81"/>
      <c r="AO285" s="75"/>
      <c r="AP285" s="75" t="str">
        <f t="shared" ref="AP285" si="1755">IF(AND($V286&lt;=0,$AH286=0,$AO286=0),"見積",IF(AND($V286=0,$AH286&lt;=0,$AO286=0),"材",IF(AND($V286=0,$AH286=0,$AO286&lt;=0),"労","複合")))</f>
        <v>複合</v>
      </c>
      <c r="AQ285" s="12"/>
    </row>
    <row r="286" spans="2:43" s="3" customFormat="1" ht="20.25" customHeight="1">
      <c r="B286" s="96"/>
      <c r="C286" s="82"/>
      <c r="D286" s="82"/>
      <c r="E286" s="83"/>
      <c r="F286" s="84"/>
      <c r="G286" s="85"/>
      <c r="H286" s="85"/>
      <c r="I286" s="100"/>
      <c r="J286" s="67"/>
      <c r="K286" s="68"/>
      <c r="L286" s="69"/>
      <c r="M286" s="86">
        <f>(C286)</f>
        <v>0</v>
      </c>
      <c r="N286" s="86">
        <f t="shared" si="1621"/>
        <v>0</v>
      </c>
      <c r="O286" s="87">
        <f>E286</f>
        <v>0</v>
      </c>
      <c r="P286" s="88">
        <f t="shared" ref="P286" si="1756">F286</f>
        <v>0</v>
      </c>
      <c r="Q286" s="89">
        <f t="shared" si="1568"/>
        <v>0</v>
      </c>
      <c r="R286" s="90"/>
      <c r="S286" s="91"/>
      <c r="T286" s="91"/>
      <c r="U286" s="57"/>
      <c r="V286" s="58" t="str">
        <f t="shared" ref="V286" si="1757">IF(COUNT(R286:T286)=0,"",ROUNDDOWN(MIN(R286:T286)*U286,-1))</f>
        <v/>
      </c>
      <c r="W286" s="92"/>
      <c r="X286" s="91"/>
      <c r="Y286" s="91"/>
      <c r="Z286" s="91"/>
      <c r="AA286" s="91">
        <f t="shared" ref="AA286" si="1758">MIN(V286:Z286)</f>
        <v>0</v>
      </c>
      <c r="AB286" s="93"/>
      <c r="AC286" s="91">
        <f t="shared" ref="AC286" si="1759">AA286*AB286</f>
        <v>0</v>
      </c>
      <c r="AD286" s="93"/>
      <c r="AE286" s="93"/>
      <c r="AF286" s="93"/>
      <c r="AG286" s="93"/>
      <c r="AH286" s="91">
        <f t="shared" ref="AH286" si="1760">AC286*((1+AD286)+AE286+AF286+AG286)</f>
        <v>0</v>
      </c>
      <c r="AI286" s="91">
        <f>IF($AI285="",0,VLOOKUP(AI285,#REF!,2,FALSE))</f>
        <v>0</v>
      </c>
      <c r="AJ286" s="91">
        <f>IF($AJ285="",0,VLOOKUP(AJ285,#REF!,2,FALSE))</f>
        <v>0</v>
      </c>
      <c r="AK286" s="91">
        <f t="shared" ref="AK286:AL286" si="1761">IF(AI286="","",AI286*AK285)</f>
        <v>0</v>
      </c>
      <c r="AL286" s="91">
        <f t="shared" si="1761"/>
        <v>0</v>
      </c>
      <c r="AM286" s="91">
        <f>IF($AM285=0,0,[36]R6県単価!$C$41)</f>
        <v>0</v>
      </c>
      <c r="AN286" s="91">
        <f t="shared" ref="AN286" si="1762">IF(AI286="",0,AK286*AN285)+IF(AJ286="",0,AL286*AN285)</f>
        <v>0</v>
      </c>
      <c r="AO286" s="91">
        <f t="shared" ref="AO286" si="1763">SUM(AK286:AN286)</f>
        <v>0</v>
      </c>
      <c r="AP286" s="91">
        <f t="shared" ref="AP286" si="1764">AH286+AO286</f>
        <v>0</v>
      </c>
      <c r="AQ286" s="12"/>
    </row>
    <row r="287" spans="2:43" s="3" customFormat="1" ht="20.25" customHeight="1">
      <c r="B287" s="94"/>
      <c r="C287" s="63"/>
      <c r="D287" s="63"/>
      <c r="E287" s="64"/>
      <c r="F287" s="65"/>
      <c r="G287" s="66"/>
      <c r="H287" s="66"/>
      <c r="I287" s="95"/>
      <c r="J287" s="67"/>
      <c r="K287" s="68"/>
      <c r="L287" s="69"/>
      <c r="M287" s="70"/>
      <c r="N287" s="70">
        <f t="shared" si="1621"/>
        <v>0</v>
      </c>
      <c r="O287" s="71"/>
      <c r="P287" s="72"/>
      <c r="Q287" s="73" t="str">
        <f t="shared" ref="Q287" si="1765">IF(COUNT(V288:Z288,AP288)=0,0,IF(Q288=ROUNDDOWN(W288,0),CONCATENATE("ﾌﾞ-P",W287),IF(Q288=ROUNDDOWN(X288,0),CONCATENATE("ｾ-P",X287),IF(Q288=ROUNDDOWN(Y288,0),CONCATENATE("コ-P",Y287),IF(Q288=ROUNDDOWN(Z288,0),CONCATENATE("施-P",Z287),IF(Q288=ROUNDDOWN(AP288,0),CONCATENATE("歩-",AP287),IF(Q288=ROUNDDOWN(V288,-1),CONCATENATE(V287))))))))</f>
        <v>ﾌﾞ-P</v>
      </c>
      <c r="R287" s="74"/>
      <c r="S287" s="75"/>
      <c r="T287" s="75"/>
      <c r="U287" s="76"/>
      <c r="V287" s="77"/>
      <c r="W287" s="78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9"/>
      <c r="AJ287" s="80"/>
      <c r="AK287" s="81"/>
      <c r="AL287" s="81"/>
      <c r="AM287" s="81"/>
      <c r="AN287" s="81"/>
      <c r="AO287" s="75"/>
      <c r="AP287" s="75" t="str">
        <f t="shared" ref="AP287" si="1766">IF(AND($V288&lt;=0,$AH288=0,$AO288=0),"見積",IF(AND($V288=0,$AH288&lt;=0,$AO288=0),"材",IF(AND($V288=0,$AH288=0,$AO288&lt;=0),"労","複合")))</f>
        <v>複合</v>
      </c>
      <c r="AQ287" s="12"/>
    </row>
    <row r="288" spans="2:43" s="3" customFormat="1" ht="20.25" customHeight="1">
      <c r="B288" s="96"/>
      <c r="C288" s="82"/>
      <c r="D288" s="82"/>
      <c r="E288" s="83"/>
      <c r="F288" s="84"/>
      <c r="G288" s="85"/>
      <c r="H288" s="85"/>
      <c r="I288" s="100"/>
      <c r="J288" s="67"/>
      <c r="K288" s="68"/>
      <c r="L288" s="69"/>
      <c r="M288" s="86">
        <f>(C288)</f>
        <v>0</v>
      </c>
      <c r="N288" s="86">
        <f t="shared" si="1621"/>
        <v>0</v>
      </c>
      <c r="O288" s="87">
        <f>E288</f>
        <v>0</v>
      </c>
      <c r="P288" s="88">
        <f t="shared" ref="P288" si="1767">F288</f>
        <v>0</v>
      </c>
      <c r="Q288" s="89">
        <f t="shared" si="1568"/>
        <v>0</v>
      </c>
      <c r="R288" s="90"/>
      <c r="S288" s="91"/>
      <c r="T288" s="91"/>
      <c r="U288" s="57"/>
      <c r="V288" s="58" t="str">
        <f t="shared" ref="V288" si="1768">IF(COUNT(R288:T288)=0,"",ROUNDDOWN(MIN(R288:T288)*U288,-1))</f>
        <v/>
      </c>
      <c r="W288" s="92"/>
      <c r="X288" s="91"/>
      <c r="Y288" s="91"/>
      <c r="Z288" s="91"/>
      <c r="AA288" s="91">
        <f t="shared" ref="AA288" si="1769">MIN(V288:Z288)</f>
        <v>0</v>
      </c>
      <c r="AB288" s="93"/>
      <c r="AC288" s="91">
        <f t="shared" ref="AC288" si="1770">AA288*AB288</f>
        <v>0</v>
      </c>
      <c r="AD288" s="93"/>
      <c r="AE288" s="93"/>
      <c r="AF288" s="93"/>
      <c r="AG288" s="93"/>
      <c r="AH288" s="91">
        <f t="shared" ref="AH288" si="1771">AC288*((1+AD288)+AE288+AF288+AG288)</f>
        <v>0</v>
      </c>
      <c r="AI288" s="91">
        <f>IF($AI287="",0,VLOOKUP(AI287,#REF!,2,FALSE))</f>
        <v>0</v>
      </c>
      <c r="AJ288" s="91">
        <f>IF($AJ287="",0,VLOOKUP(AJ287,#REF!,2,FALSE))</f>
        <v>0</v>
      </c>
      <c r="AK288" s="91">
        <f t="shared" ref="AK288:AL288" si="1772">IF(AI288="","",AI288*AK287)</f>
        <v>0</v>
      </c>
      <c r="AL288" s="91">
        <f t="shared" si="1772"/>
        <v>0</v>
      </c>
      <c r="AM288" s="91">
        <f>IF($AM287=0,0,[36]R6県単価!$C$41)</f>
        <v>0</v>
      </c>
      <c r="AN288" s="91">
        <f t="shared" ref="AN288" si="1773">IF(AI288="",0,AK288*AN287)+IF(AJ288="",0,AL288*AN287)</f>
        <v>0</v>
      </c>
      <c r="AO288" s="91">
        <f t="shared" ref="AO288" si="1774">SUM(AK288:AN288)</f>
        <v>0</v>
      </c>
      <c r="AP288" s="91">
        <f t="shared" ref="AP288" si="1775">AH288+AO288</f>
        <v>0</v>
      </c>
      <c r="AQ288" s="12"/>
    </row>
    <row r="289" spans="2:43" s="3" customFormat="1" ht="20.25" customHeight="1">
      <c r="B289" s="94"/>
      <c r="C289" s="63"/>
      <c r="D289" s="63"/>
      <c r="E289" s="64"/>
      <c r="F289" s="65"/>
      <c r="G289" s="66"/>
      <c r="H289" s="66"/>
      <c r="I289" s="95"/>
      <c r="J289" s="67"/>
      <c r="K289" s="68"/>
      <c r="L289" s="69"/>
      <c r="M289" s="70"/>
      <c r="N289" s="70">
        <f t="shared" si="1621"/>
        <v>0</v>
      </c>
      <c r="O289" s="71"/>
      <c r="P289" s="72"/>
      <c r="Q289" s="73" t="str">
        <f t="shared" ref="Q289" si="1776">IF(COUNT(V290:Z290,AP290)=0,0,IF(Q290=ROUNDDOWN(W290,0),CONCATENATE("ﾌﾞ-P",W289),IF(Q290=ROUNDDOWN(X290,0),CONCATENATE("ｾ-P",X289),IF(Q290=ROUNDDOWN(Y290,0),CONCATENATE("コ-P",Y289),IF(Q290=ROUNDDOWN(Z290,0),CONCATENATE("施-P",Z289),IF(Q290=ROUNDDOWN(AP290,0),CONCATENATE("歩-",AP289),IF(Q290=ROUNDDOWN(V290,-1),CONCATENATE(V289))))))))</f>
        <v>ﾌﾞ-P</v>
      </c>
      <c r="R289" s="74"/>
      <c r="S289" s="75"/>
      <c r="T289" s="75"/>
      <c r="U289" s="76"/>
      <c r="V289" s="77"/>
      <c r="W289" s="78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9"/>
      <c r="AJ289" s="80"/>
      <c r="AK289" s="81"/>
      <c r="AL289" s="81"/>
      <c r="AM289" s="81"/>
      <c r="AN289" s="81"/>
      <c r="AO289" s="75"/>
      <c r="AP289" s="75" t="str">
        <f t="shared" ref="AP289" si="1777">IF(AND($V290&lt;=0,$AH290=0,$AO290=0),"見積",IF(AND($V290=0,$AH290&lt;=0,$AO290=0),"材",IF(AND($V290=0,$AH290=0,$AO290&lt;=0),"労","複合")))</f>
        <v>複合</v>
      </c>
      <c r="AQ289" s="12"/>
    </row>
    <row r="290" spans="2:43" s="3" customFormat="1" ht="20.25" customHeight="1">
      <c r="B290" s="96"/>
      <c r="C290" s="82"/>
      <c r="D290" s="82"/>
      <c r="E290" s="83"/>
      <c r="F290" s="84"/>
      <c r="G290" s="85"/>
      <c r="H290" s="85"/>
      <c r="I290" s="100"/>
      <c r="J290" s="67"/>
      <c r="K290" s="68"/>
      <c r="L290" s="69"/>
      <c r="M290" s="86">
        <f>(C290)</f>
        <v>0</v>
      </c>
      <c r="N290" s="86">
        <f t="shared" si="1621"/>
        <v>0</v>
      </c>
      <c r="O290" s="87">
        <f>E290</f>
        <v>0</v>
      </c>
      <c r="P290" s="88">
        <f t="shared" ref="P290" si="1778">F290</f>
        <v>0</v>
      </c>
      <c r="Q290" s="89">
        <f t="shared" si="1568"/>
        <v>0</v>
      </c>
      <c r="R290" s="90"/>
      <c r="S290" s="91"/>
      <c r="T290" s="91"/>
      <c r="U290" s="57"/>
      <c r="V290" s="58" t="str">
        <f t="shared" ref="V290" si="1779">IF(COUNT(R290:T290)=0,"",ROUNDDOWN(MIN(R290:T290)*U290,-1))</f>
        <v/>
      </c>
      <c r="W290" s="92"/>
      <c r="X290" s="91"/>
      <c r="Y290" s="91"/>
      <c r="Z290" s="91"/>
      <c r="AA290" s="91">
        <f t="shared" ref="AA290" si="1780">MIN(V290:Z290)</f>
        <v>0</v>
      </c>
      <c r="AB290" s="93"/>
      <c r="AC290" s="91">
        <f t="shared" ref="AC290" si="1781">AA290*AB290</f>
        <v>0</v>
      </c>
      <c r="AD290" s="93"/>
      <c r="AE290" s="93"/>
      <c r="AF290" s="93"/>
      <c r="AG290" s="93"/>
      <c r="AH290" s="91">
        <f t="shared" ref="AH290" si="1782">AC290*((1+AD290)+AE290+AF290+AG290)</f>
        <v>0</v>
      </c>
      <c r="AI290" s="91">
        <f>IF($AI289="",0,VLOOKUP(AI289,#REF!,2,FALSE))</f>
        <v>0</v>
      </c>
      <c r="AJ290" s="91">
        <f>IF($AJ289="",0,VLOOKUP(AJ289,#REF!,2,FALSE))</f>
        <v>0</v>
      </c>
      <c r="AK290" s="91">
        <f t="shared" ref="AK290:AL290" si="1783">IF(AI290="","",AI290*AK289)</f>
        <v>0</v>
      </c>
      <c r="AL290" s="91">
        <f t="shared" si="1783"/>
        <v>0</v>
      </c>
      <c r="AM290" s="91">
        <f>IF($AM289=0,0,[36]R6県単価!$C$41)</f>
        <v>0</v>
      </c>
      <c r="AN290" s="91">
        <f t="shared" ref="AN290" si="1784">IF(AI290="",0,AK290*AN289)+IF(AJ290="",0,AL290*AN289)</f>
        <v>0</v>
      </c>
      <c r="AO290" s="91">
        <f t="shared" ref="AO290" si="1785">SUM(AK290:AN290)</f>
        <v>0</v>
      </c>
      <c r="AP290" s="91">
        <f t="shared" ref="AP290" si="1786">AH290+AO290</f>
        <v>0</v>
      </c>
      <c r="AQ290" s="12"/>
    </row>
    <row r="291" spans="2:43" s="3" customFormat="1" ht="20.25" customHeight="1">
      <c r="B291" s="94"/>
      <c r="C291" s="63"/>
      <c r="D291" s="63"/>
      <c r="E291" s="64"/>
      <c r="F291" s="65"/>
      <c r="G291" s="66"/>
      <c r="H291" s="66"/>
      <c r="I291" s="95"/>
      <c r="J291" s="67"/>
      <c r="K291" s="68"/>
      <c r="L291" s="69"/>
      <c r="M291" s="70"/>
      <c r="N291" s="70">
        <f t="shared" si="1621"/>
        <v>0</v>
      </c>
      <c r="O291" s="71"/>
      <c r="P291" s="72"/>
      <c r="Q291" s="73" t="str">
        <f t="shared" ref="Q291" si="1787">IF(COUNT(V292:Z292,AP292)=0,0,IF(Q292=ROUNDDOWN(W292,0),CONCATENATE("ﾌﾞ-P",W291),IF(Q292=ROUNDDOWN(X292,0),CONCATENATE("ｾ-P",X291),IF(Q292=ROUNDDOWN(Y292,0),CONCATENATE("コ-P",Y291),IF(Q292=ROUNDDOWN(Z292,0),CONCATENATE("施-P",Z291),IF(Q292=ROUNDDOWN(AP292,0),CONCATENATE("歩-",AP291),IF(Q292=ROUNDDOWN(V292,-1),CONCATENATE(V291))))))))</f>
        <v>ﾌﾞ-P</v>
      </c>
      <c r="R291" s="74"/>
      <c r="S291" s="75"/>
      <c r="T291" s="75"/>
      <c r="U291" s="76"/>
      <c r="V291" s="77"/>
      <c r="W291" s="78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9"/>
      <c r="AJ291" s="80"/>
      <c r="AK291" s="81"/>
      <c r="AL291" s="81"/>
      <c r="AM291" s="81"/>
      <c r="AN291" s="81"/>
      <c r="AO291" s="75"/>
      <c r="AP291" s="75" t="str">
        <f t="shared" ref="AP291" si="1788">IF(AND($V292&lt;=0,$AH292=0,$AO292=0),"見積",IF(AND($V292=0,$AH292&lt;=0,$AO292=0),"材",IF(AND($V292=0,$AH292=0,$AO292&lt;=0),"労","複合")))</f>
        <v>複合</v>
      </c>
      <c r="AQ291" s="12"/>
    </row>
    <row r="292" spans="2:43" s="3" customFormat="1" ht="20.25" customHeight="1">
      <c r="B292" s="96"/>
      <c r="C292" s="82"/>
      <c r="D292" s="82"/>
      <c r="E292" s="83"/>
      <c r="F292" s="84"/>
      <c r="G292" s="85"/>
      <c r="H292" s="85"/>
      <c r="I292" s="100"/>
      <c r="J292" s="67"/>
      <c r="K292" s="68"/>
      <c r="L292" s="69"/>
      <c r="M292" s="86">
        <f>(C292)</f>
        <v>0</v>
      </c>
      <c r="N292" s="86">
        <f t="shared" si="1621"/>
        <v>0</v>
      </c>
      <c r="O292" s="87">
        <f>E292</f>
        <v>0</v>
      </c>
      <c r="P292" s="88">
        <f t="shared" ref="P292" si="1789">F292</f>
        <v>0</v>
      </c>
      <c r="Q292" s="89">
        <f t="shared" si="1568"/>
        <v>0</v>
      </c>
      <c r="R292" s="90"/>
      <c r="S292" s="91"/>
      <c r="T292" s="91"/>
      <c r="U292" s="57"/>
      <c r="V292" s="58" t="str">
        <f t="shared" ref="V292" si="1790">IF(COUNT(R292:T292)=0,"",ROUNDDOWN(MIN(R292:T292)*U292,-1))</f>
        <v/>
      </c>
      <c r="W292" s="92"/>
      <c r="X292" s="91"/>
      <c r="Y292" s="91"/>
      <c r="Z292" s="91"/>
      <c r="AA292" s="91">
        <f t="shared" ref="AA292" si="1791">MIN(V292:Z292)</f>
        <v>0</v>
      </c>
      <c r="AB292" s="93"/>
      <c r="AC292" s="91">
        <f t="shared" ref="AC292" si="1792">AA292*AB292</f>
        <v>0</v>
      </c>
      <c r="AD292" s="93"/>
      <c r="AE292" s="93"/>
      <c r="AF292" s="93"/>
      <c r="AG292" s="93"/>
      <c r="AH292" s="91">
        <f t="shared" ref="AH292" si="1793">AC292*((1+AD292)+AE292+AF292+AG292)</f>
        <v>0</v>
      </c>
      <c r="AI292" s="91">
        <f>IF($AI291="",0,VLOOKUP(AI291,#REF!,2,FALSE))</f>
        <v>0</v>
      </c>
      <c r="AJ292" s="91">
        <f>IF($AJ291="",0,VLOOKUP(AJ291,#REF!,2,FALSE))</f>
        <v>0</v>
      </c>
      <c r="AK292" s="91">
        <f t="shared" ref="AK292:AL292" si="1794">IF(AI292="","",AI292*AK291)</f>
        <v>0</v>
      </c>
      <c r="AL292" s="91">
        <f t="shared" si="1794"/>
        <v>0</v>
      </c>
      <c r="AM292" s="91">
        <f>IF($AM291=0,0,[36]R6県単価!$C$41)</f>
        <v>0</v>
      </c>
      <c r="AN292" s="91">
        <f t="shared" ref="AN292" si="1795">IF(AI292="",0,AK292*AN291)+IF(AJ292="",0,AL292*AN291)</f>
        <v>0</v>
      </c>
      <c r="AO292" s="91">
        <f t="shared" ref="AO292" si="1796">SUM(AK292:AN292)</f>
        <v>0</v>
      </c>
      <c r="AP292" s="91">
        <f t="shared" ref="AP292" si="1797">AH292+AO292</f>
        <v>0</v>
      </c>
      <c r="AQ292" s="12"/>
    </row>
    <row r="293" spans="2:43" s="3" customFormat="1" ht="20.25" customHeight="1">
      <c r="B293" s="94"/>
      <c r="C293" s="63"/>
      <c r="D293" s="63"/>
      <c r="E293" s="64"/>
      <c r="F293" s="65"/>
      <c r="G293" s="66"/>
      <c r="H293" s="66"/>
      <c r="I293" s="95"/>
      <c r="J293" s="67"/>
      <c r="K293" s="68"/>
      <c r="L293" s="69"/>
      <c r="M293" s="70"/>
      <c r="N293" s="70">
        <f t="shared" si="1621"/>
        <v>0</v>
      </c>
      <c r="O293" s="71"/>
      <c r="P293" s="72"/>
      <c r="Q293" s="73" t="str">
        <f t="shared" ref="Q293" si="1798">IF(COUNT(V294:Z294,AP294)=0,0,IF(Q294=ROUNDDOWN(W294,0),CONCATENATE("ﾌﾞ-P",W293),IF(Q294=ROUNDDOWN(X294,0),CONCATENATE("ｾ-P",X293),IF(Q294=ROUNDDOWN(Y294,0),CONCATENATE("コ-P",Y293),IF(Q294=ROUNDDOWN(Z294,0),CONCATENATE("施-P",Z293),IF(Q294=ROUNDDOWN(AP294,0),CONCATENATE("歩-",AP293),IF(Q294=ROUNDDOWN(V294,-1),CONCATENATE(V293))))))))</f>
        <v>ﾌﾞ-P</v>
      </c>
      <c r="R293" s="74"/>
      <c r="S293" s="75"/>
      <c r="T293" s="75"/>
      <c r="U293" s="76"/>
      <c r="V293" s="77"/>
      <c r="W293" s="78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9"/>
      <c r="AJ293" s="80"/>
      <c r="AK293" s="81"/>
      <c r="AL293" s="81"/>
      <c r="AM293" s="81"/>
      <c r="AN293" s="81"/>
      <c r="AO293" s="75"/>
      <c r="AP293" s="75" t="str">
        <f t="shared" ref="AP293" si="1799">IF(AND($V294&lt;=0,$AH294=0,$AO294=0),"見積",IF(AND($V294=0,$AH294&lt;=0,$AO294=0),"材",IF(AND($V294=0,$AH294=0,$AO294&lt;=0),"労","複合")))</f>
        <v>複合</v>
      </c>
      <c r="AQ293" s="12"/>
    </row>
    <row r="294" spans="2:43" s="3" customFormat="1" ht="20.25" customHeight="1">
      <c r="B294" s="96"/>
      <c r="C294" s="82"/>
      <c r="D294" s="82"/>
      <c r="E294" s="83"/>
      <c r="F294" s="84"/>
      <c r="G294" s="85"/>
      <c r="H294" s="85"/>
      <c r="I294" s="100"/>
      <c r="J294" s="67"/>
      <c r="K294" s="68"/>
      <c r="L294" s="69"/>
      <c r="M294" s="86">
        <f>(C294)</f>
        <v>0</v>
      </c>
      <c r="N294" s="86">
        <f t="shared" si="1621"/>
        <v>0</v>
      </c>
      <c r="O294" s="87">
        <f>E294</f>
        <v>0</v>
      </c>
      <c r="P294" s="88">
        <f t="shared" ref="P294" si="1800">F294</f>
        <v>0</v>
      </c>
      <c r="Q294" s="89">
        <f t="shared" si="1568"/>
        <v>0</v>
      </c>
      <c r="R294" s="90"/>
      <c r="S294" s="91"/>
      <c r="T294" s="91"/>
      <c r="U294" s="57"/>
      <c r="V294" s="58" t="str">
        <f t="shared" ref="V294" si="1801">IF(COUNT(R294:T294)=0,"",ROUNDDOWN(MIN(R294:T294)*U294,-1))</f>
        <v/>
      </c>
      <c r="W294" s="92"/>
      <c r="X294" s="91"/>
      <c r="Y294" s="91"/>
      <c r="Z294" s="91"/>
      <c r="AA294" s="91">
        <f t="shared" ref="AA294" si="1802">MIN(V294:Z294)</f>
        <v>0</v>
      </c>
      <c r="AB294" s="93"/>
      <c r="AC294" s="91">
        <f t="shared" ref="AC294" si="1803">AA294*AB294</f>
        <v>0</v>
      </c>
      <c r="AD294" s="93"/>
      <c r="AE294" s="93"/>
      <c r="AF294" s="93"/>
      <c r="AG294" s="93"/>
      <c r="AH294" s="91">
        <f t="shared" ref="AH294" si="1804">AC294*((1+AD294)+AE294+AF294+AG294)</f>
        <v>0</v>
      </c>
      <c r="AI294" s="91">
        <f>IF($AI293="",0,VLOOKUP(AI293,#REF!,2,FALSE))</f>
        <v>0</v>
      </c>
      <c r="AJ294" s="91">
        <f>IF($AJ293="",0,VLOOKUP(AJ293,#REF!,2,FALSE))</f>
        <v>0</v>
      </c>
      <c r="AK294" s="91">
        <f t="shared" ref="AK294:AL294" si="1805">IF(AI294="","",AI294*AK293)</f>
        <v>0</v>
      </c>
      <c r="AL294" s="91">
        <f t="shared" si="1805"/>
        <v>0</v>
      </c>
      <c r="AM294" s="91">
        <f>IF($AM293=0,0,[36]R6県単価!$C$41)</f>
        <v>0</v>
      </c>
      <c r="AN294" s="91">
        <f t="shared" ref="AN294" si="1806">IF(AI294="",0,AK294*AN293)+IF(AJ294="",0,AL294*AN293)</f>
        <v>0</v>
      </c>
      <c r="AO294" s="91">
        <f t="shared" ref="AO294" si="1807">SUM(AK294:AN294)</f>
        <v>0</v>
      </c>
      <c r="AP294" s="91">
        <f t="shared" ref="AP294" si="1808">AH294+AO294</f>
        <v>0</v>
      </c>
      <c r="AQ294" s="12"/>
    </row>
    <row r="295" spans="2:43" s="3" customFormat="1" ht="20.25" customHeight="1">
      <c r="B295" s="94"/>
      <c r="C295" s="63"/>
      <c r="D295" s="63"/>
      <c r="E295" s="64"/>
      <c r="F295" s="65"/>
      <c r="G295" s="66"/>
      <c r="H295" s="66"/>
      <c r="I295" s="95"/>
      <c r="J295" s="67"/>
      <c r="K295" s="68"/>
      <c r="L295" s="69"/>
      <c r="M295" s="70"/>
      <c r="N295" s="70">
        <f t="shared" si="1621"/>
        <v>0</v>
      </c>
      <c r="O295" s="71"/>
      <c r="P295" s="72"/>
      <c r="Q295" s="73" t="str">
        <f t="shared" ref="Q295" si="1809">IF(COUNT(V296:Z296,AP296)=0,0,IF(Q296=ROUNDDOWN(W296,0),CONCATENATE("ﾌﾞ-P",W295),IF(Q296=ROUNDDOWN(X296,0),CONCATENATE("ｾ-P",X295),IF(Q296=ROUNDDOWN(Y296,0),CONCATENATE("コ-P",Y295),IF(Q296=ROUNDDOWN(Z296,0),CONCATENATE("施-P",Z295),IF(Q296=ROUNDDOWN(AP296,0),CONCATENATE("歩-",AP295),IF(Q296=ROUNDDOWN(V296,-1),CONCATENATE(V295))))))))</f>
        <v>ﾌﾞ-P</v>
      </c>
      <c r="R295" s="74"/>
      <c r="S295" s="75"/>
      <c r="T295" s="75"/>
      <c r="U295" s="76"/>
      <c r="V295" s="77"/>
      <c r="W295" s="78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9"/>
      <c r="AJ295" s="80"/>
      <c r="AK295" s="81"/>
      <c r="AL295" s="81"/>
      <c r="AM295" s="81"/>
      <c r="AN295" s="81"/>
      <c r="AO295" s="75"/>
      <c r="AP295" s="75" t="str">
        <f t="shared" ref="AP295" si="1810">IF(AND($V296&lt;=0,$AH296=0,$AO296=0),"見積",IF(AND($V296=0,$AH296&lt;=0,$AO296=0),"材",IF(AND($V296=0,$AH296=0,$AO296&lt;=0),"労","複合")))</f>
        <v>複合</v>
      </c>
      <c r="AQ295" s="12"/>
    </row>
    <row r="296" spans="2:43" s="3" customFormat="1" ht="20.25" customHeight="1">
      <c r="B296" s="96"/>
      <c r="C296" s="82"/>
      <c r="D296" s="82"/>
      <c r="E296" s="83"/>
      <c r="F296" s="84"/>
      <c r="G296" s="85"/>
      <c r="H296" s="85"/>
      <c r="I296" s="100"/>
      <c r="J296" s="67"/>
      <c r="K296" s="68"/>
      <c r="L296" s="69"/>
      <c r="M296" s="86">
        <f>(C296)</f>
        <v>0</v>
      </c>
      <c r="N296" s="86">
        <f t="shared" si="1621"/>
        <v>0</v>
      </c>
      <c r="O296" s="87">
        <f>E296</f>
        <v>0</v>
      </c>
      <c r="P296" s="88">
        <f t="shared" ref="P296" si="1811">F296</f>
        <v>0</v>
      </c>
      <c r="Q296" s="89">
        <f t="shared" si="1568"/>
        <v>0</v>
      </c>
      <c r="R296" s="90"/>
      <c r="S296" s="91"/>
      <c r="T296" s="91"/>
      <c r="U296" s="57"/>
      <c r="V296" s="58" t="str">
        <f t="shared" ref="V296" si="1812">IF(COUNT(R296:T296)=0,"",ROUNDDOWN(MIN(R296:T296)*U296,-1))</f>
        <v/>
      </c>
      <c r="W296" s="92"/>
      <c r="X296" s="91"/>
      <c r="Y296" s="91"/>
      <c r="Z296" s="91"/>
      <c r="AA296" s="91">
        <f t="shared" ref="AA296" si="1813">MIN(V296:Z296)</f>
        <v>0</v>
      </c>
      <c r="AB296" s="93"/>
      <c r="AC296" s="91">
        <f t="shared" ref="AC296" si="1814">AA296*AB296</f>
        <v>0</v>
      </c>
      <c r="AD296" s="93"/>
      <c r="AE296" s="93"/>
      <c r="AF296" s="93"/>
      <c r="AG296" s="93"/>
      <c r="AH296" s="91">
        <f t="shared" ref="AH296" si="1815">AC296*((1+AD296)+AE296+AF296+AG296)</f>
        <v>0</v>
      </c>
      <c r="AI296" s="91">
        <f>IF($AI295="",0,VLOOKUP(AI295,#REF!,2,FALSE))</f>
        <v>0</v>
      </c>
      <c r="AJ296" s="91">
        <f>IF($AJ295="",0,VLOOKUP(AJ295,#REF!,2,FALSE))</f>
        <v>0</v>
      </c>
      <c r="AK296" s="91">
        <f t="shared" ref="AK296:AL296" si="1816">IF(AI296="","",AI296*AK295)</f>
        <v>0</v>
      </c>
      <c r="AL296" s="91">
        <f t="shared" si="1816"/>
        <v>0</v>
      </c>
      <c r="AM296" s="91">
        <f>IF($AM295=0,0,[36]R6県単価!$C$41)</f>
        <v>0</v>
      </c>
      <c r="AN296" s="91">
        <f t="shared" ref="AN296" si="1817">IF(AI296="",0,AK296*AN295)+IF(AJ296="",0,AL296*AN295)</f>
        <v>0</v>
      </c>
      <c r="AO296" s="91">
        <f t="shared" ref="AO296" si="1818">SUM(AK296:AN296)</f>
        <v>0</v>
      </c>
      <c r="AP296" s="91">
        <f t="shared" ref="AP296" si="1819">AH296+AO296</f>
        <v>0</v>
      </c>
      <c r="AQ296" s="12"/>
    </row>
    <row r="297" spans="2:43" s="3" customFormat="1" ht="20.25" customHeight="1">
      <c r="B297" s="94"/>
      <c r="C297" s="63"/>
      <c r="D297" s="63"/>
      <c r="E297" s="64"/>
      <c r="F297" s="65"/>
      <c r="G297" s="66"/>
      <c r="H297" s="66"/>
      <c r="I297" s="95"/>
      <c r="J297" s="67"/>
      <c r="K297" s="68"/>
      <c r="L297" s="69"/>
      <c r="M297" s="70"/>
      <c r="N297" s="70">
        <f t="shared" si="1621"/>
        <v>0</v>
      </c>
      <c r="O297" s="71"/>
      <c r="P297" s="72"/>
      <c r="Q297" s="73" t="str">
        <f t="shared" ref="Q297" si="1820">IF(COUNT(V298:Z298,AP298)=0,0,IF(Q298=ROUNDDOWN(W298,0),CONCATENATE("ﾌﾞ-P",W297),IF(Q298=ROUNDDOWN(X298,0),CONCATENATE("ｾ-P",X297),IF(Q298=ROUNDDOWN(Y298,0),CONCATENATE("コ-P",Y297),IF(Q298=ROUNDDOWN(Z298,0),CONCATENATE("施-P",Z297),IF(Q298=ROUNDDOWN(AP298,0),CONCATENATE("歩-",AP297),IF(Q298=ROUNDDOWN(V298,-1),CONCATENATE(V297))))))))</f>
        <v>ﾌﾞ-P</v>
      </c>
      <c r="R297" s="74"/>
      <c r="S297" s="75"/>
      <c r="T297" s="75"/>
      <c r="U297" s="76"/>
      <c r="V297" s="77"/>
      <c r="W297" s="78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9"/>
      <c r="AJ297" s="80"/>
      <c r="AK297" s="81"/>
      <c r="AL297" s="81"/>
      <c r="AM297" s="81"/>
      <c r="AN297" s="81"/>
      <c r="AO297" s="75"/>
      <c r="AP297" s="75" t="str">
        <f t="shared" ref="AP297" si="1821">IF(AND($V298&lt;=0,$AH298=0,$AO298=0),"見積",IF(AND($V298=0,$AH298&lt;=0,$AO298=0),"材",IF(AND($V298=0,$AH298=0,$AO298&lt;=0),"労","複合")))</f>
        <v>複合</v>
      </c>
      <c r="AQ297" s="12"/>
    </row>
    <row r="298" spans="2:43" s="3" customFormat="1" ht="20.25" customHeight="1">
      <c r="B298" s="96"/>
      <c r="C298" s="84"/>
      <c r="D298" s="82"/>
      <c r="E298" s="83"/>
      <c r="F298" s="84"/>
      <c r="G298" s="85"/>
      <c r="H298" s="85"/>
      <c r="I298" s="100"/>
      <c r="J298" s="67"/>
      <c r="K298" s="68"/>
      <c r="L298" s="69"/>
      <c r="M298" s="86">
        <f>(C298)</f>
        <v>0</v>
      </c>
      <c r="N298" s="86">
        <f t="shared" si="1621"/>
        <v>0</v>
      </c>
      <c r="O298" s="87">
        <f>E298</f>
        <v>0</v>
      </c>
      <c r="P298" s="88">
        <f t="shared" ref="P298" si="1822">F298</f>
        <v>0</v>
      </c>
      <c r="Q298" s="89">
        <f t="shared" si="1568"/>
        <v>0</v>
      </c>
      <c r="R298" s="90"/>
      <c r="S298" s="91"/>
      <c r="T298" s="91"/>
      <c r="U298" s="57"/>
      <c r="V298" s="58" t="str">
        <f t="shared" ref="V298" si="1823">IF(COUNT(R298:T298)=0,"",ROUNDDOWN(MIN(R298:T298)*U298,-1))</f>
        <v/>
      </c>
      <c r="W298" s="92"/>
      <c r="X298" s="91"/>
      <c r="Y298" s="91"/>
      <c r="Z298" s="91"/>
      <c r="AA298" s="91">
        <f t="shared" ref="AA298" si="1824">MIN(V298:Z298)</f>
        <v>0</v>
      </c>
      <c r="AB298" s="93"/>
      <c r="AC298" s="91">
        <f t="shared" ref="AC298" si="1825">AA298*AB298</f>
        <v>0</v>
      </c>
      <c r="AD298" s="93"/>
      <c r="AE298" s="93"/>
      <c r="AF298" s="93"/>
      <c r="AG298" s="93"/>
      <c r="AH298" s="91">
        <f t="shared" ref="AH298" si="1826">AC298*((1+AD298)+AE298+AF298+AG298)</f>
        <v>0</v>
      </c>
      <c r="AI298" s="91">
        <f>IF($AI297="",0,VLOOKUP(AI297,#REF!,2,FALSE))</f>
        <v>0</v>
      </c>
      <c r="AJ298" s="91">
        <f>IF($AJ297="",0,VLOOKUP(AJ297,#REF!,2,FALSE))</f>
        <v>0</v>
      </c>
      <c r="AK298" s="91">
        <f t="shared" ref="AK298:AL298" si="1827">IF(AI298="","",AI298*AK297)</f>
        <v>0</v>
      </c>
      <c r="AL298" s="91">
        <f t="shared" si="1827"/>
        <v>0</v>
      </c>
      <c r="AM298" s="91">
        <f>IF($AM297=0,0,[36]R6県単価!$C$41)</f>
        <v>0</v>
      </c>
      <c r="AN298" s="91">
        <f t="shared" ref="AN298" si="1828">IF(AI298="",0,AK298*AN297)+IF(AJ298="",0,AL298*AN297)</f>
        <v>0</v>
      </c>
      <c r="AO298" s="91">
        <f t="shared" ref="AO298" si="1829">SUM(AK298:AN298)</f>
        <v>0</v>
      </c>
      <c r="AP298" s="91">
        <f t="shared" ref="AP298" si="1830">AH298+AO298</f>
        <v>0</v>
      </c>
      <c r="AQ298" s="12"/>
    </row>
    <row r="299" spans="2:43" s="3" customFormat="1" ht="20.25" customHeight="1">
      <c r="B299" s="94"/>
      <c r="C299" s="63"/>
      <c r="D299" s="63"/>
      <c r="E299" s="64"/>
      <c r="F299" s="65"/>
      <c r="G299" s="66"/>
      <c r="H299" s="66"/>
      <c r="I299" s="95"/>
      <c r="J299" s="67"/>
      <c r="K299" s="68"/>
      <c r="L299" s="69"/>
      <c r="M299" s="70"/>
      <c r="N299" s="70">
        <f t="shared" si="1621"/>
        <v>0</v>
      </c>
      <c r="O299" s="71"/>
      <c r="P299" s="72"/>
      <c r="Q299" s="73" t="str">
        <f t="shared" ref="Q299" si="1831">IF(COUNT(V300:Z300,AP300)=0,0,IF(Q300=ROUNDDOWN(W300,0),CONCATENATE("ﾌﾞ-P",W299),IF(Q300=ROUNDDOWN(X300,0),CONCATENATE("ｾ-P",X299),IF(Q300=ROUNDDOWN(Y300,0),CONCATENATE("コ-P",Y299),IF(Q300=ROUNDDOWN(Z300,0),CONCATENATE("施-P",Z299),IF(Q300=ROUNDDOWN(AP300,0),CONCATENATE("歩-",AP299),IF(Q300=ROUNDDOWN(V300,-1),CONCATENATE(V299))))))))</f>
        <v>ﾌﾞ-P</v>
      </c>
      <c r="R299" s="74"/>
      <c r="S299" s="75"/>
      <c r="T299" s="75"/>
      <c r="U299" s="76"/>
      <c r="V299" s="77"/>
      <c r="W299" s="78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9"/>
      <c r="AJ299" s="80"/>
      <c r="AK299" s="81"/>
      <c r="AL299" s="81"/>
      <c r="AM299" s="81"/>
      <c r="AN299" s="81"/>
      <c r="AO299" s="75"/>
      <c r="AP299" s="75" t="str">
        <f t="shared" ref="AP299" si="1832">IF(AND($V300&lt;=0,$AH300=0,$AO300=0),"見積",IF(AND($V300=0,$AH300&lt;=0,$AO300=0),"材",IF(AND($V300=0,$AH300=0,$AO300&lt;=0),"労","複合")))</f>
        <v>複合</v>
      </c>
      <c r="AQ299" s="12"/>
    </row>
    <row r="300" spans="2:43" s="3" customFormat="1" ht="20.25" customHeight="1">
      <c r="B300" s="96"/>
      <c r="C300" s="82"/>
      <c r="D300" s="82"/>
      <c r="E300" s="83"/>
      <c r="F300" s="84"/>
      <c r="G300" s="85"/>
      <c r="H300" s="85"/>
      <c r="I300" s="100"/>
      <c r="J300" s="67"/>
      <c r="K300" s="68"/>
      <c r="L300" s="69"/>
      <c r="M300" s="86">
        <f>(C300)</f>
        <v>0</v>
      </c>
      <c r="N300" s="86">
        <f t="shared" si="1621"/>
        <v>0</v>
      </c>
      <c r="O300" s="87">
        <f>E300</f>
        <v>0</v>
      </c>
      <c r="P300" s="88">
        <f t="shared" ref="P300" si="1833">F300</f>
        <v>0</v>
      </c>
      <c r="Q300" s="89">
        <f t="shared" si="1568"/>
        <v>0</v>
      </c>
      <c r="R300" s="90"/>
      <c r="S300" s="91"/>
      <c r="T300" s="91"/>
      <c r="U300" s="57"/>
      <c r="V300" s="58" t="str">
        <f t="shared" ref="V300" si="1834">IF(COUNT(R300:T300)=0,"",ROUNDDOWN(MIN(R300:T300)*U300,-1))</f>
        <v/>
      </c>
      <c r="W300" s="92"/>
      <c r="X300" s="91"/>
      <c r="Y300" s="91"/>
      <c r="Z300" s="91"/>
      <c r="AA300" s="91">
        <f t="shared" ref="AA300" si="1835">MIN(V300:Z300)</f>
        <v>0</v>
      </c>
      <c r="AB300" s="93"/>
      <c r="AC300" s="91">
        <f t="shared" ref="AC300" si="1836">AA300*AB300</f>
        <v>0</v>
      </c>
      <c r="AD300" s="93"/>
      <c r="AE300" s="93"/>
      <c r="AF300" s="93"/>
      <c r="AG300" s="93"/>
      <c r="AH300" s="91">
        <f t="shared" ref="AH300" si="1837">AC300*((1+AD300)+AE300+AF300+AG300)</f>
        <v>0</v>
      </c>
      <c r="AI300" s="91">
        <f>IF($AI299="",0,VLOOKUP(AI299,#REF!,2,FALSE))</f>
        <v>0</v>
      </c>
      <c r="AJ300" s="91">
        <f>IF($AJ299="",0,VLOOKUP(AJ299,#REF!,2,FALSE))</f>
        <v>0</v>
      </c>
      <c r="AK300" s="91">
        <f t="shared" ref="AK300:AL300" si="1838">IF(AI300="","",AI300*AK299)</f>
        <v>0</v>
      </c>
      <c r="AL300" s="91">
        <f t="shared" si="1838"/>
        <v>0</v>
      </c>
      <c r="AM300" s="91">
        <f>IF($AM299=0,0,[36]R6県単価!$C$41)</f>
        <v>0</v>
      </c>
      <c r="AN300" s="91">
        <f t="shared" ref="AN300" si="1839">IF(AI300="",0,AK300*AN299)+IF(AJ300="",0,AL300*AN299)</f>
        <v>0</v>
      </c>
      <c r="AO300" s="91">
        <f t="shared" ref="AO300" si="1840">SUM(AK300:AN300)</f>
        <v>0</v>
      </c>
      <c r="AP300" s="91">
        <f t="shared" ref="AP300" si="1841">AH300+AO300</f>
        <v>0</v>
      </c>
      <c r="AQ300" s="12"/>
    </row>
    <row r="301" spans="2:43" s="3" customFormat="1" ht="20.25" customHeight="1">
      <c r="B301" s="94"/>
      <c r="C301" s="63"/>
      <c r="D301" s="63"/>
      <c r="E301" s="64"/>
      <c r="F301" s="65"/>
      <c r="G301" s="66"/>
      <c r="H301" s="66"/>
      <c r="I301" s="95"/>
      <c r="J301" s="67"/>
      <c r="K301" s="68"/>
      <c r="L301" s="69"/>
      <c r="M301" s="70"/>
      <c r="N301" s="70">
        <f t="shared" si="1621"/>
        <v>0</v>
      </c>
      <c r="O301" s="71"/>
      <c r="P301" s="72"/>
      <c r="Q301" s="73" t="str">
        <f t="shared" ref="Q301" si="1842">IF(COUNT(V302:Z302,AP302)=0,0,IF(Q302=ROUNDDOWN(W302,0),CONCATENATE("ﾌﾞ-P",W301),IF(Q302=ROUNDDOWN(X302,0),CONCATENATE("ｾ-P",X301),IF(Q302=ROUNDDOWN(Y302,0),CONCATENATE("コ-P",Y301),IF(Q302=ROUNDDOWN(Z302,0),CONCATENATE("施-P",Z301),IF(Q302=ROUNDDOWN(AP302,0),CONCATENATE("歩-",AP301),IF(Q302=ROUNDDOWN(V302,-1),CONCATENATE(V301))))))))</f>
        <v>ﾌﾞ-P</v>
      </c>
      <c r="R301" s="74"/>
      <c r="S301" s="75"/>
      <c r="T301" s="75"/>
      <c r="U301" s="76"/>
      <c r="V301" s="77"/>
      <c r="W301" s="78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9"/>
      <c r="AJ301" s="80"/>
      <c r="AK301" s="81"/>
      <c r="AL301" s="81"/>
      <c r="AM301" s="81"/>
      <c r="AN301" s="81"/>
      <c r="AO301" s="75"/>
      <c r="AP301" s="75" t="str">
        <f t="shared" ref="AP301" si="1843">IF(AND($V302&lt;=0,$AH302=0,$AO302=0),"見積",IF(AND($V302=0,$AH302&lt;=0,$AO302=0),"材",IF(AND($V302=0,$AH302=0,$AO302&lt;=0),"労","複合")))</f>
        <v>複合</v>
      </c>
      <c r="AQ301" s="12"/>
    </row>
    <row r="302" spans="2:43" s="3" customFormat="1" ht="20.25" customHeight="1">
      <c r="B302" s="96"/>
      <c r="C302" s="82"/>
      <c r="D302" s="82"/>
      <c r="E302" s="83"/>
      <c r="F302" s="84"/>
      <c r="G302" s="85"/>
      <c r="H302" s="85"/>
      <c r="I302" s="100"/>
      <c r="J302" s="67"/>
      <c r="K302" s="68"/>
      <c r="L302" s="69"/>
      <c r="M302" s="86">
        <f>(C302)</f>
        <v>0</v>
      </c>
      <c r="N302" s="86">
        <f t="shared" si="1621"/>
        <v>0</v>
      </c>
      <c r="O302" s="87">
        <f>E302</f>
        <v>0</v>
      </c>
      <c r="P302" s="88">
        <f t="shared" ref="P302" si="1844">F302</f>
        <v>0</v>
      </c>
      <c r="Q302" s="89">
        <f t="shared" si="1568"/>
        <v>0</v>
      </c>
      <c r="R302" s="90"/>
      <c r="S302" s="91"/>
      <c r="T302" s="91"/>
      <c r="U302" s="57"/>
      <c r="V302" s="58" t="str">
        <f t="shared" ref="V302" si="1845">IF(COUNT(R302:T302)=0,"",ROUNDDOWN(MIN(R302:T302)*U302,-1))</f>
        <v/>
      </c>
      <c r="W302" s="92"/>
      <c r="X302" s="91"/>
      <c r="Y302" s="91"/>
      <c r="Z302" s="91"/>
      <c r="AA302" s="91">
        <f t="shared" ref="AA302" si="1846">MIN(V302:Z302)</f>
        <v>0</v>
      </c>
      <c r="AB302" s="93"/>
      <c r="AC302" s="91">
        <f t="shared" ref="AC302" si="1847">AA302*AB302</f>
        <v>0</v>
      </c>
      <c r="AD302" s="93"/>
      <c r="AE302" s="93"/>
      <c r="AF302" s="93"/>
      <c r="AG302" s="93"/>
      <c r="AH302" s="91">
        <f t="shared" ref="AH302" si="1848">AC302*((1+AD302)+AE302+AF302+AG302)</f>
        <v>0</v>
      </c>
      <c r="AI302" s="91">
        <f>IF($AI301="",0,VLOOKUP(AI301,#REF!,2,FALSE))</f>
        <v>0</v>
      </c>
      <c r="AJ302" s="91">
        <f>IF($AJ301="",0,VLOOKUP(AJ301,#REF!,2,FALSE))</f>
        <v>0</v>
      </c>
      <c r="AK302" s="91">
        <f t="shared" ref="AK302:AL302" si="1849">IF(AI302="","",AI302*AK301)</f>
        <v>0</v>
      </c>
      <c r="AL302" s="91">
        <f t="shared" si="1849"/>
        <v>0</v>
      </c>
      <c r="AM302" s="91">
        <f>IF($AM301=0,0,[36]R6県単価!$C$41)</f>
        <v>0</v>
      </c>
      <c r="AN302" s="91">
        <f t="shared" ref="AN302" si="1850">IF(AI302="",0,AK302*AN301)+IF(AJ302="",0,AL302*AN301)</f>
        <v>0</v>
      </c>
      <c r="AO302" s="91">
        <f t="shared" ref="AO302" si="1851">SUM(AK302:AN302)</f>
        <v>0</v>
      </c>
      <c r="AP302" s="91">
        <f t="shared" ref="AP302" si="1852">AH302+AO302</f>
        <v>0</v>
      </c>
      <c r="AQ302" s="12"/>
    </row>
    <row r="303" spans="2:43" s="3" customFormat="1" ht="20.25" customHeight="1">
      <c r="B303" s="94"/>
      <c r="C303" s="63"/>
      <c r="D303" s="63"/>
      <c r="E303" s="64"/>
      <c r="F303" s="65"/>
      <c r="G303" s="66"/>
      <c r="H303" s="66"/>
      <c r="I303" s="95"/>
      <c r="J303" s="67"/>
      <c r="K303" s="68"/>
      <c r="L303" s="69"/>
      <c r="M303" s="70"/>
      <c r="N303" s="70">
        <f t="shared" si="1621"/>
        <v>0</v>
      </c>
      <c r="O303" s="71"/>
      <c r="P303" s="72"/>
      <c r="Q303" s="73" t="str">
        <f t="shared" ref="Q303" si="1853">IF(COUNT(V304:Z304,AP304)=0,0,IF(Q304=ROUNDDOWN(W304,0),CONCATENATE("ﾌﾞ-P",W303),IF(Q304=ROUNDDOWN(X304,0),CONCATENATE("ｾ-P",X303),IF(Q304=ROUNDDOWN(Y304,0),CONCATENATE("コ-P",Y303),IF(Q304=ROUNDDOWN(Z304,0),CONCATENATE("施-P",Z303),IF(Q304=ROUNDDOWN(AP304,0),CONCATENATE("歩-",AP303),IF(Q304=ROUNDDOWN(V304,-1),CONCATENATE(V303))))))))</f>
        <v>ﾌﾞ-P</v>
      </c>
      <c r="R303" s="74"/>
      <c r="S303" s="75"/>
      <c r="T303" s="75"/>
      <c r="U303" s="76"/>
      <c r="V303" s="77"/>
      <c r="W303" s="78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9"/>
      <c r="AJ303" s="80"/>
      <c r="AK303" s="81"/>
      <c r="AL303" s="81"/>
      <c r="AM303" s="81"/>
      <c r="AN303" s="81"/>
      <c r="AO303" s="75"/>
      <c r="AP303" s="75" t="str">
        <f t="shared" ref="AP303" si="1854">IF(AND($V304&lt;=0,$AH304=0,$AO304=0),"見積",IF(AND($V304=0,$AH304&lt;=0,$AO304=0),"材",IF(AND($V304=0,$AH304=0,$AO304&lt;=0),"労","複合")))</f>
        <v>複合</v>
      </c>
      <c r="AQ303" s="12"/>
    </row>
    <row r="304" spans="2:43" s="3" customFormat="1" ht="20.25" customHeight="1">
      <c r="B304" s="96"/>
      <c r="C304" s="82"/>
      <c r="D304" s="82"/>
      <c r="E304" s="83"/>
      <c r="F304" s="84"/>
      <c r="G304" s="85"/>
      <c r="H304" s="85"/>
      <c r="I304" s="100"/>
      <c r="J304" s="67"/>
      <c r="K304" s="68"/>
      <c r="L304" s="69"/>
      <c r="M304" s="86">
        <f>(C304)</f>
        <v>0</v>
      </c>
      <c r="N304" s="86">
        <f t="shared" si="1621"/>
        <v>0</v>
      </c>
      <c r="O304" s="87">
        <f>E304</f>
        <v>0</v>
      </c>
      <c r="P304" s="88">
        <f t="shared" ref="P304" si="1855">F304</f>
        <v>0</v>
      </c>
      <c r="Q304" s="89">
        <f t="shared" si="1568"/>
        <v>0</v>
      </c>
      <c r="R304" s="90"/>
      <c r="S304" s="91"/>
      <c r="T304" s="91"/>
      <c r="U304" s="57"/>
      <c r="V304" s="58" t="str">
        <f t="shared" ref="V304" si="1856">IF(COUNT(R304:T304)=0,"",ROUNDDOWN(MIN(R304:T304)*U304,-1))</f>
        <v/>
      </c>
      <c r="W304" s="92"/>
      <c r="X304" s="91"/>
      <c r="Y304" s="91"/>
      <c r="Z304" s="91"/>
      <c r="AA304" s="91">
        <f t="shared" ref="AA304" si="1857">MIN(V304:Z304)</f>
        <v>0</v>
      </c>
      <c r="AB304" s="93"/>
      <c r="AC304" s="91">
        <f t="shared" ref="AC304" si="1858">AA304*AB304</f>
        <v>0</v>
      </c>
      <c r="AD304" s="93"/>
      <c r="AE304" s="93"/>
      <c r="AF304" s="93"/>
      <c r="AG304" s="93"/>
      <c r="AH304" s="91">
        <f t="shared" ref="AH304" si="1859">AC304*((1+AD304)+AE304+AF304+AG304)</f>
        <v>0</v>
      </c>
      <c r="AI304" s="91">
        <f>IF($AI303="",0,VLOOKUP(AI303,#REF!,2,FALSE))</f>
        <v>0</v>
      </c>
      <c r="AJ304" s="91">
        <f>IF($AJ303="",0,VLOOKUP(AJ303,#REF!,2,FALSE))</f>
        <v>0</v>
      </c>
      <c r="AK304" s="91">
        <f t="shared" ref="AK304:AL304" si="1860">IF(AI304="","",AI304*AK303)</f>
        <v>0</v>
      </c>
      <c r="AL304" s="91">
        <f t="shared" si="1860"/>
        <v>0</v>
      </c>
      <c r="AM304" s="91">
        <f>IF($AM303=0,0,[36]R6県単価!$C$41)</f>
        <v>0</v>
      </c>
      <c r="AN304" s="91">
        <f t="shared" ref="AN304" si="1861">IF(AI304="",0,AK304*AN303)+IF(AJ304="",0,AL304*AN303)</f>
        <v>0</v>
      </c>
      <c r="AO304" s="91">
        <f t="shared" ref="AO304" si="1862">SUM(AK304:AN304)</f>
        <v>0</v>
      </c>
      <c r="AP304" s="91">
        <f t="shared" ref="AP304" si="1863">AH304+AO304</f>
        <v>0</v>
      </c>
      <c r="AQ304" s="12"/>
    </row>
    <row r="305" spans="2:43" s="3" customFormat="1" ht="20.25" customHeight="1">
      <c r="B305" s="94"/>
      <c r="C305" s="63"/>
      <c r="D305" s="63"/>
      <c r="E305" s="64"/>
      <c r="F305" s="65"/>
      <c r="G305" s="66"/>
      <c r="H305" s="66"/>
      <c r="I305" s="95"/>
      <c r="J305" s="67"/>
      <c r="K305" s="68"/>
      <c r="L305" s="69"/>
      <c r="M305" s="70"/>
      <c r="N305" s="70">
        <f t="shared" si="1621"/>
        <v>0</v>
      </c>
      <c r="O305" s="71"/>
      <c r="P305" s="72"/>
      <c r="Q305" s="73" t="str">
        <f t="shared" ref="Q305" si="1864">IF(COUNT(V306:Z306,AP306)=0,0,IF(Q306=ROUNDDOWN(W306,0),CONCATENATE("ﾌﾞ-P",W305),IF(Q306=ROUNDDOWN(X306,0),CONCATENATE("ｾ-P",X305),IF(Q306=ROUNDDOWN(Y306,0),CONCATENATE("コ-P",Y305),IF(Q306=ROUNDDOWN(Z306,0),CONCATENATE("施-P",Z305),IF(Q306=ROUNDDOWN(AP306,0),CONCATENATE("歩-",AP305),IF(Q306=ROUNDDOWN(V306,-1),CONCATENATE(V305))))))))</f>
        <v>ﾌﾞ-P</v>
      </c>
      <c r="R305" s="74"/>
      <c r="S305" s="75"/>
      <c r="T305" s="75"/>
      <c r="U305" s="76"/>
      <c r="V305" s="77"/>
      <c r="W305" s="78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9"/>
      <c r="AJ305" s="80"/>
      <c r="AK305" s="81"/>
      <c r="AL305" s="81"/>
      <c r="AM305" s="81"/>
      <c r="AN305" s="81"/>
      <c r="AO305" s="75"/>
      <c r="AP305" s="75" t="str">
        <f t="shared" ref="AP305" si="1865">IF(AND($V306&lt;=0,$AH306=0,$AO306=0),"見積",IF(AND($V306=0,$AH306&lt;=0,$AO306=0),"材",IF(AND($V306=0,$AH306=0,$AO306&lt;=0),"労","複合")))</f>
        <v>複合</v>
      </c>
      <c r="AQ305" s="12"/>
    </row>
    <row r="306" spans="2:43" s="3" customFormat="1" ht="20.25" customHeight="1">
      <c r="B306" s="96"/>
      <c r="C306" s="82"/>
      <c r="D306" s="82"/>
      <c r="E306" s="83"/>
      <c r="F306" s="84"/>
      <c r="G306" s="85"/>
      <c r="H306" s="85"/>
      <c r="I306" s="100"/>
      <c r="J306" s="67"/>
      <c r="K306" s="68"/>
      <c r="L306" s="69"/>
      <c r="M306" s="86">
        <f>(C306)</f>
        <v>0</v>
      </c>
      <c r="N306" s="86">
        <f t="shared" si="1621"/>
        <v>0</v>
      </c>
      <c r="O306" s="87">
        <f>E306</f>
        <v>0</v>
      </c>
      <c r="P306" s="88">
        <f t="shared" ref="P306" si="1866">F306</f>
        <v>0</v>
      </c>
      <c r="Q306" s="89">
        <f t="shared" si="1568"/>
        <v>0</v>
      </c>
      <c r="R306" s="90"/>
      <c r="S306" s="91"/>
      <c r="T306" s="91"/>
      <c r="U306" s="57"/>
      <c r="V306" s="58" t="str">
        <f t="shared" ref="V306" si="1867">IF(COUNT(R306:T306)=0,"",ROUNDDOWN(MIN(R306:T306)*U306,-1))</f>
        <v/>
      </c>
      <c r="W306" s="92"/>
      <c r="X306" s="91"/>
      <c r="Y306" s="91"/>
      <c r="Z306" s="91"/>
      <c r="AA306" s="91">
        <f t="shared" ref="AA306" si="1868">MIN(V306:Z306)</f>
        <v>0</v>
      </c>
      <c r="AB306" s="93"/>
      <c r="AC306" s="91">
        <f t="shared" ref="AC306" si="1869">AA306*AB306</f>
        <v>0</v>
      </c>
      <c r="AD306" s="93"/>
      <c r="AE306" s="93"/>
      <c r="AF306" s="93"/>
      <c r="AG306" s="93"/>
      <c r="AH306" s="91">
        <f t="shared" ref="AH306" si="1870">AC306*((1+AD306)+AE306+AF306+AG306)</f>
        <v>0</v>
      </c>
      <c r="AI306" s="91">
        <f>IF($AI305="",0,VLOOKUP(AI305,#REF!,2,FALSE))</f>
        <v>0</v>
      </c>
      <c r="AJ306" s="91">
        <f>IF($AJ305="",0,VLOOKUP(AJ305,#REF!,2,FALSE))</f>
        <v>0</v>
      </c>
      <c r="AK306" s="91">
        <f t="shared" ref="AK306:AL306" si="1871">IF(AI306="","",AI306*AK305)</f>
        <v>0</v>
      </c>
      <c r="AL306" s="91">
        <f t="shared" si="1871"/>
        <v>0</v>
      </c>
      <c r="AM306" s="91">
        <f>IF($AM305=0,0,[36]R6県単価!$C$41)</f>
        <v>0</v>
      </c>
      <c r="AN306" s="91">
        <f t="shared" ref="AN306" si="1872">IF(AI306="",0,AK306*AN305)+IF(AJ306="",0,AL306*AN305)</f>
        <v>0</v>
      </c>
      <c r="AO306" s="91">
        <f t="shared" ref="AO306" si="1873">SUM(AK306:AN306)</f>
        <v>0</v>
      </c>
      <c r="AP306" s="91">
        <f t="shared" ref="AP306" si="1874">AH306+AO306</f>
        <v>0</v>
      </c>
      <c r="AQ306" s="12"/>
    </row>
    <row r="307" spans="2:43" s="3" customFormat="1" ht="20.25" customHeight="1">
      <c r="B307" s="94"/>
      <c r="C307" s="63"/>
      <c r="D307" s="63"/>
      <c r="E307" s="64"/>
      <c r="F307" s="65"/>
      <c r="G307" s="66"/>
      <c r="H307" s="66"/>
      <c r="I307" s="95"/>
      <c r="J307" s="67"/>
      <c r="K307" s="68"/>
      <c r="L307" s="69"/>
      <c r="M307" s="70"/>
      <c r="N307" s="70">
        <f t="shared" si="1621"/>
        <v>0</v>
      </c>
      <c r="O307" s="71"/>
      <c r="P307" s="72"/>
      <c r="Q307" s="73" t="str">
        <f t="shared" ref="Q307" si="1875">IF(COUNT(V308:Z308,AP308)=0,0,IF(Q308=ROUNDDOWN(W308,0),CONCATENATE("ﾌﾞ-P",W307),IF(Q308=ROUNDDOWN(X308,0),CONCATENATE("ｾ-P",X307),IF(Q308=ROUNDDOWN(Y308,0),CONCATENATE("コ-P",Y307),IF(Q308=ROUNDDOWN(Z308,0),CONCATENATE("施-P",Z307),IF(Q308=ROUNDDOWN(AP308,0),CONCATENATE("歩-",AP307),IF(Q308=ROUNDDOWN(V308,-1),CONCATENATE(V307))))))))</f>
        <v>ﾌﾞ-P</v>
      </c>
      <c r="R307" s="74"/>
      <c r="S307" s="75"/>
      <c r="T307" s="75"/>
      <c r="U307" s="76"/>
      <c r="V307" s="77"/>
      <c r="W307" s="78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9"/>
      <c r="AJ307" s="80"/>
      <c r="AK307" s="81"/>
      <c r="AL307" s="81"/>
      <c r="AM307" s="81"/>
      <c r="AN307" s="81"/>
      <c r="AO307" s="75"/>
      <c r="AP307" s="75" t="str">
        <f t="shared" ref="AP307" si="1876">IF(AND($V308&lt;=0,$AH308=0,$AO308=0),"見積",IF(AND($V308=0,$AH308&lt;=0,$AO308=0),"材",IF(AND($V308=0,$AH308=0,$AO308&lt;=0),"労","複合")))</f>
        <v>複合</v>
      </c>
      <c r="AQ307" s="12"/>
    </row>
    <row r="308" spans="2:43" s="3" customFormat="1" ht="20.25" customHeight="1">
      <c r="B308" s="96"/>
      <c r="C308" s="82"/>
      <c r="D308" s="82"/>
      <c r="E308" s="83"/>
      <c r="F308" s="84"/>
      <c r="G308" s="85"/>
      <c r="H308" s="85"/>
      <c r="I308" s="100"/>
      <c r="J308" s="67"/>
      <c r="K308" s="68"/>
      <c r="L308" s="69"/>
      <c r="M308" s="86">
        <f>(C308)</f>
        <v>0</v>
      </c>
      <c r="N308" s="86">
        <f t="shared" si="1621"/>
        <v>0</v>
      </c>
      <c r="O308" s="87">
        <f>E308</f>
        <v>0</v>
      </c>
      <c r="P308" s="88">
        <f t="shared" ref="P308" si="1877">F308</f>
        <v>0</v>
      </c>
      <c r="Q308" s="89">
        <f t="shared" si="1568"/>
        <v>0</v>
      </c>
      <c r="R308" s="90"/>
      <c r="S308" s="91"/>
      <c r="T308" s="91"/>
      <c r="U308" s="57"/>
      <c r="V308" s="58" t="str">
        <f t="shared" ref="V308" si="1878">IF(COUNT(R308:T308)=0,"",ROUNDDOWN(MIN(R308:T308)*U308,-1))</f>
        <v/>
      </c>
      <c r="W308" s="92"/>
      <c r="X308" s="91"/>
      <c r="Y308" s="91"/>
      <c r="Z308" s="91"/>
      <c r="AA308" s="91">
        <f t="shared" ref="AA308" si="1879">MIN(V308:Z308)</f>
        <v>0</v>
      </c>
      <c r="AB308" s="93"/>
      <c r="AC308" s="91">
        <f t="shared" ref="AC308" si="1880">AA308*AB308</f>
        <v>0</v>
      </c>
      <c r="AD308" s="93"/>
      <c r="AE308" s="93"/>
      <c r="AF308" s="93"/>
      <c r="AG308" s="93"/>
      <c r="AH308" s="91">
        <f t="shared" ref="AH308" si="1881">AC308*((1+AD308)+AE308+AF308+AG308)</f>
        <v>0</v>
      </c>
      <c r="AI308" s="91">
        <f>IF($AI307="",0,VLOOKUP(AI307,#REF!,2,FALSE))</f>
        <v>0</v>
      </c>
      <c r="AJ308" s="91">
        <f>IF($AJ307="",0,VLOOKUP(AJ307,#REF!,2,FALSE))</f>
        <v>0</v>
      </c>
      <c r="AK308" s="91">
        <f t="shared" ref="AK308:AL308" si="1882">IF(AI308="","",AI308*AK307)</f>
        <v>0</v>
      </c>
      <c r="AL308" s="91">
        <f t="shared" si="1882"/>
        <v>0</v>
      </c>
      <c r="AM308" s="91">
        <f>IF($AM307=0,0,[36]R6県単価!$C$41)</f>
        <v>0</v>
      </c>
      <c r="AN308" s="91">
        <f t="shared" ref="AN308" si="1883">IF(AI308="",0,AK308*AN307)+IF(AJ308="",0,AL308*AN307)</f>
        <v>0</v>
      </c>
      <c r="AO308" s="91">
        <f t="shared" ref="AO308" si="1884">SUM(AK308:AN308)</f>
        <v>0</v>
      </c>
      <c r="AP308" s="91">
        <f t="shared" ref="AP308" si="1885">AH308+AO308</f>
        <v>0</v>
      </c>
      <c r="AQ308" s="12"/>
    </row>
    <row r="309" spans="2:43" s="3" customFormat="1" ht="20.25" customHeight="1">
      <c r="B309" s="94"/>
      <c r="C309" s="63"/>
      <c r="D309" s="63"/>
      <c r="E309" s="64"/>
      <c r="F309" s="65"/>
      <c r="G309" s="66"/>
      <c r="H309" s="66"/>
      <c r="I309" s="95"/>
      <c r="J309" s="67"/>
      <c r="K309" s="68"/>
      <c r="L309" s="69"/>
      <c r="M309" s="70"/>
      <c r="N309" s="70">
        <f t="shared" si="1621"/>
        <v>0</v>
      </c>
      <c r="O309" s="71"/>
      <c r="P309" s="72"/>
      <c r="Q309" s="73" t="str">
        <f t="shared" ref="Q309" si="1886">IF(COUNT(V310:Z310,AP310)=0,0,IF(Q310=ROUNDDOWN(W310,0),CONCATENATE("ﾌﾞ-P",W309),IF(Q310=ROUNDDOWN(X310,0),CONCATENATE("ｾ-P",X309),IF(Q310=ROUNDDOWN(Y310,0),CONCATENATE("コ-P",Y309),IF(Q310=ROUNDDOWN(Z310,0),CONCATENATE("施-P",Z309),IF(Q310=ROUNDDOWN(AP310,0),CONCATENATE("歩-",AP309),IF(Q310=ROUNDDOWN(V310,-1),CONCATENATE(V309))))))))</f>
        <v>ﾌﾞ-P</v>
      </c>
      <c r="R309" s="74"/>
      <c r="S309" s="75"/>
      <c r="T309" s="75"/>
      <c r="U309" s="76"/>
      <c r="V309" s="77"/>
      <c r="W309" s="78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9"/>
      <c r="AJ309" s="80"/>
      <c r="AK309" s="81"/>
      <c r="AL309" s="81"/>
      <c r="AM309" s="81"/>
      <c r="AN309" s="81"/>
      <c r="AO309" s="75"/>
      <c r="AP309" s="75" t="str">
        <f t="shared" ref="AP309" si="1887">IF(AND($V310&lt;=0,$AH310=0,$AO310=0),"見積",IF(AND($V310=0,$AH310&lt;=0,$AO310=0),"材",IF(AND($V310=0,$AH310=0,$AO310&lt;=0),"労","複合")))</f>
        <v>複合</v>
      </c>
      <c r="AQ309" s="12"/>
    </row>
    <row r="310" spans="2:43" s="3" customFormat="1" ht="20.25" customHeight="1">
      <c r="B310" s="96"/>
      <c r="C310" s="82"/>
      <c r="D310" s="82"/>
      <c r="E310" s="83"/>
      <c r="F310" s="84"/>
      <c r="G310" s="85"/>
      <c r="H310" s="85"/>
      <c r="I310" s="100"/>
      <c r="J310" s="67"/>
      <c r="K310" s="68"/>
      <c r="L310" s="69"/>
      <c r="M310" s="86">
        <f>(C310)</f>
        <v>0</v>
      </c>
      <c r="N310" s="86">
        <f t="shared" si="1621"/>
        <v>0</v>
      </c>
      <c r="O310" s="87">
        <f>E310</f>
        <v>0</v>
      </c>
      <c r="P310" s="88">
        <f t="shared" ref="P310" si="1888">F310</f>
        <v>0</v>
      </c>
      <c r="Q310" s="89">
        <f t="shared" si="1568"/>
        <v>0</v>
      </c>
      <c r="R310" s="90"/>
      <c r="S310" s="91"/>
      <c r="T310" s="91"/>
      <c r="U310" s="57"/>
      <c r="V310" s="58" t="str">
        <f t="shared" ref="V310" si="1889">IF(COUNT(R310:T310)=0,"",ROUNDDOWN(MIN(R310:T310)*U310,-1))</f>
        <v/>
      </c>
      <c r="W310" s="92"/>
      <c r="X310" s="91"/>
      <c r="Y310" s="91"/>
      <c r="Z310" s="91"/>
      <c r="AA310" s="91">
        <f t="shared" ref="AA310" si="1890">MIN(V310:Z310)</f>
        <v>0</v>
      </c>
      <c r="AB310" s="93"/>
      <c r="AC310" s="91">
        <f t="shared" ref="AC310" si="1891">AA310*AB310</f>
        <v>0</v>
      </c>
      <c r="AD310" s="93"/>
      <c r="AE310" s="93"/>
      <c r="AF310" s="93"/>
      <c r="AG310" s="93"/>
      <c r="AH310" s="91">
        <f t="shared" ref="AH310" si="1892">AC310*((1+AD310)+AE310+AF310+AG310)</f>
        <v>0</v>
      </c>
      <c r="AI310" s="91">
        <f>IF($AI309="",0,VLOOKUP(AI309,#REF!,2,FALSE))</f>
        <v>0</v>
      </c>
      <c r="AJ310" s="91">
        <f>IF($AJ309="",0,VLOOKUP(AJ309,#REF!,2,FALSE))</f>
        <v>0</v>
      </c>
      <c r="AK310" s="91">
        <f t="shared" ref="AK310:AL310" si="1893">IF(AI310="","",AI310*AK309)</f>
        <v>0</v>
      </c>
      <c r="AL310" s="91">
        <f t="shared" si="1893"/>
        <v>0</v>
      </c>
      <c r="AM310" s="91">
        <f>IF($AM309=0,0,[36]R6県単価!$C$41)</f>
        <v>0</v>
      </c>
      <c r="AN310" s="91">
        <f t="shared" ref="AN310" si="1894">IF(AI310="",0,AK310*AN309)+IF(AJ310="",0,AL310*AN309)</f>
        <v>0</v>
      </c>
      <c r="AO310" s="91">
        <f t="shared" ref="AO310" si="1895">SUM(AK310:AN310)</f>
        <v>0</v>
      </c>
      <c r="AP310" s="91">
        <f t="shared" ref="AP310" si="1896">AH310+AO310</f>
        <v>0</v>
      </c>
      <c r="AQ310" s="12"/>
    </row>
    <row r="311" spans="2:43" s="3" customFormat="1" ht="20.25" customHeight="1">
      <c r="B311" s="94"/>
      <c r="C311" s="63"/>
      <c r="D311" s="63"/>
      <c r="E311" s="64"/>
      <c r="F311" s="65"/>
      <c r="G311" s="66"/>
      <c r="H311" s="66"/>
      <c r="I311" s="95"/>
      <c r="J311" s="67"/>
      <c r="K311" s="68"/>
      <c r="L311" s="69"/>
      <c r="M311" s="70"/>
      <c r="N311" s="70">
        <f t="shared" si="1621"/>
        <v>0</v>
      </c>
      <c r="O311" s="71"/>
      <c r="P311" s="72"/>
      <c r="Q311" s="73" t="str">
        <f t="shared" ref="Q311" si="1897">IF(COUNT(V312:Z312,AP312)=0,0,IF(Q312=ROUNDDOWN(W312,0),CONCATENATE("ﾌﾞ-P",W311),IF(Q312=ROUNDDOWN(X312,0),CONCATENATE("ｾ-P",X311),IF(Q312=ROUNDDOWN(Y312,0),CONCATENATE("コ-P",Y311),IF(Q312=ROUNDDOWN(Z312,0),CONCATENATE("施-P",Z311),IF(Q312=ROUNDDOWN(AP312,0),CONCATENATE("歩-",AP311),IF(Q312=ROUNDDOWN(V312,-1),CONCATENATE(V311))))))))</f>
        <v>ﾌﾞ-P</v>
      </c>
      <c r="R311" s="74"/>
      <c r="S311" s="75"/>
      <c r="T311" s="75"/>
      <c r="U311" s="76"/>
      <c r="V311" s="77"/>
      <c r="W311" s="78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9"/>
      <c r="AJ311" s="80"/>
      <c r="AK311" s="81"/>
      <c r="AL311" s="81"/>
      <c r="AM311" s="81"/>
      <c r="AN311" s="81"/>
      <c r="AO311" s="75"/>
      <c r="AP311" s="75" t="str">
        <f t="shared" ref="AP311" si="1898">IF(AND($V312&lt;=0,$AH312=0,$AO312=0),"見積",IF(AND($V312=0,$AH312&lt;=0,$AO312=0),"材",IF(AND($V312=0,$AH312=0,$AO312&lt;=0),"労","複合")))</f>
        <v>複合</v>
      </c>
      <c r="AQ311" s="12"/>
    </row>
    <row r="312" spans="2:43" s="3" customFormat="1" ht="20.25" customHeight="1">
      <c r="B312" s="96"/>
      <c r="C312" s="84"/>
      <c r="D312" s="82"/>
      <c r="E312" s="83"/>
      <c r="F312" s="84"/>
      <c r="G312" s="85"/>
      <c r="H312" s="85"/>
      <c r="I312" s="100"/>
      <c r="J312" s="67"/>
      <c r="K312" s="68"/>
      <c r="L312" s="69"/>
      <c r="M312" s="86">
        <f>(C312)</f>
        <v>0</v>
      </c>
      <c r="N312" s="86">
        <f t="shared" si="1621"/>
        <v>0</v>
      </c>
      <c r="O312" s="87">
        <f>E312</f>
        <v>0</v>
      </c>
      <c r="P312" s="88">
        <f t="shared" ref="P312" si="1899">F312</f>
        <v>0</v>
      </c>
      <c r="Q312" s="89">
        <f t="shared" si="1568"/>
        <v>0</v>
      </c>
      <c r="R312" s="90"/>
      <c r="S312" s="91"/>
      <c r="T312" s="91"/>
      <c r="U312" s="57"/>
      <c r="V312" s="58" t="str">
        <f t="shared" ref="V312" si="1900">IF(COUNT(R312:T312)=0,"",ROUNDDOWN(MIN(R312:T312)*U312,-1))</f>
        <v/>
      </c>
      <c r="W312" s="92"/>
      <c r="X312" s="91"/>
      <c r="Y312" s="91"/>
      <c r="Z312" s="91"/>
      <c r="AA312" s="91">
        <f t="shared" ref="AA312" si="1901">MIN(V312:Z312)</f>
        <v>0</v>
      </c>
      <c r="AB312" s="93"/>
      <c r="AC312" s="91">
        <f t="shared" ref="AC312" si="1902">AA312*AB312</f>
        <v>0</v>
      </c>
      <c r="AD312" s="93"/>
      <c r="AE312" s="93"/>
      <c r="AF312" s="93"/>
      <c r="AG312" s="93"/>
      <c r="AH312" s="91">
        <f t="shared" ref="AH312" si="1903">AC312*((1+AD312)+AE312+AF312+AG312)</f>
        <v>0</v>
      </c>
      <c r="AI312" s="91">
        <f>IF($AI311="",0,VLOOKUP(AI311,#REF!,2,FALSE))</f>
        <v>0</v>
      </c>
      <c r="AJ312" s="91">
        <f>IF($AJ311="",0,VLOOKUP(AJ311,#REF!,2,FALSE))</f>
        <v>0</v>
      </c>
      <c r="AK312" s="91">
        <f t="shared" ref="AK312:AL312" si="1904">IF(AI312="","",AI312*AK311)</f>
        <v>0</v>
      </c>
      <c r="AL312" s="91">
        <f t="shared" si="1904"/>
        <v>0</v>
      </c>
      <c r="AM312" s="91">
        <f>IF($AM311=0,0,[36]R6県単価!$C$41)</f>
        <v>0</v>
      </c>
      <c r="AN312" s="91">
        <f t="shared" ref="AN312" si="1905">IF(AI312="",0,AK312*AN311)+IF(AJ312="",0,AL312*AN311)</f>
        <v>0</v>
      </c>
      <c r="AO312" s="91">
        <f t="shared" ref="AO312" si="1906">SUM(AK312:AN312)</f>
        <v>0</v>
      </c>
      <c r="AP312" s="91">
        <f t="shared" ref="AP312" si="1907">AH312+AO312</f>
        <v>0</v>
      </c>
      <c r="AQ312" s="12"/>
    </row>
    <row r="313" spans="2:43" s="3" customFormat="1" ht="20.25" customHeight="1">
      <c r="B313" s="94"/>
      <c r="C313" s="63"/>
      <c r="D313" s="63"/>
      <c r="E313" s="64"/>
      <c r="F313" s="65"/>
      <c r="G313" s="66"/>
      <c r="H313" s="66"/>
      <c r="I313" s="95"/>
      <c r="J313" s="67"/>
      <c r="K313" s="68"/>
      <c r="L313" s="69"/>
      <c r="M313" s="70"/>
      <c r="N313" s="70">
        <f t="shared" si="1621"/>
        <v>0</v>
      </c>
      <c r="O313" s="71"/>
      <c r="P313" s="72"/>
      <c r="Q313" s="73" t="str">
        <f t="shared" ref="Q313" si="1908">IF(COUNT(V314:Z314,AP314)=0,0,IF(Q314=ROUNDDOWN(W314,0),CONCATENATE("ﾌﾞ-P",W313),IF(Q314=ROUNDDOWN(X314,0),CONCATENATE("ｾ-P",X313),IF(Q314=ROUNDDOWN(Y314,0),CONCATENATE("コ-P",Y313),IF(Q314=ROUNDDOWN(Z314,0),CONCATENATE("施-P",Z313),IF(Q314=ROUNDDOWN(AP314,0),CONCATENATE("歩-",AP313),IF(Q314=ROUNDDOWN(V314,-1),CONCATENATE(V313))))))))</f>
        <v>ﾌﾞ-P</v>
      </c>
      <c r="R313" s="74"/>
      <c r="S313" s="75"/>
      <c r="T313" s="75"/>
      <c r="U313" s="76"/>
      <c r="V313" s="77"/>
      <c r="W313" s="78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9"/>
      <c r="AJ313" s="80"/>
      <c r="AK313" s="81"/>
      <c r="AL313" s="81"/>
      <c r="AM313" s="81"/>
      <c r="AN313" s="81"/>
      <c r="AO313" s="75"/>
      <c r="AP313" s="75" t="str">
        <f t="shared" ref="AP313" si="1909">IF(AND($V314&lt;=0,$AH314=0,$AO314=0),"見積",IF(AND($V314=0,$AH314&lt;=0,$AO314=0),"材",IF(AND($V314=0,$AH314=0,$AO314&lt;=0),"労","複合")))</f>
        <v>複合</v>
      </c>
      <c r="AQ313" s="12"/>
    </row>
    <row r="314" spans="2:43" s="3" customFormat="1" ht="20.25" customHeight="1">
      <c r="B314" s="96"/>
      <c r="C314" s="82"/>
      <c r="D314" s="82"/>
      <c r="E314" s="83"/>
      <c r="F314" s="84"/>
      <c r="G314" s="85"/>
      <c r="H314" s="85"/>
      <c r="I314" s="100"/>
      <c r="J314" s="67"/>
      <c r="K314" s="68"/>
      <c r="L314" s="69"/>
      <c r="M314" s="86">
        <f>(C314)</f>
        <v>0</v>
      </c>
      <c r="N314" s="86">
        <f t="shared" si="1621"/>
        <v>0</v>
      </c>
      <c r="O314" s="87">
        <f>E314</f>
        <v>0</v>
      </c>
      <c r="P314" s="88">
        <f t="shared" ref="P314" si="1910">F314</f>
        <v>0</v>
      </c>
      <c r="Q314" s="89">
        <f t="shared" si="1568"/>
        <v>0</v>
      </c>
      <c r="R314" s="90"/>
      <c r="S314" s="91"/>
      <c r="T314" s="91"/>
      <c r="U314" s="57"/>
      <c r="V314" s="58" t="str">
        <f t="shared" ref="V314" si="1911">IF(COUNT(R314:T314)=0,"",ROUNDDOWN(MIN(R314:T314)*U314,-1))</f>
        <v/>
      </c>
      <c r="W314" s="92"/>
      <c r="X314" s="91"/>
      <c r="Y314" s="91"/>
      <c r="Z314" s="91"/>
      <c r="AA314" s="91">
        <f t="shared" ref="AA314" si="1912">MIN(V314:Z314)</f>
        <v>0</v>
      </c>
      <c r="AB314" s="93"/>
      <c r="AC314" s="91">
        <f t="shared" ref="AC314" si="1913">AA314*AB314</f>
        <v>0</v>
      </c>
      <c r="AD314" s="93"/>
      <c r="AE314" s="93"/>
      <c r="AF314" s="93"/>
      <c r="AG314" s="93"/>
      <c r="AH314" s="91">
        <f t="shared" ref="AH314" si="1914">AC314*((1+AD314)+AE314+AF314+AG314)</f>
        <v>0</v>
      </c>
      <c r="AI314" s="91">
        <f>IF($AI313="",0,VLOOKUP(AI313,#REF!,2,FALSE))</f>
        <v>0</v>
      </c>
      <c r="AJ314" s="91">
        <f>IF($AJ313="",0,VLOOKUP(AJ313,#REF!,2,FALSE))</f>
        <v>0</v>
      </c>
      <c r="AK314" s="91">
        <f t="shared" ref="AK314:AL314" si="1915">IF(AI314="","",AI314*AK313)</f>
        <v>0</v>
      </c>
      <c r="AL314" s="91">
        <f t="shared" si="1915"/>
        <v>0</v>
      </c>
      <c r="AM314" s="91">
        <f>IF($AM313=0,0,[36]R6県単価!$C$41)</f>
        <v>0</v>
      </c>
      <c r="AN314" s="91">
        <f t="shared" ref="AN314" si="1916">IF(AI314="",0,AK314*AN313)+IF(AJ314="",0,AL314*AN313)</f>
        <v>0</v>
      </c>
      <c r="AO314" s="91">
        <f t="shared" ref="AO314" si="1917">SUM(AK314:AN314)</f>
        <v>0</v>
      </c>
      <c r="AP314" s="91">
        <f t="shared" ref="AP314" si="1918">AH314+AO314</f>
        <v>0</v>
      </c>
      <c r="AQ314" s="12"/>
    </row>
    <row r="315" spans="2:43" s="3" customFormat="1" ht="20.25" customHeight="1">
      <c r="B315" s="94"/>
      <c r="C315" s="63"/>
      <c r="D315" s="63"/>
      <c r="E315" s="107"/>
      <c r="F315" s="108"/>
      <c r="G315" s="66"/>
      <c r="H315" s="66"/>
      <c r="I315" s="95"/>
      <c r="J315" s="67"/>
      <c r="K315" s="68"/>
      <c r="L315" s="69"/>
      <c r="M315" s="70"/>
      <c r="N315" s="70">
        <f t="shared" si="1621"/>
        <v>0</v>
      </c>
      <c r="O315" s="71"/>
      <c r="P315" s="72"/>
      <c r="Q315" s="73" t="str">
        <f t="shared" ref="Q315" si="1919">IF(COUNT(V316:Z316,AP316)=0,0,IF(Q316=ROUNDDOWN(W316,0),CONCATENATE("ﾌﾞ-P",W315),IF(Q316=ROUNDDOWN(X316,0),CONCATENATE("ｾ-P",X315),IF(Q316=ROUNDDOWN(Y316,0),CONCATENATE("コ-P",Y315),IF(Q316=ROUNDDOWN(Z316,0),CONCATENATE("施-P",Z315),IF(Q316=ROUNDDOWN(AP316,0),CONCATENATE("歩-",AP315),IF(Q316=ROUNDDOWN(V316,-1),CONCATENATE(V315))))))))</f>
        <v>ﾌﾞ-P</v>
      </c>
      <c r="R315" s="74"/>
      <c r="S315" s="75"/>
      <c r="T315" s="75"/>
      <c r="U315" s="76"/>
      <c r="V315" s="77"/>
      <c r="W315" s="78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9"/>
      <c r="AJ315" s="80"/>
      <c r="AK315" s="81"/>
      <c r="AL315" s="81"/>
      <c r="AM315" s="81"/>
      <c r="AN315" s="81"/>
      <c r="AO315" s="75"/>
      <c r="AP315" s="75" t="str">
        <f t="shared" ref="AP315" si="1920">IF(AND($V316&lt;=0,$AH316=0,$AO316=0),"見積",IF(AND($V316=0,$AH316&lt;=0,$AO316=0),"材",IF(AND($V316=0,$AH316=0,$AO316&lt;=0),"労","複合")))</f>
        <v>複合</v>
      </c>
      <c r="AQ315" s="12"/>
    </row>
    <row r="316" spans="2:43" s="3" customFormat="1" ht="20.25" customHeight="1">
      <c r="B316" s="96"/>
      <c r="C316" s="82"/>
      <c r="D316" s="82"/>
      <c r="E316" s="109"/>
      <c r="F316" s="110"/>
      <c r="G316" s="85"/>
      <c r="H316" s="85"/>
      <c r="I316" s="100"/>
      <c r="J316" s="67"/>
      <c r="K316" s="68"/>
      <c r="L316" s="69"/>
      <c r="M316" s="86">
        <f>(C316)</f>
        <v>0</v>
      </c>
      <c r="N316" s="86">
        <f t="shared" si="1621"/>
        <v>0</v>
      </c>
      <c r="O316" s="87">
        <f>E316</f>
        <v>0</v>
      </c>
      <c r="P316" s="88">
        <f t="shared" ref="P316" si="1921">F316</f>
        <v>0</v>
      </c>
      <c r="Q316" s="89">
        <f t="shared" ref="Q316:Q336" si="1922">ROUNDDOWN(IF(COUNT($AP316)=0,0,MIN($AP316)),0)</f>
        <v>0</v>
      </c>
      <c r="R316" s="90"/>
      <c r="S316" s="91"/>
      <c r="T316" s="91"/>
      <c r="U316" s="57"/>
      <c r="V316" s="58" t="str">
        <f t="shared" ref="V316" si="1923">IF(COUNT(R316:T316)=0,"",ROUNDDOWN(MIN(R316:T316)*U316,-1))</f>
        <v/>
      </c>
      <c r="W316" s="92"/>
      <c r="X316" s="91"/>
      <c r="Y316" s="91"/>
      <c r="Z316" s="91"/>
      <c r="AA316" s="91">
        <f t="shared" ref="AA316" si="1924">MIN(V316:Z316)</f>
        <v>0</v>
      </c>
      <c r="AB316" s="93"/>
      <c r="AC316" s="91">
        <f t="shared" ref="AC316" si="1925">AA316*AB316</f>
        <v>0</v>
      </c>
      <c r="AD316" s="93"/>
      <c r="AE316" s="93"/>
      <c r="AF316" s="93"/>
      <c r="AG316" s="93"/>
      <c r="AH316" s="91">
        <f t="shared" ref="AH316" si="1926">AC316*((1+AD316)+AE316+AF316+AG316)</f>
        <v>0</v>
      </c>
      <c r="AI316" s="91">
        <f>IF($AI315="",0,VLOOKUP(AI315,#REF!,2,FALSE))</f>
        <v>0</v>
      </c>
      <c r="AJ316" s="91">
        <f>IF($AJ315="",0,VLOOKUP(AJ315,#REF!,2,FALSE))</f>
        <v>0</v>
      </c>
      <c r="AK316" s="91">
        <f t="shared" ref="AK316:AL316" si="1927">IF(AI316="","",AI316*AK315)</f>
        <v>0</v>
      </c>
      <c r="AL316" s="91">
        <f t="shared" si="1927"/>
        <v>0</v>
      </c>
      <c r="AM316" s="91">
        <f>IF($AM315=0,0,[36]R6県単価!$C$41)</f>
        <v>0</v>
      </c>
      <c r="AN316" s="91">
        <f t="shared" ref="AN316" si="1928">IF(AI316="",0,AK316*AN315)+IF(AJ316="",0,AL316*AN315)</f>
        <v>0</v>
      </c>
      <c r="AO316" s="91">
        <f t="shared" ref="AO316" si="1929">SUM(AK316:AN316)</f>
        <v>0</v>
      </c>
      <c r="AP316" s="91">
        <f t="shared" ref="AP316" si="1930">AH316+AO316</f>
        <v>0</v>
      </c>
      <c r="AQ316" s="12"/>
    </row>
    <row r="317" spans="2:43" s="3" customFormat="1" ht="20.25" customHeight="1">
      <c r="B317" s="94"/>
      <c r="C317" s="63"/>
      <c r="D317" s="63"/>
      <c r="E317" s="107"/>
      <c r="F317" s="108"/>
      <c r="G317" s="66"/>
      <c r="H317" s="66"/>
      <c r="I317" s="95"/>
      <c r="J317" s="67"/>
      <c r="K317" s="68"/>
      <c r="L317" s="69"/>
      <c r="M317" s="70"/>
      <c r="N317" s="70">
        <f t="shared" si="1621"/>
        <v>0</v>
      </c>
      <c r="O317" s="71"/>
      <c r="P317" s="72"/>
      <c r="Q317" s="73" t="str">
        <f t="shared" ref="Q317" si="1931">IF(COUNT(V318:Z318,AP318)=0,0,IF(Q318=ROUNDDOWN(W318,0),CONCATENATE("ﾌﾞ-P",W317),IF(Q318=ROUNDDOWN(X318,0),CONCATENATE("ｾ-P",X317),IF(Q318=ROUNDDOWN(Y318,0),CONCATENATE("コ-P",Y317),IF(Q318=ROUNDDOWN(Z318,0),CONCATENATE("施-P",Z317),IF(Q318=ROUNDDOWN(AP318,0),CONCATENATE("歩-",AP317),IF(Q318=ROUNDDOWN(V318,-1),CONCATENATE(V317))))))))</f>
        <v>ﾌﾞ-P</v>
      </c>
      <c r="R317" s="74"/>
      <c r="S317" s="75"/>
      <c r="T317" s="75"/>
      <c r="U317" s="76"/>
      <c r="V317" s="77"/>
      <c r="W317" s="78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9"/>
      <c r="AJ317" s="80"/>
      <c r="AK317" s="81"/>
      <c r="AL317" s="81"/>
      <c r="AM317" s="81"/>
      <c r="AN317" s="81"/>
      <c r="AO317" s="75"/>
      <c r="AP317" s="75" t="str">
        <f t="shared" ref="AP317" si="1932">IF(AND($V318&lt;=0,$AH318=0,$AO318=0),"見積",IF(AND($V318=0,$AH318&lt;=0,$AO318=0),"材",IF(AND($V318=0,$AH318=0,$AO318&lt;=0),"労","複合")))</f>
        <v>複合</v>
      </c>
      <c r="AQ317" s="12"/>
    </row>
    <row r="318" spans="2:43" s="3" customFormat="1" ht="20.25" customHeight="1">
      <c r="B318" s="96"/>
      <c r="C318" s="82"/>
      <c r="D318" s="82"/>
      <c r="E318" s="109"/>
      <c r="F318" s="111"/>
      <c r="G318" s="85"/>
      <c r="H318" s="85"/>
      <c r="I318" s="100"/>
      <c r="J318" s="67"/>
      <c r="K318" s="68"/>
      <c r="L318" s="69"/>
      <c r="M318" s="86">
        <f>(C318)</f>
        <v>0</v>
      </c>
      <c r="N318" s="86">
        <f t="shared" si="1621"/>
        <v>0</v>
      </c>
      <c r="O318" s="87">
        <f>E318</f>
        <v>0</v>
      </c>
      <c r="P318" s="88">
        <f t="shared" ref="P318" si="1933">F318</f>
        <v>0</v>
      </c>
      <c r="Q318" s="89">
        <f t="shared" si="1922"/>
        <v>0</v>
      </c>
      <c r="R318" s="90"/>
      <c r="S318" s="91"/>
      <c r="T318" s="91"/>
      <c r="U318" s="57"/>
      <c r="V318" s="58" t="str">
        <f t="shared" ref="V318" si="1934">IF(COUNT(R318:T318)=0,"",ROUNDDOWN(MIN(R318:T318)*U318,-1))</f>
        <v/>
      </c>
      <c r="W318" s="92"/>
      <c r="X318" s="91"/>
      <c r="Y318" s="91"/>
      <c r="Z318" s="91"/>
      <c r="AA318" s="91">
        <f t="shared" ref="AA318" si="1935">MIN(V318:Z318)</f>
        <v>0</v>
      </c>
      <c r="AB318" s="93"/>
      <c r="AC318" s="91">
        <f t="shared" ref="AC318" si="1936">AA318*AB318</f>
        <v>0</v>
      </c>
      <c r="AD318" s="93"/>
      <c r="AE318" s="93"/>
      <c r="AF318" s="93"/>
      <c r="AG318" s="93"/>
      <c r="AH318" s="91">
        <f t="shared" ref="AH318" si="1937">AC318*((1+AD318)+AE318+AF318+AG318)</f>
        <v>0</v>
      </c>
      <c r="AI318" s="91">
        <f>IF($AI317="",0,VLOOKUP(AI317,#REF!,2,FALSE))</f>
        <v>0</v>
      </c>
      <c r="AJ318" s="91">
        <f>IF($AJ317="",0,VLOOKUP(AJ317,#REF!,2,FALSE))</f>
        <v>0</v>
      </c>
      <c r="AK318" s="91">
        <f t="shared" ref="AK318:AL318" si="1938">IF(AI318="","",AI318*AK317)</f>
        <v>0</v>
      </c>
      <c r="AL318" s="91">
        <f t="shared" si="1938"/>
        <v>0</v>
      </c>
      <c r="AM318" s="91">
        <f>IF($AM317=0,0,[36]R6県単価!$C$41)</f>
        <v>0</v>
      </c>
      <c r="AN318" s="91">
        <f t="shared" ref="AN318" si="1939">IF(AI318="",0,AK318*AN317)+IF(AJ318="",0,AL318*AN317)</f>
        <v>0</v>
      </c>
      <c r="AO318" s="91">
        <f t="shared" ref="AO318" si="1940">SUM(AK318:AN318)</f>
        <v>0</v>
      </c>
      <c r="AP318" s="91">
        <f t="shared" ref="AP318" si="1941">AH318+AO318</f>
        <v>0</v>
      </c>
      <c r="AQ318" s="12"/>
    </row>
    <row r="319" spans="2:43" s="3" customFormat="1" ht="20.25" customHeight="1">
      <c r="B319" s="94"/>
      <c r="C319" s="63"/>
      <c r="D319" s="63"/>
      <c r="E319" s="107"/>
      <c r="F319" s="112"/>
      <c r="G319" s="66"/>
      <c r="H319" s="66"/>
      <c r="I319" s="95"/>
      <c r="J319" s="67"/>
      <c r="K319" s="68"/>
      <c r="L319" s="69"/>
      <c r="M319" s="70"/>
      <c r="N319" s="70">
        <f t="shared" si="1621"/>
        <v>0</v>
      </c>
      <c r="O319" s="71"/>
      <c r="P319" s="72"/>
      <c r="Q319" s="73" t="str">
        <f t="shared" ref="Q319" si="1942">IF(COUNT(V320:Z320,AP320)=0,0,IF(Q320=ROUNDDOWN(W320,0),CONCATENATE("ﾌﾞ-P",W319),IF(Q320=ROUNDDOWN(X320,0),CONCATENATE("ｾ-P",X319),IF(Q320=ROUNDDOWN(Y320,0),CONCATENATE("コ-P",Y319),IF(Q320=ROUNDDOWN(Z320,0),CONCATENATE("施-P",Z319),IF(Q320=ROUNDDOWN(AP320,0),CONCATENATE("歩-",AP319),IF(Q320=ROUNDDOWN(V320,-1),CONCATENATE(V319))))))))</f>
        <v>ﾌﾞ-P</v>
      </c>
      <c r="R319" s="74"/>
      <c r="S319" s="75"/>
      <c r="T319" s="75"/>
      <c r="U319" s="76"/>
      <c r="V319" s="77"/>
      <c r="W319" s="78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9"/>
      <c r="AJ319" s="80"/>
      <c r="AK319" s="81"/>
      <c r="AL319" s="81"/>
      <c r="AM319" s="81"/>
      <c r="AN319" s="81"/>
      <c r="AO319" s="75"/>
      <c r="AP319" s="75" t="str">
        <f t="shared" ref="AP319" si="1943">IF(AND($V320&lt;=0,$AH320=0,$AO320=0),"見積",IF(AND($V320=0,$AH320&lt;=0,$AO320=0),"材",IF(AND($V320=0,$AH320=0,$AO320&lt;=0),"労","複合")))</f>
        <v>複合</v>
      </c>
      <c r="AQ319" s="12"/>
    </row>
    <row r="320" spans="2:43" s="3" customFormat="1" ht="20.25" customHeight="1">
      <c r="B320" s="96"/>
      <c r="C320" s="82"/>
      <c r="D320" s="82"/>
      <c r="E320" s="109"/>
      <c r="F320" s="113"/>
      <c r="G320" s="85"/>
      <c r="H320" s="85"/>
      <c r="I320" s="100"/>
      <c r="J320" s="67"/>
      <c r="K320" s="68"/>
      <c r="L320" s="69"/>
      <c r="M320" s="86">
        <f>(C320)</f>
        <v>0</v>
      </c>
      <c r="N320" s="86">
        <f t="shared" si="1621"/>
        <v>0</v>
      </c>
      <c r="O320" s="87">
        <f>E320</f>
        <v>0</v>
      </c>
      <c r="P320" s="88">
        <f t="shared" ref="P320" si="1944">F320</f>
        <v>0</v>
      </c>
      <c r="Q320" s="89">
        <f t="shared" si="1922"/>
        <v>0</v>
      </c>
      <c r="R320" s="90"/>
      <c r="S320" s="91"/>
      <c r="T320" s="91"/>
      <c r="U320" s="57"/>
      <c r="V320" s="58" t="str">
        <f t="shared" ref="V320" si="1945">IF(COUNT(R320:T320)=0,"",ROUNDDOWN(MIN(R320:T320)*U320,-1))</f>
        <v/>
      </c>
      <c r="W320" s="92"/>
      <c r="X320" s="91"/>
      <c r="Y320" s="91"/>
      <c r="Z320" s="91"/>
      <c r="AA320" s="91">
        <f t="shared" ref="AA320" si="1946">MIN(V320:Z320)</f>
        <v>0</v>
      </c>
      <c r="AB320" s="93"/>
      <c r="AC320" s="91">
        <f t="shared" ref="AC320" si="1947">AA320*AB320</f>
        <v>0</v>
      </c>
      <c r="AD320" s="93"/>
      <c r="AE320" s="93"/>
      <c r="AF320" s="93"/>
      <c r="AG320" s="93"/>
      <c r="AH320" s="91">
        <f t="shared" ref="AH320" si="1948">AC320*((1+AD320)+AE320+AF320+AG320)</f>
        <v>0</v>
      </c>
      <c r="AI320" s="91">
        <f>IF($AI319="",0,VLOOKUP(AI319,#REF!,2,FALSE))</f>
        <v>0</v>
      </c>
      <c r="AJ320" s="91">
        <f>IF($AJ319="",0,VLOOKUP(AJ319,#REF!,2,FALSE))</f>
        <v>0</v>
      </c>
      <c r="AK320" s="91">
        <f t="shared" ref="AK320:AL320" si="1949">IF(AI320="","",AI320*AK319)</f>
        <v>0</v>
      </c>
      <c r="AL320" s="91">
        <f t="shared" si="1949"/>
        <v>0</v>
      </c>
      <c r="AM320" s="91">
        <f>IF($AM319=0,0,[36]R6県単価!$C$41)</f>
        <v>0</v>
      </c>
      <c r="AN320" s="91">
        <f t="shared" ref="AN320" si="1950">IF(AI320="",0,AK320*AN319)+IF(AJ320="",0,AL320*AN319)</f>
        <v>0</v>
      </c>
      <c r="AO320" s="91">
        <f t="shared" ref="AO320" si="1951">SUM(AK320:AN320)</f>
        <v>0</v>
      </c>
      <c r="AP320" s="91">
        <f t="shared" ref="AP320" si="1952">AH320+AO320</f>
        <v>0</v>
      </c>
      <c r="AQ320" s="12"/>
    </row>
    <row r="321" spans="2:43" s="3" customFormat="1" ht="20.25" customHeight="1">
      <c r="B321" s="94"/>
      <c r="C321" s="63"/>
      <c r="D321" s="63"/>
      <c r="E321" s="107"/>
      <c r="F321" s="112"/>
      <c r="G321" s="66"/>
      <c r="H321" s="66"/>
      <c r="I321" s="95"/>
      <c r="J321" s="67"/>
      <c r="K321" s="68"/>
      <c r="L321" s="69"/>
      <c r="M321" s="70"/>
      <c r="N321" s="70">
        <f t="shared" si="1621"/>
        <v>0</v>
      </c>
      <c r="O321" s="71"/>
      <c r="P321" s="72"/>
      <c r="Q321" s="73" t="str">
        <f t="shared" ref="Q321" si="1953">IF(COUNT(V322:Z322,AP322)=0,0,IF(Q322=ROUNDDOWN(W322,0),CONCATENATE("ﾌﾞ-P",W321),IF(Q322=ROUNDDOWN(X322,0),CONCATENATE("ｾ-P",X321),IF(Q322=ROUNDDOWN(Y322,0),CONCATENATE("コ-P",Y321),IF(Q322=ROUNDDOWN(Z322,0),CONCATENATE("施-P",Z321),IF(Q322=ROUNDDOWN(AP322,0),CONCATENATE("歩-",AP321),IF(Q322=ROUNDDOWN(V322,-1),CONCATENATE(V321))))))))</f>
        <v>ﾌﾞ-P</v>
      </c>
      <c r="R321" s="74"/>
      <c r="S321" s="75"/>
      <c r="T321" s="75"/>
      <c r="U321" s="76"/>
      <c r="V321" s="77"/>
      <c r="W321" s="78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9"/>
      <c r="AJ321" s="80"/>
      <c r="AK321" s="81"/>
      <c r="AL321" s="81"/>
      <c r="AM321" s="81"/>
      <c r="AN321" s="81"/>
      <c r="AO321" s="75"/>
      <c r="AP321" s="75" t="str">
        <f t="shared" ref="AP321" si="1954">IF(AND($V322&lt;=0,$AH322=0,$AO322=0),"見積",IF(AND($V322=0,$AH322&lt;=0,$AO322=0),"材",IF(AND($V322=0,$AH322=0,$AO322&lt;=0),"労","複合")))</f>
        <v>複合</v>
      </c>
      <c r="AQ321" s="12"/>
    </row>
    <row r="322" spans="2:43" s="3" customFormat="1" ht="20.25" customHeight="1">
      <c r="B322" s="96"/>
      <c r="C322" s="82"/>
      <c r="D322" s="82"/>
      <c r="E322" s="109"/>
      <c r="F322" s="113"/>
      <c r="G322" s="85"/>
      <c r="H322" s="85"/>
      <c r="I322" s="100"/>
      <c r="J322" s="67"/>
      <c r="K322" s="68"/>
      <c r="L322" s="69"/>
      <c r="M322" s="86">
        <f>(C322)</f>
        <v>0</v>
      </c>
      <c r="N322" s="86">
        <f t="shared" si="1621"/>
        <v>0</v>
      </c>
      <c r="O322" s="87">
        <f>E322</f>
        <v>0</v>
      </c>
      <c r="P322" s="88">
        <f t="shared" ref="P322" si="1955">F322</f>
        <v>0</v>
      </c>
      <c r="Q322" s="89">
        <f t="shared" si="1922"/>
        <v>0</v>
      </c>
      <c r="R322" s="90"/>
      <c r="S322" s="91"/>
      <c r="T322" s="91"/>
      <c r="U322" s="57"/>
      <c r="V322" s="58" t="str">
        <f t="shared" ref="V322" si="1956">IF(COUNT(R322:T322)=0,"",ROUNDDOWN(MIN(R322:T322)*U322,-1))</f>
        <v/>
      </c>
      <c r="W322" s="92"/>
      <c r="X322" s="91"/>
      <c r="Y322" s="91"/>
      <c r="Z322" s="91"/>
      <c r="AA322" s="91">
        <f t="shared" ref="AA322" si="1957">MIN(V322:Z322)</f>
        <v>0</v>
      </c>
      <c r="AB322" s="93"/>
      <c r="AC322" s="91">
        <f t="shared" ref="AC322" si="1958">AA322*AB322</f>
        <v>0</v>
      </c>
      <c r="AD322" s="93"/>
      <c r="AE322" s="93"/>
      <c r="AF322" s="93"/>
      <c r="AG322" s="93"/>
      <c r="AH322" s="91">
        <f t="shared" ref="AH322" si="1959">AC322*((1+AD322)+AE322+AF322+AG322)</f>
        <v>0</v>
      </c>
      <c r="AI322" s="91">
        <f>IF($AI321="",0,VLOOKUP(AI321,#REF!,2,FALSE))</f>
        <v>0</v>
      </c>
      <c r="AJ322" s="91">
        <f>IF($AJ321="",0,VLOOKUP(AJ321,#REF!,2,FALSE))</f>
        <v>0</v>
      </c>
      <c r="AK322" s="91">
        <f t="shared" ref="AK322:AL322" si="1960">IF(AI322="","",AI322*AK321)</f>
        <v>0</v>
      </c>
      <c r="AL322" s="91">
        <f t="shared" si="1960"/>
        <v>0</v>
      </c>
      <c r="AM322" s="91">
        <f>IF($AM321=0,0,[36]R6県単価!$C$41)</f>
        <v>0</v>
      </c>
      <c r="AN322" s="91">
        <f t="shared" ref="AN322" si="1961">IF(AI322="",0,AK322*AN321)+IF(AJ322="",0,AL322*AN321)</f>
        <v>0</v>
      </c>
      <c r="AO322" s="91">
        <f t="shared" ref="AO322" si="1962">SUM(AK322:AN322)</f>
        <v>0</v>
      </c>
      <c r="AP322" s="91">
        <f t="shared" ref="AP322" si="1963">AH322+AO322</f>
        <v>0</v>
      </c>
      <c r="AQ322" s="12"/>
    </row>
    <row r="323" spans="2:43" s="3" customFormat="1" ht="20.25" customHeight="1">
      <c r="B323" s="94"/>
      <c r="C323" s="63"/>
      <c r="D323" s="63"/>
      <c r="E323" s="64"/>
      <c r="F323" s="65"/>
      <c r="G323" s="66"/>
      <c r="H323" s="66"/>
      <c r="I323" s="95"/>
      <c r="J323" s="67"/>
      <c r="K323" s="68"/>
      <c r="L323" s="69"/>
      <c r="M323" s="70"/>
      <c r="N323" s="70">
        <f t="shared" si="1621"/>
        <v>0</v>
      </c>
      <c r="O323" s="71"/>
      <c r="P323" s="72"/>
      <c r="Q323" s="73" t="str">
        <f t="shared" ref="Q323" si="1964">IF(COUNT(V324:Z324,AP324)=0,0,IF(Q324=ROUNDDOWN(W324,0),CONCATENATE("ﾌﾞ-P",W323),IF(Q324=ROUNDDOWN(X324,0),CONCATENATE("ｾ-P",X323),IF(Q324=ROUNDDOWN(Y324,0),CONCATENATE("コ-P",Y323),IF(Q324=ROUNDDOWN(Z324,0),CONCATENATE("施-P",Z323),IF(Q324=ROUNDDOWN(AP324,0),CONCATENATE("歩-",AP323),IF(Q324=ROUNDDOWN(V324,-1),CONCATENATE(V323))))))))</f>
        <v>ﾌﾞ-P</v>
      </c>
      <c r="R323" s="74"/>
      <c r="S323" s="75"/>
      <c r="T323" s="75"/>
      <c r="U323" s="76"/>
      <c r="V323" s="77"/>
      <c r="W323" s="78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9"/>
      <c r="AJ323" s="80"/>
      <c r="AK323" s="81"/>
      <c r="AL323" s="81"/>
      <c r="AM323" s="81"/>
      <c r="AN323" s="81"/>
      <c r="AO323" s="75"/>
      <c r="AP323" s="75" t="str">
        <f t="shared" ref="AP323" si="1965">IF(AND($V324&lt;=0,$AH324=0,$AO324=0),"見積",IF(AND($V324=0,$AH324&lt;=0,$AO324=0),"材",IF(AND($V324=0,$AH324=0,$AO324&lt;=0),"労","複合")))</f>
        <v>複合</v>
      </c>
      <c r="AQ323" s="12"/>
    </row>
    <row r="324" spans="2:43" s="3" customFormat="1" ht="20.25" customHeight="1">
      <c r="B324" s="96"/>
      <c r="C324" s="82"/>
      <c r="D324" s="82"/>
      <c r="E324" s="83"/>
      <c r="F324" s="84"/>
      <c r="G324" s="85"/>
      <c r="H324" s="85"/>
      <c r="I324" s="100"/>
      <c r="J324" s="67"/>
      <c r="K324" s="68"/>
      <c r="L324" s="69"/>
      <c r="M324" s="86">
        <f>(C324)</f>
        <v>0</v>
      </c>
      <c r="N324" s="86">
        <f t="shared" si="1621"/>
        <v>0</v>
      </c>
      <c r="O324" s="87">
        <f>E324</f>
        <v>0</v>
      </c>
      <c r="P324" s="88">
        <f t="shared" ref="P324" si="1966">F324</f>
        <v>0</v>
      </c>
      <c r="Q324" s="89">
        <f t="shared" si="1922"/>
        <v>0</v>
      </c>
      <c r="R324" s="90"/>
      <c r="S324" s="91"/>
      <c r="T324" s="91"/>
      <c r="U324" s="57"/>
      <c r="V324" s="58" t="str">
        <f t="shared" ref="V324" si="1967">IF(COUNT(R324:T324)=0,"",ROUNDDOWN(MIN(R324:T324)*U324,-1))</f>
        <v/>
      </c>
      <c r="W324" s="92"/>
      <c r="X324" s="91"/>
      <c r="Y324" s="91"/>
      <c r="Z324" s="91"/>
      <c r="AA324" s="91">
        <f t="shared" ref="AA324" si="1968">MIN(V324:Z324)</f>
        <v>0</v>
      </c>
      <c r="AB324" s="93"/>
      <c r="AC324" s="91">
        <f t="shared" ref="AC324" si="1969">AA324*AB324</f>
        <v>0</v>
      </c>
      <c r="AD324" s="93"/>
      <c r="AE324" s="93"/>
      <c r="AF324" s="93"/>
      <c r="AG324" s="93"/>
      <c r="AH324" s="91">
        <f t="shared" ref="AH324" si="1970">AC324*((1+AD324)+AE324+AF324+AG324)</f>
        <v>0</v>
      </c>
      <c r="AI324" s="91">
        <f>IF($AI323="",0,VLOOKUP(AI323,#REF!,2,FALSE))</f>
        <v>0</v>
      </c>
      <c r="AJ324" s="91">
        <f>IF($AJ323="",0,VLOOKUP(AJ323,#REF!,2,FALSE))</f>
        <v>0</v>
      </c>
      <c r="AK324" s="91">
        <f t="shared" ref="AK324:AL324" si="1971">IF(AI324="","",AI324*AK323)</f>
        <v>0</v>
      </c>
      <c r="AL324" s="91">
        <f t="shared" si="1971"/>
        <v>0</v>
      </c>
      <c r="AM324" s="91">
        <f>IF($AM323=0,0,[36]R6県単価!$C$41)</f>
        <v>0</v>
      </c>
      <c r="AN324" s="91">
        <f t="shared" ref="AN324" si="1972">IF(AI324="",0,AK324*AN323)+IF(AJ324="",0,AL324*AN323)</f>
        <v>0</v>
      </c>
      <c r="AO324" s="91">
        <f t="shared" ref="AO324" si="1973">SUM(AK324:AN324)</f>
        <v>0</v>
      </c>
      <c r="AP324" s="91">
        <f t="shared" ref="AP324" si="1974">AH324+AO324</f>
        <v>0</v>
      </c>
      <c r="AQ324" s="12"/>
    </row>
    <row r="325" spans="2:43" s="3" customFormat="1" ht="20.25" customHeight="1">
      <c r="B325" s="94"/>
      <c r="C325" s="63"/>
      <c r="D325" s="63"/>
      <c r="E325" s="64"/>
      <c r="F325" s="65"/>
      <c r="G325" s="66"/>
      <c r="H325" s="66"/>
      <c r="I325" s="95"/>
      <c r="J325" s="67"/>
      <c r="K325" s="68"/>
      <c r="L325" s="69"/>
      <c r="M325" s="70"/>
      <c r="N325" s="70">
        <f t="shared" ref="N325:N336" si="1975">(D325)</f>
        <v>0</v>
      </c>
      <c r="O325" s="71"/>
      <c r="P325" s="72"/>
      <c r="Q325" s="73" t="str">
        <f t="shared" ref="Q325" si="1976">IF(COUNT(V326:Z326,AP326)=0,0,IF(Q326=ROUNDDOWN(W326,0),CONCATENATE("ﾌﾞ-P",W325),IF(Q326=ROUNDDOWN(X326,0),CONCATENATE("ｾ-P",X325),IF(Q326=ROUNDDOWN(Y326,0),CONCATENATE("コ-P",Y325),IF(Q326=ROUNDDOWN(Z326,0),CONCATENATE("施-P",Z325),IF(Q326=ROUNDDOWN(AP326,0),CONCATENATE("歩-",AP325),IF(Q326=ROUNDDOWN(V326,-1),CONCATENATE(V325))))))))</f>
        <v>ﾌﾞ-P</v>
      </c>
      <c r="R325" s="74"/>
      <c r="S325" s="75"/>
      <c r="T325" s="75"/>
      <c r="U325" s="76"/>
      <c r="V325" s="77"/>
      <c r="W325" s="78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9"/>
      <c r="AJ325" s="80"/>
      <c r="AK325" s="81"/>
      <c r="AL325" s="81"/>
      <c r="AM325" s="81"/>
      <c r="AN325" s="81"/>
      <c r="AO325" s="75"/>
      <c r="AP325" s="75" t="str">
        <f t="shared" ref="AP325" si="1977">IF(AND($V326&lt;=0,$AH326=0,$AO326=0),"見積",IF(AND($V326=0,$AH326&lt;=0,$AO326=0),"材",IF(AND($V326=0,$AH326=0,$AO326&lt;=0),"労","複合")))</f>
        <v>複合</v>
      </c>
      <c r="AQ325" s="12"/>
    </row>
    <row r="326" spans="2:43" s="3" customFormat="1" ht="20.25" customHeight="1">
      <c r="B326" s="96"/>
      <c r="C326" s="84"/>
      <c r="D326" s="82"/>
      <c r="E326" s="83"/>
      <c r="F326" s="84"/>
      <c r="G326" s="85"/>
      <c r="H326" s="85"/>
      <c r="I326" s="100"/>
      <c r="J326" s="67"/>
      <c r="K326" s="68"/>
      <c r="L326" s="69"/>
      <c r="M326" s="86">
        <f>(C326)</f>
        <v>0</v>
      </c>
      <c r="N326" s="86">
        <f t="shared" si="1975"/>
        <v>0</v>
      </c>
      <c r="O326" s="87">
        <f>E326</f>
        <v>0</v>
      </c>
      <c r="P326" s="88">
        <f t="shared" ref="P326" si="1978">F326</f>
        <v>0</v>
      </c>
      <c r="Q326" s="89">
        <f t="shared" si="1922"/>
        <v>0</v>
      </c>
      <c r="R326" s="90"/>
      <c r="S326" s="91"/>
      <c r="T326" s="91"/>
      <c r="U326" s="57"/>
      <c r="V326" s="58" t="str">
        <f t="shared" ref="V326" si="1979">IF(COUNT(R326:T326)=0,"",ROUNDDOWN(MIN(R326:T326)*U326,-1))</f>
        <v/>
      </c>
      <c r="W326" s="92"/>
      <c r="X326" s="91"/>
      <c r="Y326" s="91"/>
      <c r="Z326" s="91"/>
      <c r="AA326" s="91">
        <f t="shared" ref="AA326" si="1980">MIN(V326:Z326)</f>
        <v>0</v>
      </c>
      <c r="AB326" s="93"/>
      <c r="AC326" s="91">
        <f t="shared" ref="AC326" si="1981">AA326*AB326</f>
        <v>0</v>
      </c>
      <c r="AD326" s="93"/>
      <c r="AE326" s="93"/>
      <c r="AF326" s="93"/>
      <c r="AG326" s="93"/>
      <c r="AH326" s="91">
        <f t="shared" ref="AH326" si="1982">AC326*((1+AD326)+AE326+AF326+AG326)</f>
        <v>0</v>
      </c>
      <c r="AI326" s="91">
        <f>IF($AI325="",0,VLOOKUP(AI325,#REF!,2,FALSE))</f>
        <v>0</v>
      </c>
      <c r="AJ326" s="91">
        <f>IF($AJ325="",0,VLOOKUP(AJ325,#REF!,2,FALSE))</f>
        <v>0</v>
      </c>
      <c r="AK326" s="91">
        <f t="shared" ref="AK326:AL326" si="1983">IF(AI326="","",AI326*AK325)</f>
        <v>0</v>
      </c>
      <c r="AL326" s="91">
        <f t="shared" si="1983"/>
        <v>0</v>
      </c>
      <c r="AM326" s="91">
        <f>IF($AM325=0,0,[36]R6県単価!$C$41)</f>
        <v>0</v>
      </c>
      <c r="AN326" s="91">
        <f t="shared" ref="AN326" si="1984">IF(AI326="",0,AK326*AN325)+IF(AJ326="",0,AL326*AN325)</f>
        <v>0</v>
      </c>
      <c r="AO326" s="91">
        <f t="shared" ref="AO326" si="1985">SUM(AK326:AN326)</f>
        <v>0</v>
      </c>
      <c r="AP326" s="91">
        <f t="shared" ref="AP326" si="1986">AH326+AO326</f>
        <v>0</v>
      </c>
      <c r="AQ326" s="12"/>
    </row>
    <row r="327" spans="2:43" s="3" customFormat="1" ht="20.25" customHeight="1">
      <c r="B327" s="94"/>
      <c r="C327" s="63"/>
      <c r="D327" s="63"/>
      <c r="E327" s="64"/>
      <c r="F327" s="65"/>
      <c r="G327" s="66"/>
      <c r="H327" s="66"/>
      <c r="I327" s="95"/>
      <c r="J327" s="67"/>
      <c r="K327" s="68"/>
      <c r="L327" s="69"/>
      <c r="M327" s="70"/>
      <c r="N327" s="70">
        <f t="shared" si="1975"/>
        <v>0</v>
      </c>
      <c r="O327" s="71"/>
      <c r="P327" s="72"/>
      <c r="Q327" s="73" t="str">
        <f t="shared" ref="Q327" si="1987">IF(COUNT(V328:Z328,AP328)=0,0,IF(Q328=ROUNDDOWN(W328,0),CONCATENATE("ﾌﾞ-P",W327),IF(Q328=ROUNDDOWN(X328,0),CONCATENATE("ｾ-P",X327),IF(Q328=ROUNDDOWN(Y328,0),CONCATENATE("コ-P",Y327),IF(Q328=ROUNDDOWN(Z328,0),CONCATENATE("施-P",Z327),IF(Q328=ROUNDDOWN(AP328,0),CONCATENATE("歩-",AP327),IF(Q328=ROUNDDOWN(V328,-1),CONCATENATE(V327))))))))</f>
        <v>ﾌﾞ-P</v>
      </c>
      <c r="R327" s="74"/>
      <c r="S327" s="75"/>
      <c r="T327" s="75"/>
      <c r="U327" s="76"/>
      <c r="V327" s="77"/>
      <c r="W327" s="78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9"/>
      <c r="AJ327" s="80"/>
      <c r="AK327" s="81"/>
      <c r="AL327" s="81"/>
      <c r="AM327" s="81"/>
      <c r="AN327" s="81"/>
      <c r="AO327" s="75"/>
      <c r="AP327" s="75" t="str">
        <f t="shared" ref="AP327" si="1988">IF(AND($V328&lt;=0,$AH328=0,$AO328=0),"見積",IF(AND($V328=0,$AH328&lt;=0,$AO328=0),"材",IF(AND($V328=0,$AH328=0,$AO328&lt;=0),"労","複合")))</f>
        <v>複合</v>
      </c>
      <c r="AQ327" s="12"/>
    </row>
    <row r="328" spans="2:43" s="3" customFormat="1" ht="20.25" customHeight="1">
      <c r="B328" s="96"/>
      <c r="C328" s="82"/>
      <c r="D328" s="82"/>
      <c r="E328" s="83"/>
      <c r="F328" s="84"/>
      <c r="G328" s="85"/>
      <c r="H328" s="85"/>
      <c r="I328" s="100"/>
      <c r="J328" s="67"/>
      <c r="K328" s="68"/>
      <c r="L328" s="69"/>
      <c r="M328" s="86">
        <f>(C328)</f>
        <v>0</v>
      </c>
      <c r="N328" s="86">
        <f t="shared" si="1975"/>
        <v>0</v>
      </c>
      <c r="O328" s="87">
        <f>E328</f>
        <v>0</v>
      </c>
      <c r="P328" s="88">
        <f t="shared" ref="P328" si="1989">F328</f>
        <v>0</v>
      </c>
      <c r="Q328" s="89">
        <f t="shared" si="1922"/>
        <v>0</v>
      </c>
      <c r="R328" s="90"/>
      <c r="S328" s="91"/>
      <c r="T328" s="91"/>
      <c r="U328" s="57"/>
      <c r="V328" s="58" t="str">
        <f t="shared" ref="V328" si="1990">IF(COUNT(R328:T328)=0,"",ROUNDDOWN(MIN(R328:T328)*U328,-1))</f>
        <v/>
      </c>
      <c r="W328" s="92"/>
      <c r="X328" s="91"/>
      <c r="Y328" s="91"/>
      <c r="Z328" s="91"/>
      <c r="AA328" s="91">
        <f t="shared" ref="AA328" si="1991">MIN(V328:Z328)</f>
        <v>0</v>
      </c>
      <c r="AB328" s="93"/>
      <c r="AC328" s="91">
        <f t="shared" ref="AC328" si="1992">AA328*AB328</f>
        <v>0</v>
      </c>
      <c r="AD328" s="93"/>
      <c r="AE328" s="93"/>
      <c r="AF328" s="93"/>
      <c r="AG328" s="93"/>
      <c r="AH328" s="91">
        <f t="shared" ref="AH328" si="1993">AC328*((1+AD328)+AE328+AF328+AG328)</f>
        <v>0</v>
      </c>
      <c r="AI328" s="91">
        <f>IF($AI327="",0,VLOOKUP(AI327,#REF!,2,FALSE))</f>
        <v>0</v>
      </c>
      <c r="AJ328" s="91">
        <f>IF($AJ327="",0,VLOOKUP(AJ327,#REF!,2,FALSE))</f>
        <v>0</v>
      </c>
      <c r="AK328" s="91">
        <f t="shared" ref="AK328:AL328" si="1994">IF(AI328="","",AI328*AK327)</f>
        <v>0</v>
      </c>
      <c r="AL328" s="91">
        <f t="shared" si="1994"/>
        <v>0</v>
      </c>
      <c r="AM328" s="91">
        <f>IF($AM327=0,0,[36]R6県単価!$C$41)</f>
        <v>0</v>
      </c>
      <c r="AN328" s="91">
        <f t="shared" ref="AN328" si="1995">IF(AI328="",0,AK328*AN327)+IF(AJ328="",0,AL328*AN327)</f>
        <v>0</v>
      </c>
      <c r="AO328" s="91">
        <f t="shared" ref="AO328" si="1996">SUM(AK328:AN328)</f>
        <v>0</v>
      </c>
      <c r="AP328" s="91">
        <f t="shared" ref="AP328" si="1997">AH328+AO328</f>
        <v>0</v>
      </c>
      <c r="AQ328" s="12"/>
    </row>
    <row r="329" spans="2:43" s="3" customFormat="1" ht="20.25" customHeight="1">
      <c r="B329" s="94"/>
      <c r="C329" s="63"/>
      <c r="D329" s="63"/>
      <c r="E329" s="64"/>
      <c r="F329" s="65"/>
      <c r="G329" s="66"/>
      <c r="H329" s="66"/>
      <c r="I329" s="95"/>
      <c r="J329" s="67"/>
      <c r="K329" s="68"/>
      <c r="L329" s="69"/>
      <c r="M329" s="70"/>
      <c r="N329" s="70">
        <f t="shared" si="1975"/>
        <v>0</v>
      </c>
      <c r="O329" s="71"/>
      <c r="P329" s="72"/>
      <c r="Q329" s="73" t="str">
        <f t="shared" ref="Q329" si="1998">IF(COUNT(V330:Z330,AP330)=0,0,IF(Q330=ROUNDDOWN(W330,0),CONCATENATE("ﾌﾞ-P",W329),IF(Q330=ROUNDDOWN(X330,0),CONCATENATE("ｾ-P",X329),IF(Q330=ROUNDDOWN(Y330,0),CONCATENATE("コ-P",Y329),IF(Q330=ROUNDDOWN(Z330,0),CONCATENATE("施-P",Z329),IF(Q330=ROUNDDOWN(AP330,0),CONCATENATE("歩-",AP329),IF(Q330=ROUNDDOWN(V330,-1),CONCATENATE(V329))))))))</f>
        <v>ﾌﾞ-P</v>
      </c>
      <c r="R329" s="74"/>
      <c r="S329" s="75"/>
      <c r="T329" s="75"/>
      <c r="U329" s="76"/>
      <c r="V329" s="77"/>
      <c r="W329" s="78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9"/>
      <c r="AJ329" s="80"/>
      <c r="AK329" s="81"/>
      <c r="AL329" s="81"/>
      <c r="AM329" s="81"/>
      <c r="AN329" s="81"/>
      <c r="AO329" s="75"/>
      <c r="AP329" s="75" t="str">
        <f t="shared" ref="AP329" si="1999">IF(AND($V330&lt;=0,$AH330=0,$AO330=0),"見積",IF(AND($V330=0,$AH330&lt;=0,$AO330=0),"材",IF(AND($V330=0,$AH330=0,$AO330&lt;=0),"労","複合")))</f>
        <v>複合</v>
      </c>
      <c r="AQ329" s="12"/>
    </row>
    <row r="330" spans="2:43" s="3" customFormat="1" ht="20.25" customHeight="1">
      <c r="B330" s="96"/>
      <c r="C330" s="82"/>
      <c r="D330" s="82"/>
      <c r="E330" s="83"/>
      <c r="F330" s="84"/>
      <c r="G330" s="85"/>
      <c r="H330" s="85"/>
      <c r="I330" s="100"/>
      <c r="J330" s="67"/>
      <c r="K330" s="68"/>
      <c r="L330" s="69"/>
      <c r="M330" s="86">
        <f>(C330)</f>
        <v>0</v>
      </c>
      <c r="N330" s="86">
        <f t="shared" si="1975"/>
        <v>0</v>
      </c>
      <c r="O330" s="87">
        <f>E330</f>
        <v>0</v>
      </c>
      <c r="P330" s="88">
        <f t="shared" ref="P330" si="2000">F330</f>
        <v>0</v>
      </c>
      <c r="Q330" s="89">
        <f t="shared" si="1922"/>
        <v>0</v>
      </c>
      <c r="R330" s="90"/>
      <c r="S330" s="91"/>
      <c r="T330" s="91"/>
      <c r="U330" s="57"/>
      <c r="V330" s="58" t="str">
        <f t="shared" ref="V330" si="2001">IF(COUNT(R330:T330)=0,"",ROUNDDOWN(MIN(R330:T330)*U330,-1))</f>
        <v/>
      </c>
      <c r="W330" s="92"/>
      <c r="X330" s="91"/>
      <c r="Y330" s="91"/>
      <c r="Z330" s="91"/>
      <c r="AA330" s="91">
        <f t="shared" ref="AA330" si="2002">MIN(V330:Z330)</f>
        <v>0</v>
      </c>
      <c r="AB330" s="93"/>
      <c r="AC330" s="91">
        <f t="shared" ref="AC330" si="2003">AA330*AB330</f>
        <v>0</v>
      </c>
      <c r="AD330" s="93"/>
      <c r="AE330" s="93"/>
      <c r="AF330" s="93"/>
      <c r="AG330" s="93"/>
      <c r="AH330" s="91">
        <f t="shared" ref="AH330" si="2004">AC330*((1+AD330)+AE330+AF330+AG330)</f>
        <v>0</v>
      </c>
      <c r="AI330" s="91">
        <f>IF($AI329="",0,VLOOKUP(AI329,#REF!,2,FALSE))</f>
        <v>0</v>
      </c>
      <c r="AJ330" s="91">
        <f>IF($AJ329="",0,VLOOKUP(AJ329,#REF!,2,FALSE))</f>
        <v>0</v>
      </c>
      <c r="AK330" s="91">
        <f t="shared" ref="AK330:AL330" si="2005">IF(AI330="","",AI330*AK329)</f>
        <v>0</v>
      </c>
      <c r="AL330" s="91">
        <f t="shared" si="2005"/>
        <v>0</v>
      </c>
      <c r="AM330" s="91">
        <f>IF($AM329=0,0,[36]R6県単価!$C$41)</f>
        <v>0</v>
      </c>
      <c r="AN330" s="91">
        <f t="shared" ref="AN330" si="2006">IF(AI330="",0,AK330*AN329)+IF(AJ330="",0,AL330*AN329)</f>
        <v>0</v>
      </c>
      <c r="AO330" s="91">
        <f t="shared" ref="AO330" si="2007">SUM(AK330:AN330)</f>
        <v>0</v>
      </c>
      <c r="AP330" s="91">
        <f t="shared" ref="AP330" si="2008">AH330+AO330</f>
        <v>0</v>
      </c>
      <c r="AQ330" s="12"/>
    </row>
    <row r="331" spans="2:43" s="3" customFormat="1" ht="20.25" customHeight="1">
      <c r="B331" s="94"/>
      <c r="C331" s="63"/>
      <c r="D331" s="63"/>
      <c r="E331" s="64"/>
      <c r="F331" s="65"/>
      <c r="G331" s="66"/>
      <c r="H331" s="66"/>
      <c r="I331" s="95"/>
      <c r="J331" s="67"/>
      <c r="K331" s="68"/>
      <c r="L331" s="69"/>
      <c r="M331" s="70"/>
      <c r="N331" s="70">
        <f t="shared" si="1975"/>
        <v>0</v>
      </c>
      <c r="O331" s="71"/>
      <c r="P331" s="72"/>
      <c r="Q331" s="73" t="str">
        <f t="shared" ref="Q331" si="2009">IF(COUNT(V332:Z332,AP332)=0,0,IF(Q332=ROUNDDOWN(W332,0),CONCATENATE("ﾌﾞ-P",W331),IF(Q332=ROUNDDOWN(X332,0),CONCATENATE("ｾ-P",X331),IF(Q332=ROUNDDOWN(Y332,0),CONCATENATE("コ-P",Y331),IF(Q332=ROUNDDOWN(Z332,0),CONCATENATE("施-P",Z331),IF(Q332=ROUNDDOWN(AP332,0),CONCATENATE("歩-",AP331),IF(Q332=ROUNDDOWN(V332,-1),CONCATENATE(V331))))))))</f>
        <v>ﾌﾞ-P</v>
      </c>
      <c r="R331" s="74"/>
      <c r="S331" s="75"/>
      <c r="T331" s="75"/>
      <c r="U331" s="76"/>
      <c r="V331" s="77"/>
      <c r="W331" s="78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9"/>
      <c r="AJ331" s="80"/>
      <c r="AK331" s="81"/>
      <c r="AL331" s="81"/>
      <c r="AM331" s="81"/>
      <c r="AN331" s="81"/>
      <c r="AO331" s="75"/>
      <c r="AP331" s="75" t="str">
        <f t="shared" ref="AP331" si="2010">IF(AND($V332&lt;=0,$AH332=0,$AO332=0),"見積",IF(AND($V332=0,$AH332&lt;=0,$AO332=0),"材",IF(AND($V332=0,$AH332=0,$AO332&lt;=0),"労","複合")))</f>
        <v>複合</v>
      </c>
      <c r="AQ331" s="12"/>
    </row>
    <row r="332" spans="2:43" s="3" customFormat="1" ht="20.25" customHeight="1">
      <c r="B332" s="96"/>
      <c r="C332" s="82"/>
      <c r="D332" s="82"/>
      <c r="E332" s="83"/>
      <c r="F332" s="84"/>
      <c r="G332" s="85"/>
      <c r="H332" s="85"/>
      <c r="I332" s="100"/>
      <c r="J332" s="67"/>
      <c r="K332" s="68"/>
      <c r="L332" s="69"/>
      <c r="M332" s="86">
        <f>(C332)</f>
        <v>0</v>
      </c>
      <c r="N332" s="86">
        <f t="shared" si="1975"/>
        <v>0</v>
      </c>
      <c r="O332" s="87">
        <f>E332</f>
        <v>0</v>
      </c>
      <c r="P332" s="88">
        <f t="shared" ref="P332" si="2011">F332</f>
        <v>0</v>
      </c>
      <c r="Q332" s="89">
        <f t="shared" si="1922"/>
        <v>0</v>
      </c>
      <c r="R332" s="90"/>
      <c r="S332" s="91"/>
      <c r="T332" s="91"/>
      <c r="U332" s="57"/>
      <c r="V332" s="58" t="str">
        <f t="shared" ref="V332" si="2012">IF(COUNT(R332:T332)=0,"",ROUNDDOWN(MIN(R332:T332)*U332,-1))</f>
        <v/>
      </c>
      <c r="W332" s="92"/>
      <c r="X332" s="91"/>
      <c r="Y332" s="91"/>
      <c r="Z332" s="91"/>
      <c r="AA332" s="91">
        <f t="shared" ref="AA332" si="2013">MIN(V332:Z332)</f>
        <v>0</v>
      </c>
      <c r="AB332" s="93"/>
      <c r="AC332" s="91">
        <f t="shared" ref="AC332" si="2014">AA332*AB332</f>
        <v>0</v>
      </c>
      <c r="AD332" s="93"/>
      <c r="AE332" s="93"/>
      <c r="AF332" s="93"/>
      <c r="AG332" s="93"/>
      <c r="AH332" s="91">
        <f t="shared" ref="AH332" si="2015">AC332*((1+AD332)+AE332+AF332+AG332)</f>
        <v>0</v>
      </c>
      <c r="AI332" s="91">
        <f>IF($AI331="",0,VLOOKUP(AI331,#REF!,2,FALSE))</f>
        <v>0</v>
      </c>
      <c r="AJ332" s="91">
        <f>IF($AJ331="",0,VLOOKUP(AJ331,#REF!,2,FALSE))</f>
        <v>0</v>
      </c>
      <c r="AK332" s="91">
        <f t="shared" ref="AK332:AL332" si="2016">IF(AI332="","",AI332*AK331)</f>
        <v>0</v>
      </c>
      <c r="AL332" s="91">
        <f t="shared" si="2016"/>
        <v>0</v>
      </c>
      <c r="AM332" s="91">
        <f>IF($AM331=0,0,[36]R6県単価!$C$41)</f>
        <v>0</v>
      </c>
      <c r="AN332" s="91">
        <f t="shared" ref="AN332" si="2017">IF(AI332="",0,AK332*AN331)+IF(AJ332="",0,AL332*AN331)</f>
        <v>0</v>
      </c>
      <c r="AO332" s="91">
        <f t="shared" ref="AO332" si="2018">SUM(AK332:AN332)</f>
        <v>0</v>
      </c>
      <c r="AP332" s="91">
        <f t="shared" ref="AP332" si="2019">AH332+AO332</f>
        <v>0</v>
      </c>
      <c r="AQ332" s="12"/>
    </row>
    <row r="333" spans="2:43" s="3" customFormat="1" ht="20.25" customHeight="1">
      <c r="B333" s="94"/>
      <c r="C333" s="63"/>
      <c r="D333" s="63"/>
      <c r="E333" s="64"/>
      <c r="F333" s="65"/>
      <c r="G333" s="66"/>
      <c r="H333" s="66"/>
      <c r="I333" s="95"/>
      <c r="J333" s="67"/>
      <c r="K333" s="68"/>
      <c r="L333" s="69"/>
      <c r="M333" s="70"/>
      <c r="N333" s="70">
        <f t="shared" si="1975"/>
        <v>0</v>
      </c>
      <c r="O333" s="71"/>
      <c r="P333" s="72"/>
      <c r="Q333" s="73" t="str">
        <f t="shared" ref="Q333" si="2020">IF(COUNT(V334:Z334,AP334)=0,0,IF(Q334=ROUNDDOWN(W334,0),CONCATENATE("ﾌﾞ-P",W333),IF(Q334=ROUNDDOWN(X334,0),CONCATENATE("ｾ-P",X333),IF(Q334=ROUNDDOWN(Y334,0),CONCATENATE("コ-P",Y333),IF(Q334=ROUNDDOWN(Z334,0),CONCATENATE("施-P",Z333),IF(Q334=ROUNDDOWN(AP334,0),CONCATENATE("歩-",AP333),IF(Q334=ROUNDDOWN(V334,-1),CONCATENATE(V333))))))))</f>
        <v>ﾌﾞ-P</v>
      </c>
      <c r="R333" s="74"/>
      <c r="S333" s="75"/>
      <c r="T333" s="75"/>
      <c r="U333" s="76"/>
      <c r="V333" s="77"/>
      <c r="W333" s="78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9"/>
      <c r="AJ333" s="80"/>
      <c r="AK333" s="81"/>
      <c r="AL333" s="81"/>
      <c r="AM333" s="81"/>
      <c r="AN333" s="81"/>
      <c r="AO333" s="75"/>
      <c r="AP333" s="75" t="str">
        <f t="shared" ref="AP333" si="2021">IF(AND($V334&lt;=0,$AH334=0,$AO334=0),"見積",IF(AND($V334=0,$AH334&lt;=0,$AO334=0),"材",IF(AND($V334=0,$AH334=0,$AO334&lt;=0),"労","複合")))</f>
        <v>複合</v>
      </c>
      <c r="AQ333" s="12"/>
    </row>
    <row r="334" spans="2:43" s="3" customFormat="1" ht="20.25" customHeight="1">
      <c r="B334" s="96"/>
      <c r="C334" s="82"/>
      <c r="D334" s="82"/>
      <c r="E334" s="83"/>
      <c r="F334" s="84"/>
      <c r="G334" s="85"/>
      <c r="H334" s="85"/>
      <c r="I334" s="100"/>
      <c r="J334" s="67"/>
      <c r="K334" s="68"/>
      <c r="L334" s="69"/>
      <c r="M334" s="86">
        <f>(C334)</f>
        <v>0</v>
      </c>
      <c r="N334" s="86">
        <f t="shared" si="1975"/>
        <v>0</v>
      </c>
      <c r="O334" s="87">
        <f>E334</f>
        <v>0</v>
      </c>
      <c r="P334" s="88">
        <f t="shared" ref="P334" si="2022">F334</f>
        <v>0</v>
      </c>
      <c r="Q334" s="89">
        <f t="shared" si="1922"/>
        <v>0</v>
      </c>
      <c r="R334" s="90"/>
      <c r="S334" s="91"/>
      <c r="T334" s="91"/>
      <c r="U334" s="57"/>
      <c r="V334" s="58" t="str">
        <f t="shared" ref="V334" si="2023">IF(COUNT(R334:T334)=0,"",ROUNDDOWN(MIN(R334:T334)*U334,-1))</f>
        <v/>
      </c>
      <c r="W334" s="92"/>
      <c r="X334" s="91"/>
      <c r="Y334" s="91"/>
      <c r="Z334" s="91"/>
      <c r="AA334" s="91">
        <f t="shared" ref="AA334" si="2024">MIN(V334:Z334)</f>
        <v>0</v>
      </c>
      <c r="AB334" s="93"/>
      <c r="AC334" s="91">
        <f t="shared" ref="AC334" si="2025">AA334*AB334</f>
        <v>0</v>
      </c>
      <c r="AD334" s="93"/>
      <c r="AE334" s="93"/>
      <c r="AF334" s="93"/>
      <c r="AG334" s="93"/>
      <c r="AH334" s="91">
        <f t="shared" ref="AH334" si="2026">AC334*((1+AD334)+AE334+AF334+AG334)</f>
        <v>0</v>
      </c>
      <c r="AI334" s="91">
        <f>IF($AI333="",0,VLOOKUP(AI333,#REF!,2,FALSE))</f>
        <v>0</v>
      </c>
      <c r="AJ334" s="91">
        <f>IF($AJ333="",0,VLOOKUP(AJ333,#REF!,2,FALSE))</f>
        <v>0</v>
      </c>
      <c r="AK334" s="91">
        <f t="shared" ref="AK334:AL334" si="2027">IF(AI334="","",AI334*AK333)</f>
        <v>0</v>
      </c>
      <c r="AL334" s="91">
        <f t="shared" si="2027"/>
        <v>0</v>
      </c>
      <c r="AM334" s="91">
        <f>IF($AM333=0,0,[36]R6県単価!$C$41)</f>
        <v>0</v>
      </c>
      <c r="AN334" s="91">
        <f t="shared" ref="AN334" si="2028">IF(AI334="",0,AK334*AN333)+IF(AJ334="",0,AL334*AN333)</f>
        <v>0</v>
      </c>
      <c r="AO334" s="91">
        <f t="shared" ref="AO334" si="2029">SUM(AK334:AN334)</f>
        <v>0</v>
      </c>
      <c r="AP334" s="91">
        <f t="shared" ref="AP334" si="2030">AH334+AO334</f>
        <v>0</v>
      </c>
      <c r="AQ334" s="12"/>
    </row>
    <row r="335" spans="2:43" s="3" customFormat="1" ht="20.25" customHeight="1">
      <c r="B335" s="94"/>
      <c r="C335" s="63"/>
      <c r="D335" s="63"/>
      <c r="E335" s="64"/>
      <c r="F335" s="65"/>
      <c r="G335" s="66"/>
      <c r="H335" s="66"/>
      <c r="I335" s="95"/>
      <c r="J335" s="67"/>
      <c r="K335" s="68"/>
      <c r="L335" s="69"/>
      <c r="M335" s="70"/>
      <c r="N335" s="70">
        <f t="shared" si="1975"/>
        <v>0</v>
      </c>
      <c r="O335" s="71"/>
      <c r="P335" s="72"/>
      <c r="Q335" s="73" t="str">
        <f t="shared" ref="Q335" si="2031">IF(COUNT(V336:Z336,AP336)=0,0,IF(Q336=ROUNDDOWN(W336,0),CONCATENATE("ﾌﾞ-P",W335),IF(Q336=ROUNDDOWN(X336,0),CONCATENATE("ｾ-P",X335),IF(Q336=ROUNDDOWN(Y336,0),CONCATENATE("コ-P",Y335),IF(Q336=ROUNDDOWN(Z336,0),CONCATENATE("施-P",Z335),IF(Q336=ROUNDDOWN(AP336,0),CONCATENATE("歩-",AP335),IF(Q336=ROUNDDOWN(V336,-1),CONCATENATE(V335))))))))</f>
        <v>ﾌﾞ-P</v>
      </c>
      <c r="R335" s="74"/>
      <c r="S335" s="75"/>
      <c r="T335" s="75"/>
      <c r="U335" s="76"/>
      <c r="V335" s="77"/>
      <c r="W335" s="78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9"/>
      <c r="AJ335" s="80"/>
      <c r="AK335" s="81"/>
      <c r="AL335" s="81"/>
      <c r="AM335" s="81"/>
      <c r="AN335" s="81"/>
      <c r="AO335" s="75"/>
      <c r="AP335" s="75" t="str">
        <f t="shared" ref="AP335" si="2032">IF(AND($V336&lt;=0,$AH336=0,$AO336=0),"見積",IF(AND($V336=0,$AH336&lt;=0,$AO336=0),"材",IF(AND($V336=0,$AH336=0,$AO336&lt;=0),"労","複合")))</f>
        <v>複合</v>
      </c>
      <c r="AQ335" s="12"/>
    </row>
    <row r="336" spans="2:43" s="3" customFormat="1" ht="20.25" customHeight="1">
      <c r="B336" s="96"/>
      <c r="C336" s="82"/>
      <c r="D336" s="82"/>
      <c r="E336" s="83"/>
      <c r="F336" s="84"/>
      <c r="G336" s="85"/>
      <c r="H336" s="85"/>
      <c r="I336" s="100"/>
      <c r="J336" s="67"/>
      <c r="K336" s="68"/>
      <c r="L336" s="69"/>
      <c r="M336" s="86">
        <f>(C336)</f>
        <v>0</v>
      </c>
      <c r="N336" s="86">
        <f t="shared" si="1975"/>
        <v>0</v>
      </c>
      <c r="O336" s="87">
        <f>E336</f>
        <v>0</v>
      </c>
      <c r="P336" s="88">
        <f t="shared" ref="P336" si="2033">F336</f>
        <v>0</v>
      </c>
      <c r="Q336" s="89">
        <f t="shared" si="1922"/>
        <v>0</v>
      </c>
      <c r="R336" s="90"/>
      <c r="S336" s="91"/>
      <c r="T336" s="91"/>
      <c r="U336" s="57"/>
      <c r="V336" s="58" t="str">
        <f t="shared" ref="V336" si="2034">IF(COUNT(R336:T336)=0,"",ROUNDDOWN(MIN(R336:T336)*U336,-1))</f>
        <v/>
      </c>
      <c r="W336" s="92"/>
      <c r="X336" s="91"/>
      <c r="Y336" s="91"/>
      <c r="Z336" s="91"/>
      <c r="AA336" s="91">
        <f t="shared" ref="AA336" si="2035">MIN(V336:Z336)</f>
        <v>0</v>
      </c>
      <c r="AB336" s="93"/>
      <c r="AC336" s="91">
        <f t="shared" ref="AC336" si="2036">AA336*AB336</f>
        <v>0</v>
      </c>
      <c r="AD336" s="93"/>
      <c r="AE336" s="93"/>
      <c r="AF336" s="93"/>
      <c r="AG336" s="93"/>
      <c r="AH336" s="91">
        <f t="shared" ref="AH336" si="2037">AC336*((1+AD336)+AE336+AF336+AG336)</f>
        <v>0</v>
      </c>
      <c r="AI336" s="91">
        <f>IF($AI335="",0,VLOOKUP(AI335,#REF!,2,FALSE))</f>
        <v>0</v>
      </c>
      <c r="AJ336" s="91">
        <f>IF($AJ335="",0,VLOOKUP(AJ335,#REF!,2,FALSE))</f>
        <v>0</v>
      </c>
      <c r="AK336" s="91">
        <f t="shared" ref="AK336:AL336" si="2038">IF(AI336="","",AI336*AK335)</f>
        <v>0</v>
      </c>
      <c r="AL336" s="91">
        <f t="shared" si="2038"/>
        <v>0</v>
      </c>
      <c r="AM336" s="91">
        <f>IF($AM335=0,0,[36]R6県単価!$C$41)</f>
        <v>0</v>
      </c>
      <c r="AN336" s="91">
        <f t="shared" ref="AN336" si="2039">IF(AI336="",0,AK336*AN335)+IF(AJ336="",0,AL336*AN335)</f>
        <v>0</v>
      </c>
      <c r="AO336" s="91">
        <f t="shared" ref="AO336" si="2040">SUM(AK336:AN336)</f>
        <v>0</v>
      </c>
      <c r="AP336" s="91">
        <f t="shared" ref="AP336" si="2041">AH336+AO336</f>
        <v>0</v>
      </c>
      <c r="AQ336" s="12"/>
    </row>
  </sheetData>
  <mergeCells count="10">
    <mergeCell ref="AK5:AL5"/>
    <mergeCell ref="B6:C6"/>
    <mergeCell ref="AI6:AJ6"/>
    <mergeCell ref="AK6:AL6"/>
    <mergeCell ref="M4:M6"/>
    <mergeCell ref="N4:N6"/>
    <mergeCell ref="O4:O6"/>
    <mergeCell ref="P4:P6"/>
    <mergeCell ref="Q4:Q6"/>
    <mergeCell ref="AI5:AJ5"/>
  </mergeCells>
  <phoneticPr fontId="4"/>
  <dataValidations count="2">
    <dataValidation type="list" allowBlank="1" showInputMessage="1" showErrorMessage="1" sqref="AI117:AJ117 AI107:AJ107 AI115:AJ115 AI111:AJ111 AI105:AJ105 AI7:AJ7 AI121:AJ121 AI123:AJ123 AI125:AJ125 AI127:AJ127 AI129:AJ129 AI131:AJ131 AI135:AJ135 AI137:AJ137 AI9:AJ9 AI15:AJ15 AI17:AJ17 AI139:AJ139 AI141:AJ141 AI143:AJ143 AI145:AJ145 AI147:AJ147 AI149:AJ149 AI133:AJ133 AI151:AJ151 AI99:AJ99 AI109:AJ109 AI153:AJ153 AI155:AJ155 AI157:AJ157 AI159:AJ159 AI161:AJ161 AI163:AJ163 AI165:AJ165 AI167:AJ167 AI169:AJ169 AI171:AJ171 AI173:AJ173 AI175:AJ175 AI177:AJ177 AI179:AJ179 AI181:AJ181 AI183:AJ183 AI185:AJ185 AI187:AJ187 AI189:AJ189 AI191:AJ191 AI193:AJ193 AI195:AJ195 AI197:AJ197 AI199:AJ199 AI201:AJ201 AI203:AJ203 AI205:AJ205 AI207:AJ207 AI209:AJ209 AI211:AJ211 AI213:AJ213 AI215:AJ215 AI217:AJ217 AI219:AJ219 AI221:AJ221 AI223:AJ223 AI225:AJ225 AI227:AJ227 AI229:AJ229 AI231:AJ231 AI233:AJ233 AI235:AJ235 AI237:AJ237 AI239:AJ239 AI241:AJ241 AI243:AJ243 AI245:AJ245 AI247:AJ247 AI249:AJ249 AI251:AJ251 AI253:AJ253 AI255:AJ255 AI257:AJ257 AI259:AJ259 AI261:AJ261 AI263:AJ263 AI265:AJ265 AI267:AJ267 AI269:AJ269 AI271:AJ271 AI273:AJ273 AI275:AJ275 AI277:AJ277 AI279:AJ279 AI281:AJ281 AI283:AJ283 AI285:AJ285 AI287:AJ287 AI289:AJ289 AI291:AJ291 AI293:AJ293 AI295:AJ295 AI297:AJ297 AI299:AJ299 AI301:AJ301 AI303:AJ303 AI305:AJ305 AI307:AJ307 AI309:AJ309 AI311:AJ311 AI313:AJ313 AI315:AJ315 AI317:AJ317 AI319:AJ319 AI321:AJ321 AI323:AJ323 AI325:AJ325 AI327:AJ327 AI329:AJ329 AI331:AJ331 AI333:AJ333 AI335:AJ335 AI19:AJ19 AI21:AJ21 AI23:AJ23 AI11:AJ11 AI25:AJ25 AI57:AJ57 AI55:AJ55 AI59:AJ59 AI61:AJ61 AI67:AJ67 AI69:AJ69 AI71:AJ71 AI73:AJ73 AI75:AJ75 AI63:AJ63 AI77:AJ77 AI79:AJ79 AI97:AJ97 AI101:AJ101 AI103:AJ103 AI65:AJ65 AJ113 AI13:AJ13 AI119:AJ119 AI27:AJ27 AI29:AJ29 AI31:AJ31 AI33:AJ33 AI35:AJ35 AI37:AJ37 AI39:AJ39 AI41:AJ41 AI81:AJ81 AI83:AJ83 AI85:AJ85 AI87:AJ87 AI89:AJ89 AI91:AJ91 AI93:AJ93 AI95:AJ95 AI43:AJ43 AI45:AJ45 AI47:AJ47 AI49:AJ49 AI51:AJ51 AI53:AJ53" xr:uid="{ABF453FF-1EEB-473F-9B50-A87215CB176F}">
      <formula1>$AH$2:$AO$2</formula1>
    </dataValidation>
    <dataValidation type="list" allowBlank="1" showInputMessage="1" showErrorMessage="1" sqref="AI113" xr:uid="{19BAF1CA-F6AA-4C25-A608-5F110B500C1B}">
      <formula1>#REF!</formula1>
    </dataValidation>
  </dataValidations>
  <pageMargins left="0.43307086614173229" right="0.23622047244094491" top="0.35433070866141736" bottom="0.39370078740157483" header="0.19685039370078741" footer="0.23622047244094491"/>
  <pageSetup paperSize="9" scale="54" fitToHeight="0" orientation="portrait" verticalDpi="1200" r:id="rId1"/>
  <headerFooter>
    <oddFooter>&amp;C鶴岡市教育委員会管理課&amp;R&amp;P/&amp;N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表紙</vt:lpstr>
      <vt:lpstr>設計書(甲)</vt:lpstr>
      <vt:lpstr>設計書(明細)あさひ小</vt:lpstr>
      <vt:lpstr>設計書(明細)櫛引東小</vt:lpstr>
      <vt:lpstr>内訳(舞台装置)</vt:lpstr>
      <vt:lpstr>'設計書(甲)'!Print_Area</vt:lpstr>
      <vt:lpstr>'設計書(明細)あさひ小'!Print_Area</vt:lpstr>
      <vt:lpstr>'設計書(明細)櫛引東小'!Print_Area</vt:lpstr>
      <vt:lpstr>'内訳(舞台装置)'!Print_Area</vt:lpstr>
      <vt:lpstr>表紙!Print_Area</vt:lpstr>
      <vt:lpstr>'設計書(甲)'!Print_Titles</vt:lpstr>
      <vt:lpstr>'設計書(明細)あさひ小'!Print_Titles</vt:lpstr>
      <vt:lpstr>'設計書(明細)櫛引東小'!Print_Titles</vt:lpstr>
      <vt:lpstr>'内訳(舞台装置)'!Print_Titles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教育委員会</dc:creator>
  <cp:lastModifiedBy>施設係</cp:lastModifiedBy>
  <cp:lastPrinted>2025-03-04T09:31:46Z</cp:lastPrinted>
  <dcterms:created xsi:type="dcterms:W3CDTF">2005-07-02T00:32:59Z</dcterms:created>
  <dcterms:modified xsi:type="dcterms:W3CDTF">2026-03-18T06:42:20Z</dcterms:modified>
</cp:coreProperties>
</file>