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keiyaku\share\keiyaku\keiyaku\keiyaku\26_入札契約\02_入札予定\R8入札予定\【R8.6.18⑥格付】小真木原公園公衆用トイレ改修工事\閲覧図書\"/>
    </mc:Choice>
  </mc:AlternateContent>
  <xr:revisionPtr revIDLastSave="0" documentId="13_ncr:1_{C3C9E29E-40D5-49BD-9FB0-6726DBD3660D}" xr6:coauthVersionLast="36" xr6:coauthVersionMax="47" xr10:uidLastSave="{00000000-0000-0000-0000-000000000000}"/>
  <bookViews>
    <workbookView xWindow="14295" yWindow="0" windowWidth="14610" windowHeight="15585" tabRatio="1000" xr2:uid="{00000000-000D-0000-FFFF-FFFF00000000}"/>
  </bookViews>
  <sheets>
    <sheet name="表紙" sheetId="183" r:id="rId1"/>
    <sheet name="設計書（甲)" sheetId="181" r:id="rId2"/>
    <sheet name="設計書（乙）" sheetId="161" r:id="rId3"/>
    <sheet name="工事内訳書(その２)" sheetId="184" r:id="rId4"/>
    <sheet name="内訳(舞台装置)" sheetId="15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?Print_Area" localSheetId="3">#REF!</definedName>
    <definedName name="__?Print_Area" localSheetId="0">#REF!</definedName>
    <definedName name="__?Print_Area">#REF!</definedName>
    <definedName name="________________P10">#REF!</definedName>
    <definedName name="________________P11">#REF!</definedName>
    <definedName name="________________P8">#REF!</definedName>
    <definedName name="________________P9">#REF!</definedName>
    <definedName name="________________st1">#REF!</definedName>
    <definedName name="_______________P10">#REF!</definedName>
    <definedName name="_______________P11">#REF!</definedName>
    <definedName name="_______________P8">#REF!</definedName>
    <definedName name="_______________P9">#REF!</definedName>
    <definedName name="_______________st1">#REF!</definedName>
    <definedName name="______________P1">#REF!</definedName>
    <definedName name="______________P10">#REF!</definedName>
    <definedName name="______________P11">#REF!</definedName>
    <definedName name="______________P12">#REF!</definedName>
    <definedName name="______________P13">#REF!</definedName>
    <definedName name="______________P2">#REF!</definedName>
    <definedName name="______________P3">#REF!</definedName>
    <definedName name="______________P4">#REF!</definedName>
    <definedName name="______________P5">#REF!</definedName>
    <definedName name="______________P6">#REF!</definedName>
    <definedName name="______________P7">#REF!</definedName>
    <definedName name="______________P8">#REF!</definedName>
    <definedName name="______________P9">#REF!</definedName>
    <definedName name="______________st1">#REF!</definedName>
    <definedName name="_____________P1">#REF!</definedName>
    <definedName name="_____________P10">#REF!</definedName>
    <definedName name="_____________P11">#REF!</definedName>
    <definedName name="_____________P12">#REF!</definedName>
    <definedName name="_____________P13">#REF!</definedName>
    <definedName name="_____________P2">#REF!</definedName>
    <definedName name="_____________P3">#REF!</definedName>
    <definedName name="_____________P4">#REF!</definedName>
    <definedName name="_____________P5">#REF!</definedName>
    <definedName name="_____________P6">#REF!</definedName>
    <definedName name="_____________P7">#REF!</definedName>
    <definedName name="_____________P8">#REF!</definedName>
    <definedName name="_____________P9">#REF!</definedName>
    <definedName name="_____________st1">#REF!</definedName>
    <definedName name="____________P1">#REF!</definedName>
    <definedName name="____________P10">#REF!</definedName>
    <definedName name="____________P11">#REF!</definedName>
    <definedName name="____________P12">#REF!</definedName>
    <definedName name="____________P13">#REF!</definedName>
    <definedName name="____________P2">#REF!</definedName>
    <definedName name="____________P3">#REF!</definedName>
    <definedName name="____________P4">#REF!</definedName>
    <definedName name="____________P5">#REF!</definedName>
    <definedName name="____________P6">#REF!</definedName>
    <definedName name="____________P7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0Print_Area">#REF!</definedName>
    <definedName name="__4P1_">#REF!</definedName>
    <definedName name="__ANS1">#REF!</definedName>
    <definedName name="__ANS2">#REF!</definedName>
    <definedName name="__ＮＯ1">#REF!</definedName>
    <definedName name="__ＮＯ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_xlfn_FLOOR_MATH">#N/A</definedName>
    <definedName name="_0" localSheetId="3">#REF!</definedName>
    <definedName name="_0" localSheetId="0">#REF!</definedName>
    <definedName name="_0">#REF!</definedName>
    <definedName name="_02_総括表" localSheetId="0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11_">#REF!</definedName>
    <definedName name="_10P13_">#REF!</definedName>
    <definedName name="_10P2_">#REF!</definedName>
    <definedName name="_10P4_">#REF!</definedName>
    <definedName name="_10P5_">#REF!</definedName>
    <definedName name="_10P6_">#REF!</definedName>
    <definedName name="_11P2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12_">#REF!</definedName>
    <definedName name="_12P3_">#REF!</definedName>
    <definedName name="_12P4_">#REF!</definedName>
    <definedName name="_12P6_">#REF!</definedName>
    <definedName name="_12P7_">#REF!</definedName>
    <definedName name="_12P8_">#REF!</definedName>
    <definedName name="_13P12_">#REF!</definedName>
    <definedName name="_13P4_">#REF!</definedName>
    <definedName name="_13P5_">#REF!</definedName>
    <definedName name="_13P7_">#REF!</definedName>
    <definedName name="_13P8_">#REF!</definedName>
    <definedName name="_13P9_">#REF!</definedName>
    <definedName name="_14P13_">#REF!</definedName>
    <definedName name="_14P5_">#REF!</definedName>
    <definedName name="_14P6_">#REF!</definedName>
    <definedName name="_14P9_">#REF!</definedName>
    <definedName name="_14Print_Area">#REF!</definedName>
    <definedName name="_15P10_">#REF!</definedName>
    <definedName name="_15P2_">#REF!</definedName>
    <definedName name="_15P6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6P7_">#REF!</definedName>
    <definedName name="_17P12_">#REF!</definedName>
    <definedName name="_17P4_">#REF!</definedName>
    <definedName name="_17P8_">#REF!</definedName>
    <definedName name="_17P9_">#REF!</definedName>
    <definedName name="_18P13_">#REF!</definedName>
    <definedName name="_18P3_">#REF!</definedName>
    <definedName name="_18P5_">#REF!</definedName>
    <definedName name="_18P8_">#REF!</definedName>
    <definedName name="_19P10_">#REF!</definedName>
    <definedName name="_19P2_">#REF!</definedName>
    <definedName name="_19P6_">#REF!</definedName>
    <definedName name="_19P9_">#REF!</definedName>
    <definedName name="_19Print_Area">#REF!</definedName>
    <definedName name="_1A17000_">#REF!</definedName>
    <definedName name="_1P1_">#REF!</definedName>
    <definedName name="_2_0Print_Area">#REF!</definedName>
    <definedName name="_20P3_">#REF!</definedName>
    <definedName name="_20P4_">#REF!</definedName>
    <definedName name="_20P7_">#REF!</definedName>
    <definedName name="_20P9_">#REF!</definedName>
    <definedName name="_21P4_">#REF!</definedName>
    <definedName name="_21P9_">#REF!</definedName>
    <definedName name="_22P11_">#REF!</definedName>
    <definedName name="_22P5_">#REF!</definedName>
    <definedName name="_22Print_Area">#REF!</definedName>
    <definedName name="_23P12_">#REF!</definedName>
    <definedName name="_23P6_">#REF!</definedName>
    <definedName name="_23機器据付">#REF!</definedName>
    <definedName name="_24P13_">#REF!</definedName>
    <definedName name="_24P6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6P7_">#REF!</definedName>
    <definedName name="_27P4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A19000_">#REF!</definedName>
    <definedName name="_2P1_">#REF!</definedName>
    <definedName name="_2P10_">#REF!</definedName>
    <definedName name="_3_0Print_Area">#REF!</definedName>
    <definedName name="_3_0機器据付">#REF!</definedName>
    <definedName name="_30P13_">#REF!</definedName>
    <definedName name="_30P7_">#REF!</definedName>
    <definedName name="_30P9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4P5_">#REF!</definedName>
    <definedName name="_35P6_">#REF!</definedName>
    <definedName name="_36P7_">#REF!</definedName>
    <definedName name="_37P8_">#REF!</definedName>
    <definedName name="_3A20000_">#REF!</definedName>
    <definedName name="_3P1_">#REF!</definedName>
    <definedName name="_3P10_">#REF!</definedName>
    <definedName name="_3P11_">#REF!</definedName>
    <definedName name="_4_0Print_Area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0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KVCVケー">#REF!</definedName>
    <definedName name="_6P1_">#REF!</definedName>
    <definedName name="_6P10_">#REF!</definedName>
    <definedName name="_6P12_">#REF!</definedName>
    <definedName name="_6P13_">#REF!</definedName>
    <definedName name="_6P2_">#REF!</definedName>
    <definedName name="_7_0Print_Area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1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2_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A1">#REF!</definedName>
    <definedName name="_A2">#REF!</definedName>
    <definedName name="_ANS1">#REF!</definedName>
    <definedName name="_ANS2">#REF!</definedName>
    <definedName name="_B">#REF!</definedName>
    <definedName name="_c">#REF!</definedName>
    <definedName name="_C1">#REF!</definedName>
    <definedName name="_D">#REF!</definedName>
    <definedName name="_e">#REF!</definedName>
    <definedName name="_f">#REF!</definedName>
    <definedName name="_Fill" localSheetId="2" hidden="1">#REF!</definedName>
    <definedName name="_Fill" localSheetId="1" hidden="1">#REF!</definedName>
    <definedName name="_Fill" localSheetId="4" hidden="1">#REF!</definedName>
    <definedName name="_Fill" hidden="1">#REF!</definedName>
    <definedName name="_g" localSheetId="0">#REF!</definedName>
    <definedName name="_g">#REF!</definedName>
    <definedName name="_H" localSheetId="0">#REF!</definedName>
    <definedName name="_H">#REF!</definedName>
    <definedName name="_I" localSheetId="0">#REF!</definedName>
    <definedName name="_I">#REF!</definedName>
    <definedName name="_K">#REF!</definedName>
    <definedName name="_Key1" localSheetId="2" hidden="1">#REF!</definedName>
    <definedName name="_Key1" localSheetId="4" hidden="1">#REF!</definedName>
    <definedName name="_Key1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 localSheetId="3">#REF!</definedName>
    <definedName name="_P" localSheetId="0">#REF!</definedName>
    <definedName name="_P">#REF!</definedName>
    <definedName name="_P1" localSheetId="0">#REF!</definedName>
    <definedName name="_P1">#REF!</definedName>
    <definedName name="_P10" localSheetId="0">#REF!</definedName>
    <definedName name="_P10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E16">#REF!</definedName>
    <definedName name="_PF16">#REF!</definedName>
    <definedName name="_PF161">#REF!</definedName>
    <definedName name="_q">#REF!</definedName>
    <definedName name="_R">#REF!</definedName>
    <definedName name="_Regression_Int">1</definedName>
    <definedName name="_s" localSheetId="3">#REF!</definedName>
    <definedName name="_s" localSheetId="0">#REF!</definedName>
    <definedName name="_s">#REF!</definedName>
    <definedName name="_Sort" localSheetId="2" hidden="1">#REF!</definedName>
    <definedName name="_Sort" localSheetId="4" hidden="1">#REF!</definedName>
    <definedName name="_Sort" localSheetId="0" hidden="1">#REF!</definedName>
    <definedName name="_Sort" hidden="1">#REF!</definedName>
    <definedName name="_st1">#REF!</definedName>
    <definedName name="_T">#REF!</definedName>
    <definedName name="_U">#REF!</definedName>
    <definedName name="_VE16">#REF!</definedName>
    <definedName name="_W">#REF!</definedName>
    <definedName name="_z">#REF!</definedName>
    <definedName name="_終了">#REF!</definedName>
    <definedName name="\0">#REF!</definedName>
    <definedName name="\a">#REF!</definedName>
    <definedName name="\A1">#REF!</definedName>
    <definedName name="\A2">#REF!</definedName>
    <definedName name="\B">#REF!</definedName>
    <definedName name="\C">#REF!</definedName>
    <definedName name="\C1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#N/A</definedName>
    <definedName name="\K" localSheetId="3">#REF!</definedName>
    <definedName name="\K" localSheetId="0">#REF!</definedName>
    <definedName name="\K">#REF!</definedName>
    <definedName name="\l">#N/A</definedName>
    <definedName name="\M" localSheetId="3">#REF!</definedName>
    <definedName name="\M" localSheetId="0">#REF!</definedName>
    <definedName name="\M">#REF!</definedName>
    <definedName name="\n">#N/A</definedName>
    <definedName name="\o" localSheetId="3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>#REF!</definedName>
    <definedName name="\s">#REF!</definedName>
    <definedName name="\t">#N/A</definedName>
    <definedName name="\u">#N/A</definedName>
    <definedName name="\W" localSheetId="3">#REF!</definedName>
    <definedName name="\W" localSheetId="0">#REF!</definedName>
    <definedName name="\W">#REF!</definedName>
    <definedName name="\z" localSheetId="0">#REF!</definedName>
    <definedName name="\z">#REF!</definedName>
    <definedName name="A" localSheetId="3">#REF!</definedName>
    <definedName name="A" localSheetId="0">#REF!</definedName>
    <definedName name="A">#REF!</definedName>
    <definedName name="A1xz91">#REF!</definedName>
    <definedName name="aaa">#REF!</definedName>
    <definedName name="AAAAA" localSheetId="3">[1]柱!#REF!</definedName>
    <definedName name="AAAAA" localSheetId="0">[1]柱!#REF!</definedName>
    <definedName name="AAAAA">#REF!</definedName>
    <definedName name="AEケーブル" localSheetId="3">#REF!</definedName>
    <definedName name="AEケーブル" localSheetId="0">#REF!</definedName>
    <definedName name="AEケーブル">#REF!</definedName>
    <definedName name="APPR1" localSheetId="0">#REF!</definedName>
    <definedName name="APPR1">#REF!</definedName>
    <definedName name="AREA" localSheetId="0">[2]初期設定!#REF!</definedName>
    <definedName name="AREA">[2]初期設定!#REF!</definedName>
    <definedName name="AW23下地鉄骨計" localSheetId="3">[3]【火葬待合棟】明細!#REF!</definedName>
    <definedName name="AW23下地鉄骨計" localSheetId="0">[3]【火葬待合棟】明細!#REF!</definedName>
    <definedName name="AW23下地鉄骨計">#REF!</definedName>
    <definedName name="A列" localSheetId="3">#REF!</definedName>
    <definedName name="A列" localSheetId="0">#REF!</definedName>
    <definedName name="A列">#REF!</definedName>
    <definedName name="B" localSheetId="0">#REF!</definedName>
    <definedName name="ｂ">#REF!</definedName>
    <definedName name="Ｂ．電気設備工事" localSheetId="0">#REF!</definedName>
    <definedName name="Ｂ．電気設備工事">#REF!</definedName>
    <definedName name="Ｂ_電気設備工事">#REF!</definedName>
    <definedName name="ＢＧＭ設備工事">#REF!</definedName>
    <definedName name="B列">#REF!</definedName>
    <definedName name="COPY">#REF!</definedName>
    <definedName name="_xlnm.Criteria">#REF!</definedName>
    <definedName name="Criteria_MI">#REF!</definedName>
    <definedName name="CVMAZVケ">#REF!</definedName>
    <definedName name="CVTケーブル">#REF!</definedName>
    <definedName name="CVVケーブル">#REF!</definedName>
    <definedName name="CVケーブル">#REF!</definedName>
    <definedName name="C列">#REF!</definedName>
    <definedName name="ｄ">#REF!</definedName>
    <definedName name="DATA1">#REF!</definedName>
    <definedName name="DATA2">#REF!</definedName>
    <definedName name="_xlnm.Database">#REF!</definedName>
    <definedName name="Database_MI">#REF!</definedName>
    <definedName name="DATE">[2]初期設定!#REF!</definedName>
    <definedName name="DDD" localSheetId="3">#REF!</definedName>
    <definedName name="DDD" localSheetId="0">#REF!</definedName>
    <definedName name="DDD">#REF!</definedName>
    <definedName name="dec" localSheetId="0">#REF!</definedName>
    <definedName name="dec">#REF!</definedName>
    <definedName name="DEN">#REF!</definedName>
    <definedName name="DFK" localSheetId="3">#REF!</definedName>
    <definedName name="DFK" localSheetId="0">#REF!</definedName>
    <definedName name="DFK">#REF!</definedName>
    <definedName name="DV電線">#REF!</definedName>
    <definedName name="E">[4]溶接!$A$5:$IV$18</definedName>
    <definedName name="E16工事概要" localSheetId="3">#REF!</definedName>
    <definedName name="E16工事概要" localSheetId="0">#REF!</definedName>
    <definedName name="E16工事概要">#REF!</definedName>
    <definedName name="E18工事概要" localSheetId="0">#REF!</definedName>
    <definedName name="E18工事概要">#REF!</definedName>
    <definedName name="E20工事概要" localSheetId="0">#REF!</definedName>
    <definedName name="E20工事概要">#REF!</definedName>
    <definedName name="E23工事概要">#REF!</definedName>
    <definedName name="E25工事概要">#REF!</definedName>
    <definedName name="E27工事概要">#REF!</definedName>
    <definedName name="E29工事場所">#REF!</definedName>
    <definedName name="ＥＱ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#REF!</definedName>
    <definedName name="_xlnm.Extract">#REF!</definedName>
    <definedName name="Extract_MI">#REF!</definedName>
    <definedName name="Eﾊﾟｲﾌﾟ">#REF!</definedName>
    <definedName name="F" localSheetId="3">[5]溶接!$A$5:$IV$18</definedName>
    <definedName name="F" localSheetId="0">[5]溶接!$A$5:$IV$18</definedName>
    <definedName name="F">#REF!</definedName>
    <definedName name="F2_17" localSheetId="3">#REF!</definedName>
    <definedName name="F2_17" localSheetId="0">#REF!</definedName>
    <definedName name="F2_17">#REF!</definedName>
    <definedName name="F3発番年度" localSheetId="0">#REF!</definedName>
    <definedName name="F3発番年度">#REF!</definedName>
    <definedName name="feb">#REF!</definedName>
    <definedName name="FF" localSheetId="3">[5]溶接!$A$27:$IV$47</definedName>
    <definedName name="FF" localSheetId="0">[5]溶接!$A$27:$IV$47</definedName>
    <definedName name="FF">#REF!</definedName>
    <definedName name="FL" localSheetId="3">[5]溶接!$A$49:$IV$50</definedName>
    <definedName name="FL" localSheetId="0">[5]溶接!$A$49:$IV$50</definedName>
    <definedName name="FL">#REF!</definedName>
    <definedName name="ＦＬＡＧ" localSheetId="3">#REF!</definedName>
    <definedName name="ＦＬＡＧ" localSheetId="0">#REF!</definedName>
    <definedName name="ＦＬＡＧ">#REF!</definedName>
    <definedName name="FP_Cケーブ">#REF!</definedName>
    <definedName name="FUTUU">#REF!</definedName>
    <definedName name="ｇ">#REF!</definedName>
    <definedName name="G_A0001" localSheetId="3" hidden="1">'[6]2_(A) 内訳単価'!$AK$20</definedName>
    <definedName name="G_A0001" localSheetId="0" hidden="1">'[6]2_(A) 内訳単価'!$AK$20</definedName>
    <definedName name="G_A0001" hidden="1">#REF!</definedName>
    <definedName name="G_B0001" localSheetId="3" hidden="1">'[6]3_(B) 内訳単価'!$AK$17</definedName>
    <definedName name="G_B0001" localSheetId="0" hidden="1">'[6]3_(B) 内訳単価'!$AK$17</definedName>
    <definedName name="G_B0001" hidden="1">#REF!</definedName>
    <definedName name="G_B0002" localSheetId="3" hidden="1">'[6]3_(B) 内訳単価'!$AK$54</definedName>
    <definedName name="G_B0002" localSheetId="0" hidden="1">'[6]3_(B) 内訳単価'!$AK$54</definedName>
    <definedName name="G_B0002" hidden="1">#REF!</definedName>
    <definedName name="G_C0001" localSheetId="3" hidden="1">#REF!</definedName>
    <definedName name="G_C0001" localSheetId="2" hidden="1">#REF!</definedName>
    <definedName name="G_C0001" localSheetId="4" hidden="1">#REF!</definedName>
    <definedName name="G_C0001" localSheetId="0" hidden="1">#REF!</definedName>
    <definedName name="G_C0001" hidden="1">#REF!</definedName>
    <definedName name="G_C00011111" localSheetId="3" hidden="1">'[7]4_(C) 内訳単価'!$AK$69</definedName>
    <definedName name="G_C00011111" localSheetId="0" hidden="1">'[7]4_(C) 内訳単価'!$AK$69</definedName>
    <definedName name="G_C00011111" hidden="1">#REF!</definedName>
    <definedName name="G_C0002" localSheetId="3" hidden="1">#REF!</definedName>
    <definedName name="G_C0002" localSheetId="2" hidden="1">#REF!</definedName>
    <definedName name="G_C0002" localSheetId="4" hidden="1">#REF!</definedName>
    <definedName name="G_C0002" localSheetId="0" hidden="1">#REF!</definedName>
    <definedName name="G_C0002" hidden="1">#REF!</definedName>
    <definedName name="G_D0001" localSheetId="3" hidden="1">'[6]5_(D) 内訳単価'!$AK$51</definedName>
    <definedName name="G_D0001" localSheetId="0" hidden="1">'[6]5_(D) 内訳単価'!$AK$51</definedName>
    <definedName name="G_D0001" hidden="1">#REF!</definedName>
    <definedName name="G_D0002" localSheetId="3" hidden="1">'[6]5_(D) 内訳単価'!$AK$125</definedName>
    <definedName name="G_D0002" localSheetId="0" hidden="1">'[6]5_(D) 内訳単価'!$AK$125</definedName>
    <definedName name="G_D0002" hidden="1">#REF!</definedName>
    <definedName name="G_D0003" localSheetId="3" hidden="1">'[6]5_(D) 内訳単価'!$AK$199</definedName>
    <definedName name="G_D0003" localSheetId="0" hidden="1">'[6]5_(D) 内訳単価'!$AK$199</definedName>
    <definedName name="G_D0003" hidden="1">#REF!</definedName>
    <definedName name="G_D0004" localSheetId="3" hidden="1">'[6]5_(D) 内訳単価'!$AK$273</definedName>
    <definedName name="G_D0004" localSheetId="0" hidden="1">'[6]5_(D) 内訳単価'!$AK$273</definedName>
    <definedName name="G_D0004" hidden="1">#REF!</definedName>
    <definedName name="G_D0005" localSheetId="3" hidden="1">'[6]5_(D) 内訳単価'!$AK$347</definedName>
    <definedName name="G_D0005" localSheetId="0" hidden="1">'[6]5_(D) 内訳単価'!$AK$347</definedName>
    <definedName name="G_D0005" hidden="1">#REF!</definedName>
    <definedName name="G_D0006" localSheetId="3" hidden="1">'[6]5_(D) 内訳単価'!$AK$421</definedName>
    <definedName name="G_D0006" localSheetId="0" hidden="1">'[6]5_(D) 内訳単価'!$AK$421</definedName>
    <definedName name="G_D0006" hidden="1">#REF!</definedName>
    <definedName name="G_D0007" localSheetId="3" hidden="1">'[6]5_(D) 内訳単価'!$AK$495</definedName>
    <definedName name="G_D0007" localSheetId="0" hidden="1">'[6]5_(D) 内訳単価'!$AK$495</definedName>
    <definedName name="G_D0007" hidden="1">#REF!</definedName>
    <definedName name="G_D0008" localSheetId="3" hidden="1">'[6]5_(D) 内訳単価'!$AK$569</definedName>
    <definedName name="G_D0008" localSheetId="0" hidden="1">'[6]5_(D) 内訳単価'!$AK$569</definedName>
    <definedName name="G_D0008" hidden="1">#REF!</definedName>
    <definedName name="G_D0009" localSheetId="3" hidden="1">'[6]5_(D) 内訳単価'!$AK$627</definedName>
    <definedName name="G_D0009" localSheetId="0" hidden="1">'[6]5_(D) 内訳単価'!$AK$627</definedName>
    <definedName name="G_D0009" hidden="1">#REF!</definedName>
    <definedName name="G_D0010" localSheetId="3" hidden="1">'[6]5_(D) 内訳単価'!$AK$664</definedName>
    <definedName name="G_D0010" localSheetId="0" hidden="1">'[6]5_(D) 内訳単価'!$AK$664</definedName>
    <definedName name="G_D0010" hidden="1">#REF!</definedName>
    <definedName name="G_D0011" localSheetId="3" hidden="1">'[6]5_(D) 内訳単価'!$AK$701</definedName>
    <definedName name="G_D0011" localSheetId="0" hidden="1">'[6]5_(D) 内訳単価'!$AK$701</definedName>
    <definedName name="G_D0011" hidden="1">#REF!</definedName>
    <definedName name="G_D0012" localSheetId="3" hidden="1">'[6]5_(D) 内訳単価'!$AK$738</definedName>
    <definedName name="G_D0012" localSheetId="0" hidden="1">'[6]5_(D) 内訳単価'!$AK$738</definedName>
    <definedName name="G_D0012" hidden="1">#REF!</definedName>
    <definedName name="G_D0013" localSheetId="3" hidden="1">'[6]5_(D) 内訳単価'!$AK$791</definedName>
    <definedName name="G_D0013" localSheetId="0" hidden="1">'[6]5_(D) 内訳単価'!$AK$791</definedName>
    <definedName name="G_D0013" hidden="1">#REF!</definedName>
    <definedName name="G_D0014" localSheetId="3" hidden="1">'[6]5_(D) 内訳単価'!$AK$849</definedName>
    <definedName name="G_D0014" localSheetId="0" hidden="1">'[6]5_(D) 内訳単価'!$AK$849</definedName>
    <definedName name="G_D0014" hidden="1">#REF!</definedName>
    <definedName name="G_D0015" localSheetId="3" hidden="1">'[6]5_(D) 内訳単価'!$AK$886</definedName>
    <definedName name="G_D0015" localSheetId="0" hidden="1">'[6]5_(D) 内訳単価'!$AK$886</definedName>
    <definedName name="G_D0015" hidden="1">#REF!</definedName>
    <definedName name="G_D0016" localSheetId="3" hidden="1">'[6]5_(D) 内訳単価'!$AK$923</definedName>
    <definedName name="G_D0016" localSheetId="0" hidden="1">'[6]5_(D) 内訳単価'!$AK$923</definedName>
    <definedName name="G_D0016" hidden="1">#REF!</definedName>
    <definedName name="G_D0017" localSheetId="3" hidden="1">'[6]5_(D) 内訳単価'!$AK$976</definedName>
    <definedName name="G_D0017" localSheetId="0" hidden="1">'[6]5_(D) 内訳単価'!$AK$976</definedName>
    <definedName name="G_D0017" hidden="1">#REF!</definedName>
    <definedName name="G_D0018" localSheetId="3" hidden="1">'[6]5_(D) 内訳単価'!$AK$1062</definedName>
    <definedName name="G_D0018" localSheetId="0" hidden="1">'[6]5_(D) 内訳単価'!$AK$1062</definedName>
    <definedName name="G_D0018" hidden="1">#REF!</definedName>
    <definedName name="G_D0019" localSheetId="3" hidden="1">'[6]5_(D) 内訳単価'!$AK$1102</definedName>
    <definedName name="G_D0019" localSheetId="0" hidden="1">'[6]5_(D) 内訳単価'!$AK$1102</definedName>
    <definedName name="G_D0019" hidden="1">#REF!</definedName>
    <definedName name="G_D0020" localSheetId="3" hidden="1">'[6]5_(D) 内訳単価'!$AK$1142</definedName>
    <definedName name="G_D0020" localSheetId="0" hidden="1">'[6]5_(D) 内訳単価'!$AK$1142</definedName>
    <definedName name="G_D0020" hidden="1">#REF!</definedName>
    <definedName name="G_D0021" localSheetId="3" hidden="1">'[6]5_(D) 内訳単価'!$AK$1170</definedName>
    <definedName name="G_D0021" localSheetId="0" hidden="1">'[6]5_(D) 内訳単価'!$AK$1170</definedName>
    <definedName name="G_D0021" hidden="1">#REF!</definedName>
    <definedName name="G_D0022" localSheetId="3" hidden="1">'[6]5_(D) 内訳単価'!$AK$1213</definedName>
    <definedName name="G_D0022" localSheetId="0" hidden="1">'[6]5_(D) 内訳単価'!$AK$1213</definedName>
    <definedName name="G_D0022" hidden="1">#REF!</definedName>
    <definedName name="G_D0023" localSheetId="3" hidden="1">'[6]5_(D) 内訳単価'!$AK$1241</definedName>
    <definedName name="G_D0023" localSheetId="0" hidden="1">'[6]5_(D) 内訳単価'!$AK$1241</definedName>
    <definedName name="G_D0023" hidden="1">#REF!</definedName>
    <definedName name="G_D0024" localSheetId="3" hidden="1">'[6]5_(D) 内訳単価'!$AK$1278</definedName>
    <definedName name="G_D0024" localSheetId="0" hidden="1">'[6]5_(D) 内訳単価'!$AK$1278</definedName>
    <definedName name="G_D0024" hidden="1">#REF!</definedName>
    <definedName name="G_D0025" localSheetId="3" hidden="1">'[6]5_(D) 内訳単価'!$AK$1315</definedName>
    <definedName name="G_D0025" localSheetId="0" hidden="1">'[6]5_(D) 内訳単価'!$AK$1315</definedName>
    <definedName name="G_D0025" hidden="1">#REF!</definedName>
    <definedName name="G_D0026" localSheetId="3" hidden="1">'[6]5_(D) 内訳単価'!$AK$1367</definedName>
    <definedName name="G_D0026" localSheetId="0" hidden="1">'[6]5_(D) 内訳単価'!$AK$1367</definedName>
    <definedName name="G_D0026" hidden="1">#REF!</definedName>
    <definedName name="G_D0027" localSheetId="3" hidden="1">'[6]5_(D) 内訳単価'!$AK$1404</definedName>
    <definedName name="G_D0027" localSheetId="0" hidden="1">'[6]5_(D) 内訳単価'!$AK$1404</definedName>
    <definedName name="G_D0027" hidden="1">#REF!</definedName>
    <definedName name="G_D0028" localSheetId="3" hidden="1">'[6]5_(D) 内訳単価'!$AK$1435</definedName>
    <definedName name="G_D0028" localSheetId="0" hidden="1">'[6]5_(D) 内訳単価'!$AK$1435</definedName>
    <definedName name="G_D0028" hidden="1">#REF!</definedName>
    <definedName name="G_D0029" localSheetId="3" hidden="1">'[6]5_(D) 内訳単価'!$AK$1478</definedName>
    <definedName name="G_D0029" localSheetId="0" hidden="1">'[6]5_(D) 内訳単価'!$AK$1478</definedName>
    <definedName name="G_D0029" hidden="1">#REF!</definedName>
    <definedName name="G_D0030" localSheetId="3" hidden="1">'[6]5_(D) 内訳単価'!$AK$1512</definedName>
    <definedName name="G_D0030" localSheetId="0" hidden="1">'[6]5_(D) 内訳単価'!$AK$1512</definedName>
    <definedName name="G_D0030" hidden="1">#REF!</definedName>
    <definedName name="G_D0031" localSheetId="3" hidden="1">'[6]5_(D) 内訳単価'!$AK$1537</definedName>
    <definedName name="G_D0031" localSheetId="0" hidden="1">'[6]5_(D) 内訳単価'!$AK$1537</definedName>
    <definedName name="G_D0031" hidden="1">#REF!</definedName>
    <definedName name="G_D0032" localSheetId="3" hidden="1">'[6]5_(D) 内訳単価'!$AK$1589</definedName>
    <definedName name="G_D0032" localSheetId="0" hidden="1">'[6]5_(D) 内訳単価'!$AK$1589</definedName>
    <definedName name="G_D0032" hidden="1">#REF!</definedName>
    <definedName name="G_D0033" localSheetId="3" hidden="1">'[6]5_(D) 内訳単価'!$AK$1617</definedName>
    <definedName name="G_D0033" localSheetId="0" hidden="1">'[6]5_(D) 内訳単価'!$AK$1617</definedName>
    <definedName name="G_D0033" hidden="1">#REF!</definedName>
    <definedName name="G_D0034" localSheetId="3" hidden="1">'[6]5_(D) 内訳単価'!$AK$1651</definedName>
    <definedName name="G_D0034" localSheetId="0" hidden="1">'[6]5_(D) 内訳単価'!$AK$1651</definedName>
    <definedName name="G_D0034" hidden="1">#REF!</definedName>
    <definedName name="G_F0001" localSheetId="3" hidden="1">'[6]6_(F) 内訳単価'!$AK$26</definedName>
    <definedName name="G_F0001" localSheetId="0" hidden="1">'[6]6_(F) 内訳単価'!$AK$26</definedName>
    <definedName name="G_F0001" hidden="1">#REF!</definedName>
    <definedName name="G_F0002" localSheetId="3" hidden="1">'[6]6_(F) 内訳単価'!$AK$63</definedName>
    <definedName name="G_F0002" localSheetId="0" hidden="1">'[6]6_(F) 内訳単価'!$AK$63</definedName>
    <definedName name="G_F0002" hidden="1">#REF!</definedName>
    <definedName name="G_F0003" localSheetId="3" hidden="1">'[6]6_(F) 内訳単価'!$AK$100</definedName>
    <definedName name="G_F0003" localSheetId="0" hidden="1">'[6]6_(F) 内訳単価'!$AK$100</definedName>
    <definedName name="G_F0003" hidden="1">#REF!</definedName>
    <definedName name="G_F0004" localSheetId="3" hidden="1">'[6]6_(F) 内訳単価'!$AK$137</definedName>
    <definedName name="G_F0004" localSheetId="0" hidden="1">'[6]6_(F) 内訳単価'!$AK$137</definedName>
    <definedName name="G_F0004" hidden="1">#REF!</definedName>
    <definedName name="G_F0005" localSheetId="3" hidden="1">'[6]6_(F) 内訳単価'!$AK$174</definedName>
    <definedName name="G_F0005" localSheetId="0" hidden="1">'[6]6_(F) 内訳単価'!$AK$174</definedName>
    <definedName name="G_F0005" hidden="1">#REF!</definedName>
    <definedName name="G9施行理由" localSheetId="3">#REF!</definedName>
    <definedName name="G9施行理由" localSheetId="0">#REF!</definedName>
    <definedName name="G9施行理由">#REF!</definedName>
    <definedName name="H" localSheetId="3">[8]柱!#REF!</definedName>
    <definedName name="H" localSheetId="0">[8]柱!#REF!</definedName>
    <definedName name="H">#REF!</definedName>
    <definedName name="H22あて先" localSheetId="3">#REF!</definedName>
    <definedName name="H22あて先" localSheetId="0">#REF!</definedName>
    <definedName name="H22あて先">#REF!</definedName>
    <definedName name="H22工事件名" localSheetId="0">#REF!</definedName>
    <definedName name="H22工事件名">#REF!</definedName>
    <definedName name="H48項" localSheetId="0">#REF!</definedName>
    <definedName name="H48項">#REF!</definedName>
    <definedName name="HB" localSheetId="3">[5]溶接!$A$52:$IV$60</definedName>
    <definedName name="HB" localSheetId="0">[5]溶接!$A$52:$IV$60</definedName>
    <definedName name="HB">#REF!</definedName>
    <definedName name="HED" localSheetId="3">#REF!</definedName>
    <definedName name="HED" localSheetId="0">#REF!</definedName>
    <definedName name="HED">#REF!</definedName>
    <definedName name="HEIMEN" localSheetId="0">#REF!</definedName>
    <definedName name="HEIMEN">#REF!</definedName>
    <definedName name="HH" localSheetId="3">[8]柱!#REF!</definedName>
    <definedName name="HH" localSheetId="0">[8]柱!#REF!</definedName>
    <definedName name="HH">#REF!</definedName>
    <definedName name="HL" localSheetId="3">[5]溶接!$A$62:$IV$66</definedName>
    <definedName name="HL" localSheetId="0">[5]溶接!$A$62:$IV$66</definedName>
    <definedName name="HL">#REF!</definedName>
    <definedName name="HPケーブル" localSheetId="3">#REF!</definedName>
    <definedName name="HPケーブル" localSheetId="0">#REF!</definedName>
    <definedName name="HPケーブル">#REF!</definedName>
    <definedName name="HT" localSheetId="3">[5]溶接!$A$68:$IV$81</definedName>
    <definedName name="HT" localSheetId="0">[5]溶接!$A$68:$IV$81</definedName>
    <definedName name="HT">#REF!</definedName>
    <definedName name="HTHT" localSheetId="3">[5]溶接!$A$83:$IV$91</definedName>
    <definedName name="HTHT" localSheetId="0">[5]溶接!$A$83:$IV$91</definedName>
    <definedName name="HTHT">#REF!</definedName>
    <definedName name="HU" hidden="1">#REF!</definedName>
    <definedName name="HUD" localSheetId="3">#REF!</definedName>
    <definedName name="HUD" localSheetId="0">#REF!</definedName>
    <definedName name="HUD">#REF!</definedName>
    <definedName name="I.360" localSheetId="0">#REF!</definedName>
    <definedName name="I.360">#REF!</definedName>
    <definedName name="I_360" localSheetId="0">#REF!</definedName>
    <definedName name="I_360">#REF!</definedName>
    <definedName name="I16発信者名">#REF!</definedName>
    <definedName name="I43年度">#REF!</definedName>
    <definedName name="ID">#REF!</definedName>
    <definedName name="ＩＦＲ">#REF!</definedName>
    <definedName name="iii" localSheetId="3">{"53)一覧表",#N/A,FALSE,"53)";"53)代価表",#N/A,FALSE,"53)"}</definedName>
    <definedName name="iii" localSheetId="2" hidden="1">{"53)一覧表",#N/A,FALSE,"53)";"53)代価表",#N/A,FALSE,"53)"}</definedName>
    <definedName name="iii" localSheetId="4" hidden="1">{"53)一覧表",#N/A,FALSE,"53)";"53)代価表",#N/A,FALSE,"53)"}</definedName>
    <definedName name="iii" localSheetId="0">{"53)一覧表",#N/A,FALSE,"53)";"53)代価表",#N/A,FALSE,"53)"}</definedName>
    <definedName name="iii" hidden="1">{"53)一覧表",#N/A,FALSE,"53)";"53)代価表",#N/A,FALSE,"53)"}</definedName>
    <definedName name="ItoChin" localSheetId="3">'[9]諸経費算定表（改修）'!$B$2:$H$40</definedName>
    <definedName name="ItoChin" localSheetId="0">'[9]諸経費算定表（改修）'!$B$2:$H$40</definedName>
    <definedName name="ItoChin">#REF!</definedName>
    <definedName name="IV" localSheetId="3">#REF!</definedName>
    <definedName name="IV" localSheetId="0">#REF!</definedName>
    <definedName name="IV">#REF!</definedName>
    <definedName name="ｊ" localSheetId="0">#REF!</definedName>
    <definedName name="ｊ">#REF!</definedName>
    <definedName name="J1K1">#REF!</definedName>
    <definedName name="J30電話番号">#REF!</definedName>
    <definedName name="J36日間">#REF!</definedName>
    <definedName name="J3発番">#REF!</definedName>
    <definedName name="J3番">#REF!</definedName>
    <definedName name="J50目">#REF!</definedName>
    <definedName name="jan">#REF!</definedName>
    <definedName name="ｊｊ" localSheetId="3">{"47)48)一覧表",#N/A,FALSE,"47)､48)";"47)48)代価表",#N/A,FALSE,"47)､48)"}</definedName>
    <definedName name="ｊｊ" localSheetId="2" hidden="1">{"47)48)一覧表",#N/A,FALSE,"47)､48)";"47)48)代価表",#N/A,FALSE,"47)､48)"}</definedName>
    <definedName name="ｊｊ" localSheetId="4" hidden="1">{"47)48)一覧表",#N/A,FALSE,"47)､48)";"47)48)代価表",#N/A,FALSE,"47)､48)"}</definedName>
    <definedName name="ｊｊ" localSheetId="0">{"47)48)一覧表",#N/A,FALSE,"47)､48)";"47)48)代価表",#N/A,FALSE,"47)､48)"}</definedName>
    <definedName name="ｊｊ" hidden="1">{"47)48)一覧表",#N/A,FALSE,"47)､48)";"47)48)代価表",#N/A,FALSE,"47)､48)"}</definedName>
    <definedName name="ｋ" localSheetId="3">#REF!</definedName>
    <definedName name="ｋ" localSheetId="0">#REF!</definedName>
    <definedName name="ｋ">#REF!</definedName>
    <definedName name="kaitai" localSheetId="0">#REF!</definedName>
    <definedName name="kaitai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3">#REF!</definedName>
    <definedName name="KK" localSheetId="0">#REF!</definedName>
    <definedName name="KK">#REF!</definedName>
    <definedName name="ｋｋｋ" localSheetId="0">#REF!</definedName>
    <definedName name="ｋｋｋ">#REF!</definedName>
    <definedName name="ｋｋｋｋ" localSheetId="3">{"54)～56)一覧表",#N/A,FALSE,"54)～56)";"５４）～56)代価表",#N/A,FALSE,"54)～56)"}</definedName>
    <definedName name="ｋｋｋｋ" localSheetId="2" hidden="1">{"54)～56)一覧表",#N/A,FALSE,"54)～56)";"５４）～56)代価表",#N/A,FALSE,"54)～56)"}</definedName>
    <definedName name="ｋｋｋｋ" localSheetId="4" hidden="1">{"54)～56)一覧表",#N/A,FALSE,"54)～56)";"５４）～56)代価表",#N/A,FALSE,"54)～56)"}</definedName>
    <definedName name="ｋｋｋｋ" localSheetId="0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 localSheetId="3">#REF!</definedName>
    <definedName name="ｌ" localSheetId="0">#REF!</definedName>
    <definedName name="ｌ">#REF!</definedName>
    <definedName name="L52節" localSheetId="0">#REF!</definedName>
    <definedName name="L52節">#REF!</definedName>
    <definedName name="list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OVE_R1">#REF!</definedName>
    <definedName name="MOVE_R2">#REF!</definedName>
    <definedName name="mtm">#REF!</definedName>
    <definedName name="ＮＤＢ">#REF!</definedName>
    <definedName name="no">#REF!</definedName>
    <definedName name="ＮＯ1">#REF!</definedName>
    <definedName name="ＮＯ2">#REF!</definedName>
    <definedName name="O1保存年限">#REF!</definedName>
    <definedName name="O36工期年">#REF!</definedName>
    <definedName name="ＯＮ">#REF!</definedName>
    <definedName name="P_1" localSheetId="3" hidden="1">'[6]7_登録単価表'!$H$8</definedName>
    <definedName name="P_1" localSheetId="0" hidden="1">'[6]7_登録単価表'!$H$8</definedName>
    <definedName name="P_1" hidden="1">#REF!</definedName>
    <definedName name="P_10" localSheetId="3" hidden="1">'[6]7_登録単価表'!$H$26</definedName>
    <definedName name="P_10" localSheetId="0" hidden="1">'[6]7_登録単価表'!$H$26</definedName>
    <definedName name="P_10" hidden="1">#REF!</definedName>
    <definedName name="P_11" localSheetId="3" hidden="1">'[6]7_登録単価表'!$H$28</definedName>
    <definedName name="P_11" localSheetId="0" hidden="1">'[6]7_登録単価表'!$H$28</definedName>
    <definedName name="P_11" hidden="1">#REF!</definedName>
    <definedName name="P_12" localSheetId="3" hidden="1">'[6]7_登録単価表'!$H$30</definedName>
    <definedName name="P_12" localSheetId="0" hidden="1">'[6]7_登録単価表'!$H$30</definedName>
    <definedName name="P_12" hidden="1">#REF!</definedName>
    <definedName name="P_13" localSheetId="3" hidden="1">'[6]7_登録単価表'!$H$32</definedName>
    <definedName name="P_13" localSheetId="0" hidden="1">'[6]7_登録単価表'!$H$32</definedName>
    <definedName name="P_13" hidden="1">#REF!</definedName>
    <definedName name="P_14" localSheetId="3" hidden="1">'[6]7_登録単価表'!$H$34</definedName>
    <definedName name="P_14" localSheetId="0" hidden="1">'[6]7_登録単価表'!$H$34</definedName>
    <definedName name="P_14" hidden="1">#REF!</definedName>
    <definedName name="P_15" localSheetId="3" hidden="1">'[6]7_登録単価表'!$H$36</definedName>
    <definedName name="P_15" localSheetId="0" hidden="1">'[6]7_登録単価表'!$H$36</definedName>
    <definedName name="P_15" hidden="1">#REF!</definedName>
    <definedName name="P_16" localSheetId="3" hidden="1">'[6]7_登録単価表'!$H$38</definedName>
    <definedName name="P_16" localSheetId="0" hidden="1">'[6]7_登録単価表'!$H$38</definedName>
    <definedName name="P_16" hidden="1">#REF!</definedName>
    <definedName name="P_17" localSheetId="3" hidden="1">'[6]7_登録単価表'!$H$40</definedName>
    <definedName name="P_17" localSheetId="0" hidden="1">'[6]7_登録単価表'!$H$40</definedName>
    <definedName name="P_17" hidden="1">#REF!</definedName>
    <definedName name="P_18" localSheetId="3" hidden="1">'[6]7_登録単価表'!$H$42</definedName>
    <definedName name="P_18" localSheetId="0" hidden="1">'[6]7_登録単価表'!$H$42</definedName>
    <definedName name="P_18" hidden="1">#REF!</definedName>
    <definedName name="P_19" localSheetId="3" hidden="1">'[6]7_登録単価表'!$H$44</definedName>
    <definedName name="P_19" localSheetId="0" hidden="1">'[6]7_登録単価表'!$H$44</definedName>
    <definedName name="P_19" hidden="1">#REF!</definedName>
    <definedName name="P_2" localSheetId="3" hidden="1">'[6]7_登録単価表'!$H$10</definedName>
    <definedName name="P_2" localSheetId="0" hidden="1">'[6]7_登録単価表'!$H$10</definedName>
    <definedName name="P_2" hidden="1">#REF!</definedName>
    <definedName name="P_20" localSheetId="3" hidden="1">'[6]7_登録単価表'!$H$46</definedName>
    <definedName name="P_20" localSheetId="0" hidden="1">'[6]7_登録単価表'!$H$46</definedName>
    <definedName name="P_20" hidden="1">#REF!</definedName>
    <definedName name="P_21" localSheetId="3" hidden="1">'[6]7_登録単価表'!$H$48</definedName>
    <definedName name="P_21" localSheetId="0" hidden="1">'[6]7_登録単価表'!$H$48</definedName>
    <definedName name="P_21" hidden="1">#REF!</definedName>
    <definedName name="P_22" localSheetId="3" hidden="1">'[6]7_登録単価表'!$H$50</definedName>
    <definedName name="P_22" localSheetId="0" hidden="1">'[6]7_登録単価表'!$H$50</definedName>
    <definedName name="P_22" hidden="1">#REF!</definedName>
    <definedName name="P_23" localSheetId="3" hidden="1">'[6]7_登録単価表'!$H$52</definedName>
    <definedName name="P_23" localSheetId="0" hidden="1">'[6]7_登録単価表'!$H$52</definedName>
    <definedName name="P_23" hidden="1">#REF!</definedName>
    <definedName name="P_24" localSheetId="3" hidden="1">'[6]7_登録単価表'!$H$54</definedName>
    <definedName name="P_24" localSheetId="0" hidden="1">'[6]7_登録単価表'!$H$54</definedName>
    <definedName name="P_24" hidden="1">#REF!</definedName>
    <definedName name="P_25" localSheetId="3" hidden="1">'[6]7_登録単価表'!$H$56</definedName>
    <definedName name="P_25" localSheetId="0" hidden="1">'[6]7_登録単価表'!$H$56</definedName>
    <definedName name="P_25" hidden="1">#REF!</definedName>
    <definedName name="P_26" localSheetId="3" hidden="1">'[6]7_登録単価表'!$H$58</definedName>
    <definedName name="P_26" localSheetId="0" hidden="1">'[6]7_登録単価表'!$H$58</definedName>
    <definedName name="P_26" hidden="1">#REF!</definedName>
    <definedName name="P_27" localSheetId="3" hidden="1">'[6]7_登録単価表'!$H$60</definedName>
    <definedName name="P_27" localSheetId="0" hidden="1">'[6]7_登録単価表'!$H$60</definedName>
    <definedName name="P_27" hidden="1">#REF!</definedName>
    <definedName name="P_28" localSheetId="3" hidden="1">'[6]7_登録単価表'!$H$62</definedName>
    <definedName name="P_28" localSheetId="0" hidden="1">'[6]7_登録単価表'!$H$62</definedName>
    <definedName name="P_28" hidden="1">#REF!</definedName>
    <definedName name="P_29" localSheetId="3" hidden="1">'[6]7_登録単価表'!$H$64</definedName>
    <definedName name="P_29" localSheetId="0" hidden="1">'[6]7_登録単価表'!$H$64</definedName>
    <definedName name="P_29" hidden="1">#REF!</definedName>
    <definedName name="P_3" localSheetId="3" hidden="1">'[6]7_登録単価表'!$H$12</definedName>
    <definedName name="P_3" localSheetId="0" hidden="1">'[6]7_登録単価表'!$H$12</definedName>
    <definedName name="P_3" hidden="1">#REF!</definedName>
    <definedName name="P_30" localSheetId="3" hidden="1">'[6]7_登録単価表'!$H$66</definedName>
    <definedName name="P_30" localSheetId="0" hidden="1">'[6]7_登録単価表'!$H$66</definedName>
    <definedName name="P_30" hidden="1">#REF!</definedName>
    <definedName name="P_31" localSheetId="3" hidden="1">'[6]7_登録単価表'!$H$68</definedName>
    <definedName name="P_31" localSheetId="0" hidden="1">'[6]7_登録単価表'!$H$68</definedName>
    <definedName name="P_31" hidden="1">#REF!</definedName>
    <definedName name="P_32" localSheetId="3" hidden="1">'[6]7_登録単価表'!$H$70</definedName>
    <definedName name="P_32" localSheetId="0" hidden="1">'[6]7_登録単価表'!$H$70</definedName>
    <definedName name="P_32" hidden="1">#REF!</definedName>
    <definedName name="P_33" localSheetId="3" hidden="1">'[6]7_登録単価表'!$H$72</definedName>
    <definedName name="P_33" localSheetId="0" hidden="1">'[6]7_登録単価表'!$H$72</definedName>
    <definedName name="P_33" hidden="1">#REF!</definedName>
    <definedName name="P_34" localSheetId="3" hidden="1">'[6]7_登録単価表'!$H$74</definedName>
    <definedName name="P_34" localSheetId="0" hidden="1">'[6]7_登録単価表'!$H$74</definedName>
    <definedName name="P_34" hidden="1">#REF!</definedName>
    <definedName name="P_35" localSheetId="3" hidden="1">'[6]7_登録単価表'!$H$76</definedName>
    <definedName name="P_35" localSheetId="0" hidden="1">'[6]7_登録単価表'!$H$76</definedName>
    <definedName name="P_35" hidden="1">#REF!</definedName>
    <definedName name="P_4" localSheetId="3" hidden="1">'[6]7_登録単価表'!$H$14</definedName>
    <definedName name="P_4" localSheetId="0" hidden="1">'[6]7_登録単価表'!$H$14</definedName>
    <definedName name="P_4" hidden="1">#REF!</definedName>
    <definedName name="P_5" localSheetId="3" hidden="1">'[6]7_登録単価表'!$H$16</definedName>
    <definedName name="P_5" localSheetId="0" hidden="1">'[6]7_登録単価表'!$H$16</definedName>
    <definedName name="P_5" hidden="1">#REF!</definedName>
    <definedName name="P_6" localSheetId="3" hidden="1">'[6]7_登録単価表'!$H$18</definedName>
    <definedName name="P_6" localSheetId="0" hidden="1">'[6]7_登録単価表'!$H$18</definedName>
    <definedName name="P_6" hidden="1">#REF!</definedName>
    <definedName name="P_7" localSheetId="3" hidden="1">'[6]7_登録単価表'!$H$20</definedName>
    <definedName name="P_7" localSheetId="0" hidden="1">'[6]7_登録単価表'!$H$20</definedName>
    <definedName name="P_7" hidden="1">#REF!</definedName>
    <definedName name="P_8" localSheetId="3" hidden="1">'[6]7_登録単価表'!$H$22</definedName>
    <definedName name="P_8" localSheetId="0" hidden="1">'[6]7_登録単価表'!$H$22</definedName>
    <definedName name="P_8" hidden="1">#REF!</definedName>
    <definedName name="P_9" localSheetId="3" hidden="1">'[6]7_登録単価表'!$H$24</definedName>
    <definedName name="P_9" localSheetId="0" hidden="1">'[6]7_登録単価表'!$H$24</definedName>
    <definedName name="P_9" hidden="1">#REF!</definedName>
    <definedName name="po" localSheetId="3">#REF!</definedName>
    <definedName name="po" localSheetId="0">#REF!</definedName>
    <definedName name="po">#REF!</definedName>
    <definedName name="ppp" localSheetId="3">'[10]A 機械棟'!$B$764</definedName>
    <definedName name="ppp" localSheetId="0">'[10]A 機械棟'!$B$764</definedName>
    <definedName name="ppp">#REF!</definedName>
    <definedName name="Price" localSheetId="3">#REF!</definedName>
    <definedName name="Price" localSheetId="0">#REF!</definedName>
    <definedName name="Price">#REF!</definedName>
    <definedName name="Price_A" localSheetId="0">#REF!</definedName>
    <definedName name="Price_A">#REF!</definedName>
    <definedName name="Price_B" localSheetId="0">#REF!</definedName>
    <definedName name="Price_B">#REF!</definedName>
    <definedName name="Price_C">#REF!</definedName>
    <definedName name="Price_D">#REF!</definedName>
    <definedName name="Price_E">#REF!</definedName>
    <definedName name="Price_F">#REF!</definedName>
    <definedName name="Price_G">#REF!</definedName>
    <definedName name="Price_H">#REF!</definedName>
    <definedName name="Price_I">#REF!</definedName>
    <definedName name="Price_J">#REF!</definedName>
    <definedName name="Price_K">#REF!</definedName>
    <definedName name="Price_L">#REF!</definedName>
    <definedName name="Price_M">#REF!</definedName>
    <definedName name="Price_N">#REF!</definedName>
    <definedName name="Price_O">#REF!</definedName>
    <definedName name="_xlnm.Print_Area" localSheetId="3">'工事内訳書(その２)'!$A$1:$AU$54</definedName>
    <definedName name="_xlnm.Print_Area" localSheetId="2">'設計書（乙）'!$A$1:$H$222</definedName>
    <definedName name="_xlnm.Print_Area" localSheetId="1">'設計書（甲)'!$A$1:$H$68</definedName>
    <definedName name="_xlnm.Print_Area" localSheetId="4">'内訳(舞台装置)'!$A$1:$I$108</definedName>
    <definedName name="_xlnm.Print_Area" localSheetId="0">表紙!$A$1:$G$27</definedName>
    <definedName name="_xlnm.Print_Area">#REF!</definedName>
    <definedName name="Print_Area_A4" localSheetId="0">#REF!</definedName>
    <definedName name="Print_Area_A4">#REF!</definedName>
    <definedName name="Print_Area_B4" localSheetId="0">#REF!</definedName>
    <definedName name="Print_Area_B4">#REF!</definedName>
    <definedName name="Print_Area_MI">#REF!</definedName>
    <definedName name="_xlnm.Print_Titles" localSheetId="3">'[11]#REF'!$A$1:$IV$2</definedName>
    <definedName name="_xlnm.Print_Titles" localSheetId="2">'設計書（乙）'!$1:$2</definedName>
    <definedName name="_xlnm.Print_Titles" localSheetId="1">'設計書（甲)'!$1:$2</definedName>
    <definedName name="_xlnm.Print_Titles" localSheetId="4">'内訳(舞台装置)'!$1:$6</definedName>
    <definedName name="_xlnm.Print_Titles" localSheetId="0">'[11]#REF'!$A$1:$IV$2</definedName>
    <definedName name="_xlnm.Print_Titles">#REF!</definedName>
    <definedName name="PRINT_TITLES_MI" localSheetId="3">[12]別紙２!$A$10:$IV$10</definedName>
    <definedName name="PRINT_TITLES_MI" localSheetId="0">[12]別紙２!$A$10:$IV$10</definedName>
    <definedName name="PRINT_TITLES_MI">#REF!</definedName>
    <definedName name="ｑ" localSheetId="3">#REF!</definedName>
    <definedName name="ｑ" localSheetId="0">#REF!</definedName>
    <definedName name="ｑ">#REF!</definedName>
    <definedName name="Q36工期月" localSheetId="0">#REF!</definedName>
    <definedName name="Q36工期月">#REF!</definedName>
    <definedName name="ＲＢ">#REF!</definedName>
    <definedName name="RITU">#REF!</definedName>
    <definedName name="ＲＸ">#REF!</definedName>
    <definedName name="S" localSheetId="3">[13]柱!#REF!</definedName>
    <definedName name="S" localSheetId="0">[13]柱!#REF!</definedName>
    <definedName name="S">#REF!</definedName>
    <definedName name="S10起案年" localSheetId="3">#REF!</definedName>
    <definedName name="S10起案年" localSheetId="0">#REF!</definedName>
    <definedName name="S10起案年">#REF!</definedName>
    <definedName name="S8施行年" localSheetId="0">#REF!</definedName>
    <definedName name="S8施行年">#REF!</definedName>
    <definedName name="SEKISANN内訳" localSheetId="0">#REF!</definedName>
    <definedName name="SEKISANN内訳">#REF!</definedName>
    <definedName name="start">#REF!</definedName>
    <definedName name="start2">#REF!</definedName>
    <definedName name="start3">#REF!</definedName>
    <definedName name="Ｔ">#REF!</definedName>
    <definedName name="TACHIAGARI">#REF!</definedName>
    <definedName name="TEST" hidden="1">#REF!</definedName>
    <definedName name="ＴＲＡＤ">#REF!</definedName>
    <definedName name="ＴＸ">#REF!</definedName>
    <definedName name="U10起案月">#REF!</definedName>
    <definedName name="U8行月">#REF!</definedName>
    <definedName name="U8施行月">#REF!</definedName>
    <definedName name="ＵＰＳ">#REF!</definedName>
    <definedName name="V10案日">#REF!</definedName>
    <definedName name="V1分類番号">#REF!</definedName>
    <definedName name="V55業種">#REF!</definedName>
    <definedName name="V8行日">#REF!</definedName>
    <definedName name="ＶＤ">#REF!</definedName>
    <definedName name="ＶＦＲ">#REF!</definedName>
    <definedName name="VVFケーブル">#REF!</definedName>
    <definedName name="VVRケーブル">#REF!</definedName>
    <definedName name="ｗ">#REF!</definedName>
    <definedName name="WK_FOLDER">#REF!</definedName>
    <definedName name="WNT">#REF!</definedName>
    <definedName name="wrn.印刷." localSheetId="3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localSheetId="4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localSheetId="4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localSheetId="4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localSheetId="4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localSheetId="4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localSheetId="4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_印刷_" localSheetId="3">{"44)～46)一覧表印刷",#N/A,FALSE,"44)～46)";"44)～46)代価表印刷",#N/A,FALSE,"44)～46)"}</definedName>
    <definedName name="wrn_印刷_" localSheetId="0">{"44)～46)一覧表印刷",#N/A,FALSE,"44)～46)";"44)～46)代価表印刷",#N/A,FALSE,"44)～46)"}</definedName>
    <definedName name="wrn_印刷_">{"44)～46)一覧表印刷",#N/A,FALSE,"44)～46)";"44)～46)代価表印刷",#N/A,FALSE,"44)～46)"}</definedName>
    <definedName name="wrn_玉代40114093印刷_" localSheetId="3">{"1)～27)一覧表",#N/A,FALSE,"1)～27)";"1)～27)代価表",#N/A,FALSE,"1)～27)"}</definedName>
    <definedName name="wrn_玉代40114093印刷_" localSheetId="0">{"1)～27)一覧表",#N/A,FALSE,"1)～27)";"1)～27)代価表",#N/A,FALSE,"1)～27)"}</definedName>
    <definedName name="wrn_玉代40114093印刷_">{"1)～27)一覧表",#N/A,FALSE,"1)～27)";"1)～27)代価表",#N/A,FALSE,"1)～27)"}</definedName>
    <definedName name="wrn_玉代50415051印刷_" localSheetId="3">{"47)48)一覧表",#N/A,FALSE,"47)､48)";"47)48)代価表",#N/A,FALSE,"47)､48)"}</definedName>
    <definedName name="wrn_玉代50415051印刷_" localSheetId="0">{"47)48)一覧表",#N/A,FALSE,"47)､48)";"47)48)代価表",#N/A,FALSE,"47)､48)"}</definedName>
    <definedName name="wrn_玉代50415051印刷_">{"47)48)一覧表",#N/A,FALSE,"47)､48)";"47)48)代価表",#N/A,FALSE,"47)､48)"}</definedName>
    <definedName name="wrn_玉代51115141印刷_" localSheetId="3">{"49)～52)代価表",#N/A,FALSE,"49)～52)";"49)～52)一覧表",#N/A,FALSE,"49)～52)"}</definedName>
    <definedName name="wrn_玉代51115141印刷_" localSheetId="0">{"49)～52)代価表",#N/A,FALSE,"49)～52)";"49)～52)一覧表",#N/A,FALSE,"49)～52)"}</definedName>
    <definedName name="wrn_玉代51115141印刷_">{"49)～52)代価表",#N/A,FALSE,"49)～52)";"49)～52)一覧表",#N/A,FALSE,"49)～52)"}</definedName>
    <definedName name="wrn_玉代5151印刷_" localSheetId="3">{"53)一覧表",#N/A,FALSE,"53)";"53)代価表",#N/A,FALSE,"53)"}</definedName>
    <definedName name="wrn_玉代5151印刷_" localSheetId="0">{"53)一覧表",#N/A,FALSE,"53)";"53)代価表",#N/A,FALSE,"53)"}</definedName>
    <definedName name="wrn_玉代5151印刷_">{"53)一覧表",#N/A,FALSE,"53)";"53)代価表",#N/A,FALSE,"53)"}</definedName>
    <definedName name="wrn_玉代51615163印刷_" localSheetId="3">{"54)～56)一覧表",#N/A,FALSE,"54)～56)";"５４）～56)代価表",#N/A,FALSE,"54)～56)"}</definedName>
    <definedName name="wrn_玉代51615163印刷_" localSheetId="0">{"54)～56)一覧表",#N/A,FALSE,"54)～56)";"５４）～56)代価表",#N/A,FALSE,"54)～56)"}</definedName>
    <definedName name="wrn_玉代51615163印刷_">{"54)～56)一覧表",#N/A,FALSE,"54)～56)";"５４）～56)代価表",#N/A,FALSE,"54)～56)"}</definedName>
    <definedName name="wrn_別紙明細" localSheetId="3">{"54)～56)一覧表",#N/A,FALSE,"54)～56)";"５４）～56)代価表",#N/A,FALSE,"54)～56)"}</definedName>
    <definedName name="wrn_別紙明細" localSheetId="0">{"54)～56)一覧表",#N/A,FALSE,"54)～56)";"５４）～56)代価表",#N/A,FALSE,"54)～56)"}</definedName>
    <definedName name="wrn_別紙明細">{"54)～56)一覧表",#N/A,FALSE,"54)～56)";"５４）～56)代価表",#N/A,FALSE,"54)～56)"}</definedName>
    <definedName name="XPrint_Area" localSheetId="3">#REF!</definedName>
    <definedName name="XPrint_Area" localSheetId="0">#REF!</definedName>
    <definedName name="XPrint_Area">#REF!</definedName>
    <definedName name="XPrint_Trim" localSheetId="0">#REF!</definedName>
    <definedName name="XPrint_Trim">#REF!</definedName>
    <definedName name="yuta" localSheetId="0">#REF!</definedName>
    <definedName name="yuta">#REF!</definedName>
    <definedName name="yutaka">#REF!</definedName>
    <definedName name="Ｚ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あ">#REF!</definedName>
    <definedName name="あＦ１２２">#REF!</definedName>
    <definedName name="あｑ１">#REF!</definedName>
    <definedName name="あＺ１３６">[14]建単!$R$26</definedName>
    <definedName name="あＺ４１" localSheetId="3">[15]建単!#REF!</definedName>
    <definedName name="あＺ４１" localSheetId="0">[15]建単!#REF!</definedName>
    <definedName name="あＺ４１">[15]建単!#REF!</definedName>
    <definedName name="ああああああああ" localSheetId="3">#REF!</definedName>
    <definedName name="ああああああああ" localSheetId="0">#REF!</definedName>
    <definedName name="ああああああああ">#REF!</definedName>
    <definedName name="アウトレットボ">#REF!</definedName>
    <definedName name="あえ">#REF!</definedName>
    <definedName name="あきら">#REF!</definedName>
    <definedName name="アスコンか">#REF!</definedName>
    <definedName name="アスファルト">#REF!</definedName>
    <definedName name="アリーナ">#REF!</definedName>
    <definedName name="アルミ製建具">[16]内訳書!#REF!</definedName>
    <definedName name="アルミ製目隠しスクリーン計" localSheetId="3">[3]【火葬待合棟】明細!#REF!</definedName>
    <definedName name="アルミ製目隠しスクリーン計" localSheetId="0">[3]【火葬待合棟】明細!#REF!</definedName>
    <definedName name="アルミ製目隠しスクリーン計">#REF!</definedName>
    <definedName name="い" localSheetId="3">[13]柱!#REF!</definedName>
    <definedName name="い" localSheetId="0">[13]柱!#REF!</definedName>
    <definedName name="い">#REF!</definedName>
    <definedName name="い1" localSheetId="3">#REF!</definedName>
    <definedName name="い1" localSheetId="0">#REF!</definedName>
    <definedName name="い1">#REF!</definedName>
    <definedName name="いい" localSheetId="3">#REF!</definedName>
    <definedName name="いい" localSheetId="0">#REF!</definedName>
    <definedName name="いい">#REF!</definedName>
    <definedName name="いいか">#REF!</definedName>
    <definedName name="うちわけ" localSheetId="3">'[17]設計書 乙1'!$B$2:$H$40</definedName>
    <definedName name="うちわけ" localSheetId="0">'[17]設計書 乙1'!$B$2:$H$40</definedName>
    <definedName name="うちわけ">#REF!</definedName>
    <definedName name="え" localSheetId="3">#REF!</definedName>
    <definedName name="え" localSheetId="0">#REF!</definedName>
    <definedName name="え">#REF!</definedName>
    <definedName name="エントランスキ" localSheetId="0">#REF!</definedName>
    <definedName name="エントランスキ">#REF!</definedName>
    <definedName name="お" localSheetId="0">[18]建単!#REF!</definedName>
    <definedName name="お">[18]建単!#REF!</definedName>
    <definedName name="か" localSheetId="3">#REF!</definedName>
    <definedName name="か" localSheetId="0">#REF!</definedName>
    <definedName name="か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ガラス工事" localSheetId="0">[16]内訳書!#REF!</definedName>
    <definedName name="ガラス工事">[16]内訳書!#REF!</definedName>
    <definedName name="き" localSheetId="3">#REF!</definedName>
    <definedName name="き" localSheetId="0">#REF!</definedName>
    <definedName name="き">#REF!</definedName>
    <definedName name="きかい">#REF!</definedName>
    <definedName name="キャットウォーク" localSheetId="0">#REF!</definedName>
    <definedName name="キャットウォーク">#REF!</definedName>
    <definedName name="ｹｰﾌﾞﾙﾗｯｸ" localSheetId="0">#REF!</definedName>
    <definedName name="ｹｰﾌﾞﾙﾗｯｸ">#REF!</definedName>
    <definedName name="こここ">#REF!</definedName>
    <definedName name="コンクリート">#REF!</definedName>
    <definedName name="コンクリート工">#REF!</definedName>
    <definedName name="コンクリート工事">#REF!</definedName>
    <definedName name="コンセント_2F_B棟">#REF!</definedName>
    <definedName name="コンセント_2F_C棟">#REF!</definedName>
    <definedName name="コンセント2F_A棟">#REF!</definedName>
    <definedName name="コンセントA棟">#REF!</definedName>
    <definedName name="コンセントB棟">#REF!</definedName>
    <definedName name="コンセントC棟">#REF!</definedName>
    <definedName name="コンセント設備工事">#REF!</definedName>
    <definedName name="さ">#REF!</definedName>
    <definedName name="サッシュ工">#REF!</definedName>
    <definedName name="サッシ工">#REF!</definedName>
    <definedName name="ｼｰﾘﾝｸﾞﾌｨｯﾁﾝｸﾞ">#REF!</definedName>
    <definedName name="シーリング工">#REF!</definedName>
    <definedName name="す" localSheetId="3">#REF!</definedName>
    <definedName name="す" localSheetId="0">#REF!</definedName>
    <definedName name="す">#REF!</definedName>
    <definedName name="スチール建具">[16]内訳書!#REF!</definedName>
    <definedName name="ステージ" localSheetId="3">#REF!</definedName>
    <definedName name="ステージ" localSheetId="0">#REF!</definedName>
    <definedName name="ステージ">#REF!</definedName>
    <definedName name="ｽﾃﾝﾚｽ_ﾌﾟﾙﾎﾞｯｸｽ">#REF!</definedName>
    <definedName name="その他">#REF!</definedName>
    <definedName name="た">#REF!</definedName>
    <definedName name="ﾀｲﾄﾙ行" localSheetId="3">[19]内部雑拾い!$A$1:$L$6</definedName>
    <definedName name="ﾀｲﾄﾙ行" localSheetId="0">[19]内部雑拾い!$A$1:$L$6</definedName>
    <definedName name="ﾀｲﾄﾙ行">#REF!</definedName>
    <definedName name="タイル" localSheetId="3">#REF!</definedName>
    <definedName name="タイル" localSheetId="0">#REF!</definedName>
    <definedName name="タイル">#REF!</definedName>
    <definedName name="たいる" localSheetId="0">#REF!</definedName>
    <definedName name="たいる">#REF!</definedName>
    <definedName name="タイル工" localSheetId="0">#REF!</definedName>
    <definedName name="タイル工">#REF!</definedName>
    <definedName name="タイル工事">#REF!</definedName>
    <definedName name="ﾀﾞｸﾄ厚">#REF!</definedName>
    <definedName name="ダクト工">#REF!</definedName>
    <definedName name="タタミ工">#REF!</definedName>
    <definedName name="ﾁ44">#REF!</definedName>
    <definedName name="ﾁ46">#N/A</definedName>
    <definedName name="チェック" localSheetId="3">#REF!</definedName>
    <definedName name="チェック" localSheetId="0">#REF!</definedName>
    <definedName name="チェック">#REF!</definedName>
    <definedName name="っっｓ" localSheetId="0">#REF!</definedName>
    <definedName name="っっｓ">#REF!</definedName>
    <definedName name="で" localSheetId="3">[1]柱!#REF!</definedName>
    <definedName name="で" localSheetId="0">[1]柱!#REF!</definedName>
    <definedName name="で">#REF!</definedName>
    <definedName name="てつ" localSheetId="3">#REF!</definedName>
    <definedName name="てつ" localSheetId="0">#REF!</definedName>
    <definedName name="てつ">#REF!</definedName>
    <definedName name="テレビ共同受信設備工事" localSheetId="0">#REF!</definedName>
    <definedName name="テレビ共同受信設備工事">#REF!</definedName>
    <definedName name="どおおお" localSheetId="0">#REF!</definedName>
    <definedName name="どおおお">#REF!</definedName>
    <definedName name="トップライト" localSheetId="0">[16]内訳書!#REF!</definedName>
    <definedName name="トップライト">[16]内訳書!#REF!</definedName>
    <definedName name="とび工" localSheetId="3">#REF!</definedName>
    <definedName name="とび工" localSheetId="0">#REF!</definedName>
    <definedName name="とび工">#REF!</definedName>
    <definedName name="ナンバー1" localSheetId="0">#REF!</definedName>
    <definedName name="ナンバー1">#REF!</definedName>
    <definedName name="はじめに" localSheetId="0">#REF!</definedName>
    <definedName name="はじめに">#REF!</definedName>
    <definedName name="はつり工">#REF!</definedName>
    <definedName name="ﾊﾙｺ">#REF!</definedName>
    <definedName name="ピアノ室">#REF!</definedName>
    <definedName name="ピット工事">#REF!</definedName>
    <definedName name="プルボックス">#REF!</definedName>
    <definedName name="ベルマウス">#REF!</definedName>
    <definedName name="ま" localSheetId="3">{"54)～56)一覧表",#N/A,FALSE,"54)～56)";"５４）～56)代価表",#N/A,FALSE,"54)～56)"}</definedName>
    <definedName name="ま" localSheetId="2" hidden="1">{"54)～56)一覧表",#N/A,FALSE,"54)～56)";"５４）～56)代価表",#N/A,FALSE,"54)～56)"}</definedName>
    <definedName name="ま" localSheetId="4" hidden="1">{"54)～56)一覧表",#N/A,FALSE,"54)～56)";"５４）～56)代価表",#N/A,FALSE,"54)～56)"}</definedName>
    <definedName name="ま" localSheetId="0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3">{"44)～46)一覧表印刷",#N/A,FALSE,"44)～46)";"44)～46)代価表印刷",#N/A,FALSE,"44)～46)"}</definedName>
    <definedName name="み" localSheetId="2" hidden="1">{"44)～46)一覧表印刷",#N/A,FALSE,"44)～46)";"44)～46)代価表印刷",#N/A,FALSE,"44)～46)"}</definedName>
    <definedName name="み" localSheetId="4" hidden="1">{"44)～46)一覧表印刷",#N/A,FALSE,"44)～46)";"44)～46)代価表印刷",#N/A,FALSE,"44)～46)"}</definedName>
    <definedName name="み" localSheetId="0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3">#REF!</definedName>
    <definedName name="ﾒﾆｭｰ" localSheetId="0">#REF!</definedName>
    <definedName name="ﾒﾆｭｰ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>#REF!</definedName>
    <definedName name="囲障工事" localSheetId="3">[20]乙外構電気直工!$A$20</definedName>
    <definedName name="囲障工事" localSheetId="0">[20]乙外構電気直工!$A$20</definedName>
    <definedName name="囲障工事">#REF!</definedName>
    <definedName name="維持" localSheetId="3">#REF!</definedName>
    <definedName name="維持" localSheetId="0">#REF!</definedName>
    <definedName name="維持">#REF!</definedName>
    <definedName name="一位代価" localSheetId="0">#REF!</definedName>
    <definedName name="一位代価">#REF!</definedName>
    <definedName name="一階単価" localSheetId="0">#REF!</definedName>
    <definedName name="一階単価">#REF!</definedName>
    <definedName name="一式1">#REF!</definedName>
    <definedName name="一般運転手">#REF!</definedName>
    <definedName name="一般管理費">#REF!</definedName>
    <definedName name="一般管理費計" localSheetId="3">[21]共通費計算!$R$28</definedName>
    <definedName name="一般管理費計" localSheetId="0">[21]共通費計算!$R$28</definedName>
    <definedName name="一般管理費計">#REF!</definedName>
    <definedName name="一般管理費率" localSheetId="3">#REF!</definedName>
    <definedName name="一般管理費率" localSheetId="0">#REF!</definedName>
    <definedName name="一般管理費率">#REF!</definedName>
    <definedName name="一般工事１" localSheetId="0">#REF!</definedName>
    <definedName name="一般工事１">#REF!</definedName>
    <definedName name="一覧">#REF!</definedName>
    <definedName name="一覧P">#REF!</definedName>
    <definedName name="一覧Q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雨水排水工事" localSheetId="3">[16]内訳書!#REF!</definedName>
    <definedName name="雨水排水工事" localSheetId="0">[16]内訳書!#REF!</definedName>
    <definedName name="雨水排水工事">[16]内訳書!#REF!</definedName>
    <definedName name="運転制御" localSheetId="3">#REF!</definedName>
    <definedName name="運転制御" localSheetId="0">#REF!</definedName>
    <definedName name="運転制御">#REF!</definedName>
    <definedName name="運搬ﾍﾟｰｼﾞ" localSheetId="0">#REF!</definedName>
    <definedName name="運搬ﾍﾟｰｼﾞ">#REF!</definedName>
    <definedName name="運搬費">#REF!</definedName>
    <definedName name="屋外電灯">#REF!</definedName>
    <definedName name="屋根とい工事">#REF!</definedName>
    <definedName name="屋根ふき工">#REF!</definedName>
    <definedName name="屋根葺工">#REF!</definedName>
    <definedName name="可">#REF!</definedName>
    <definedName name="家具工事" localSheetId="3">[16]内訳書!#REF!</definedName>
    <definedName name="家具工事" localSheetId="0">[16]内訳書!#REF!</definedName>
    <definedName name="家具工事">[16]内訳書!#REF!</definedName>
    <definedName name="科目計" localSheetId="3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 localSheetId="3">#REF!</definedName>
    <definedName name="外" localSheetId="0">#REF!</definedName>
    <definedName name="外">#REF!</definedName>
    <definedName name="外交">#REF!</definedName>
    <definedName name="外構" localSheetId="2" hidden="1">#REF!</definedName>
    <definedName name="外構" localSheetId="4" hidden="1">#REF!</definedName>
    <definedName name="外構" hidden="1">#REF!</definedName>
    <definedName name="外構H18計">#REF!</definedName>
    <definedName name="外構H19計">#REF!</definedName>
    <definedName name="外構工事" localSheetId="3">#REF!</definedName>
    <definedName name="外構工事" localSheetId="0">#REF!</definedName>
    <definedName name="外構工事">#REF!</definedName>
    <definedName name="外構代価">#REF!</definedName>
    <definedName name="外装工事">#REF!</definedName>
    <definedName name="外灯設備工事">#REF!</definedName>
    <definedName name="外歩">#REF!</definedName>
    <definedName name="概要" localSheetId="3">'[22]1.揚水さく井調書・内訳'!#REF!</definedName>
    <definedName name="概要" localSheetId="0">'[22]1.揚水さく井調書・内訳'!#REF!</definedName>
    <definedName name="概要">#REF!</definedName>
    <definedName name="各種手元" localSheetId="3">#REF!</definedName>
    <definedName name="各種手元" localSheetId="0">#REF!</definedName>
    <definedName name="各種手元">#REF!</definedName>
    <definedName name="各種助手" localSheetId="0">#REF!</definedName>
    <definedName name="各種助手">#REF!</definedName>
    <definedName name="学校間仕切" localSheetId="3">[16]内訳書!#REF!</definedName>
    <definedName name="学校間仕切" localSheetId="0">[16]内訳書!#REF!</definedName>
    <definedName name="学校間仕切">[16]内訳書!#REF!</definedName>
    <definedName name="割増率" localSheetId="3">#REF!</definedName>
    <definedName name="割増率" localSheetId="0">#REF!</definedName>
    <definedName name="割増率">#REF!</definedName>
    <definedName name="幹線設備工事" localSheetId="0">#REF!</definedName>
    <definedName name="幹線設備工事">#REF!</definedName>
    <definedName name="幹線動力">#REF!</definedName>
    <definedName name="環A">#REF!</definedName>
    <definedName name="監視卓">#REF!</definedName>
    <definedName name="管制塔庁舎">#REF!</definedName>
    <definedName name="管内温度低下">#REF!</definedName>
    <definedName name="管理状況">[23]参照データ!$F$2:$F$5</definedName>
    <definedName name="関連屋１次" localSheetId="3">[12]屋体!$U$11:$AY$53</definedName>
    <definedName name="関連屋１次" localSheetId="0">[12]屋体!$U$11:$AY$53</definedName>
    <definedName name="関連屋１次">#REF!</definedName>
    <definedName name="関連屋１次黄" localSheetId="3">([12]屋体!$AT$22,[12]屋体!$Z$31:$Z$46,[12]屋体!$AD$31:$AD$46,[12]屋体!$AN$40)</definedName>
    <definedName name="関連屋１次黄" localSheetId="0">([12]屋体!$AT$22,[12]屋体!$Z$31:$Z$46,[12]屋体!$AD$31:$AD$46,[12]屋体!$AN$40)</definedName>
    <definedName name="関連屋１次黄">#REF!,#REF!,#REF!,#REF!</definedName>
    <definedName name="関連屋１次単" localSheetId="3">[12]屋体!$Z$22</definedName>
    <definedName name="関連屋１次単" localSheetId="0">[12]屋体!$Z$22</definedName>
    <definedName name="関連屋１次単">#REF!</definedName>
    <definedName name="関連屋２次" localSheetId="3">[12]屋体!$U$57:$AY$99</definedName>
    <definedName name="関連屋２次" localSheetId="0">[12]屋体!$U$57:$AY$99</definedName>
    <definedName name="関連屋２次">#REF!</definedName>
    <definedName name="関連屋２次黄" localSheetId="3">([12]屋体!$AT$71,[12]屋体!$AN$77:$AY$83,[12]屋体!$AN$86)</definedName>
    <definedName name="関連屋２次黄" localSheetId="0">([12]屋体!$AT$71,[12]屋体!$AN$77:$AY$83,[12]屋体!$AN$86)</definedName>
    <definedName name="関連屋２次黄">#REF!,#REF!,#REF!</definedName>
    <definedName name="関連屋２次青" localSheetId="3">([12]屋体!$Z$77:$Z$92,[12]屋体!$AD$77:$AD$92)</definedName>
    <definedName name="関連屋２次青" localSheetId="0">([12]屋体!$Z$77:$Z$92,[12]屋体!$AD$77:$AD$92)</definedName>
    <definedName name="関連屋２次青">#REF!,#REF!</definedName>
    <definedName name="関連校１次" localSheetId="3">[12]校舎!$U$11:$AY$52</definedName>
    <definedName name="関連校１次" localSheetId="0">[12]校舎!$U$11:$AY$52</definedName>
    <definedName name="関連校１次">#REF!</definedName>
    <definedName name="関連校１次黄" localSheetId="3">([12]校舎!$AT$22,[12]校舎!$Z$31:$Z$45,[12]校舎!$AD$31:$AD$45,[12]校舎!$AN$39)</definedName>
    <definedName name="関連校１次黄" localSheetId="0">([12]校舎!$AT$22,[12]校舎!$Z$31:$Z$45,[12]校舎!$AD$31:$AD$45,[12]校舎!$AN$39)</definedName>
    <definedName name="関連校１次黄">#REF!,#REF!,#REF!,#REF!</definedName>
    <definedName name="関連校１次単" localSheetId="3">[12]校舎!$Z$22</definedName>
    <definedName name="関連校１次単" localSheetId="0">[12]校舎!$Z$22</definedName>
    <definedName name="関連校１次単">#REF!</definedName>
    <definedName name="関連校２次" localSheetId="3">[12]校舎!$U$57:$AY$98</definedName>
    <definedName name="関連校２次" localSheetId="0">[12]校舎!$U$57:$AY$98</definedName>
    <definedName name="関連校２次">#REF!</definedName>
    <definedName name="関連校２次黄" localSheetId="3">([12]校舎!$AT$71,[12]校舎!$AN$77:$AY$82,[12]校舎!$AN$85)</definedName>
    <definedName name="関連校２次黄" localSheetId="0">([12]校舎!$AT$71,[12]校舎!$AN$77:$AY$82,[12]校舎!$AN$85)</definedName>
    <definedName name="関連校２次黄">#REF!,#REF!,#REF!</definedName>
    <definedName name="関連校２次青" localSheetId="3">([12]校舎!$Z$77:$Z$91,[12]校舎!$AD$77:$AD$91)</definedName>
    <definedName name="関連校２次青" localSheetId="0">([12]校舎!$Z$77:$Z$91,[12]校舎!$AD$77:$AD$91)</definedName>
    <definedName name="関連校２次青">#REF!,#REF!</definedName>
    <definedName name="丸型露出ボック" localSheetId="3">#REF!</definedName>
    <definedName name="丸型露出ボック" localSheetId="0">#REF!</definedName>
    <definedName name="丸型露出ボック">#REF!</definedName>
    <definedName name="岩" localSheetId="3">#REF!</definedName>
    <definedName name="岩" localSheetId="0">#REF!</definedName>
    <definedName name="岩">#REF!</definedName>
    <definedName name="器具庫２">#REF!</definedName>
    <definedName name="器具庫３">#REF!</definedName>
    <definedName name="基準価格">#REF!</definedName>
    <definedName name="基本計画">#REF!</definedName>
    <definedName name="基本条件" localSheetId="3">'[22]1.揚水さく井調書・内訳'!#REF!</definedName>
    <definedName name="基本条件" localSheetId="0">'[22]1.揚水さく井調書・内訳'!#REF!</definedName>
    <definedName name="基本条件">#REF!</definedName>
    <definedName name="基本表" localSheetId="3">#REF!</definedName>
    <definedName name="基本表" localSheetId="0">#REF!</definedName>
    <definedName name="基本表">#REF!</definedName>
    <definedName name="基本表２" localSheetId="0">#REF!</definedName>
    <definedName name="基本表２">#REF!</definedName>
    <definedName name="既製コンクリート工事" localSheetId="0">[16]内訳書!#REF!</definedName>
    <definedName name="既製コンクリート工事">[16]内訳書!#REF!</definedName>
    <definedName name="既存外構撤去計" localSheetId="3">[3]【火葬待合棟】明細!#REF!</definedName>
    <definedName name="既存外構撤去計" localSheetId="0">[3]【火葬待合棟】明細!#REF!</definedName>
    <definedName name="既存外構撤去計">#REF!</definedName>
    <definedName name="期限" localSheetId="3">#REF!</definedName>
    <definedName name="期限" localSheetId="0">#REF!</definedName>
    <definedName name="期限">#REF!</definedName>
    <definedName name="機械">[18]建単!$R$26</definedName>
    <definedName name="機械運転工" localSheetId="3">#REF!</definedName>
    <definedName name="機械運転工" localSheetId="0">#REF!</definedName>
    <definedName name="機械運転工">#REF!</definedName>
    <definedName name="機械警備" localSheetId="0">#REF!</definedName>
    <definedName name="機械警備">#REF!</definedName>
    <definedName name="機械設備">[8]柱!#REF!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>#REF!</definedName>
    <definedName name="気象条件">#REF!</definedName>
    <definedName name="規格1">#REF!</definedName>
    <definedName name="規格10">#REF!</definedName>
    <definedName name="規格11">#REF!</definedName>
    <definedName name="規格12">#REF!</definedName>
    <definedName name="規格13">#REF!</definedName>
    <definedName name="規格14">#REF!</definedName>
    <definedName name="規格15">#REF!</definedName>
    <definedName name="規格16">#REF!</definedName>
    <definedName name="規格17">#REF!</definedName>
    <definedName name="規格2">#REF!</definedName>
    <definedName name="規格20">#REF!</definedName>
    <definedName name="規格21">#REF!</definedName>
    <definedName name="規格22">#REF!</definedName>
    <definedName name="規格23">#REF!</definedName>
    <definedName name="規格24">#REF!</definedName>
    <definedName name="規格25">#REF!</definedName>
    <definedName name="規格26">#REF!</definedName>
    <definedName name="規格3">#REF!</definedName>
    <definedName name="規格4">#REF!</definedName>
    <definedName name="規格5">#REF!</definedName>
    <definedName name="規格6">#REF!</definedName>
    <definedName name="規格7">#REF!</definedName>
    <definedName name="規格8">#REF!</definedName>
    <definedName name="規格9">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共通仮設一般">#REF!</definedName>
    <definedName name="共通仮設改修">#REF!</definedName>
    <definedName name="共通仮設費">#REF!</definedName>
    <definedName name="共通仮設費計" localSheetId="3">[21]共通費計算!$H$28</definedName>
    <definedName name="共通仮設費計" localSheetId="0">[21]共通費計算!$H$28</definedName>
    <definedName name="共通仮設費計">#REF!</definedName>
    <definedName name="共通仮設費率" localSheetId="3">#REF!</definedName>
    <definedName name="共通仮設費率" localSheetId="0">#REF!</definedName>
    <definedName name="共通仮設費率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>#REF!</definedName>
    <definedName name="金属ＥＸＰ">[16]内訳書!#REF!</definedName>
    <definedName name="金属くず" localSheetId="3">#REF!</definedName>
    <definedName name="金属くず" localSheetId="0">#REF!</definedName>
    <definedName name="金属くず">#REF!</definedName>
    <definedName name="金属ドレイン" localSheetId="3">[16]内訳書!#REF!</definedName>
    <definedName name="金属ドレイン" localSheetId="0">[16]内訳書!#REF!</definedName>
    <definedName name="金属ドレイン">[16]内訳書!#REF!</definedName>
    <definedName name="金属バルコニー" localSheetId="3">[16]内訳書!#REF!</definedName>
    <definedName name="金属バルコニー" localSheetId="0">[16]内訳書!#REF!</definedName>
    <definedName name="金属バルコニー">[16]内訳書!#REF!</definedName>
    <definedName name="金属笠木">[16]内訳書!#REF!</definedName>
    <definedName name="金属工事" localSheetId="3">#REF!</definedName>
    <definedName name="金属工事" localSheetId="0">#REF!</definedName>
    <definedName name="金属工事">#REF!</definedName>
    <definedName name="金属手摺" localSheetId="3">[16]内訳書!#REF!</definedName>
    <definedName name="金属手摺" localSheetId="0">[16]内訳書!#REF!</definedName>
    <definedName name="金属手摺">[16]内訳書!#REF!</definedName>
    <definedName name="金属製建具" localSheetId="3">[16]内訳書!#REF!</definedName>
    <definedName name="金属製建具" localSheetId="0">[16]内訳書!#REF!</definedName>
    <definedName name="金属製建具">[16]内訳書!#REF!</definedName>
    <definedName name="金属製建具工事" localSheetId="3">#REF!</definedName>
    <definedName name="金属製建具工事" localSheetId="0">#REF!</definedName>
    <definedName name="金属製建具工事">#REF!</definedName>
    <definedName name="金属庇" localSheetId="3">[16]内訳書!#REF!</definedName>
    <definedName name="金属庇" localSheetId="0">[16]内訳書!#REF!</definedName>
    <definedName name="金属庇">[16]内訳書!#REF!</definedName>
    <definedName name="区分" localSheetId="3">#REF!</definedName>
    <definedName name="区分" localSheetId="0">#REF!</definedName>
    <definedName name="区分">#REF!</definedName>
    <definedName name="区分P6" localSheetId="0">#REF!</definedName>
    <definedName name="区分P6">#REF!</definedName>
    <definedName name="係数" localSheetId="3">'[24]内訳書（山空）'!#REF!</definedName>
    <definedName name="係数" localSheetId="0">'[24]内訳書（山空）'!#REF!</definedName>
    <definedName name="係数">#REF!</definedName>
    <definedName name="型枠工" localSheetId="3">#REF!</definedName>
    <definedName name="型枠工" localSheetId="0">#REF!</definedName>
    <definedName name="型枠工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3">'[25]共通費計算（建築新営）外構植栽Ｂ'!$T$29</definedName>
    <definedName name="契約保証費" localSheetId="0">'[25]共通費計算（建築新営）外構植栽Ｂ'!$T$29</definedName>
    <definedName name="契約保証費">#REF!</definedName>
    <definedName name="契約保証費計" localSheetId="3">[21]共通費計算!$T$28</definedName>
    <definedName name="契約保証費計" localSheetId="0">[21]共通費計算!$T$28</definedName>
    <definedName name="契約保証費計">#REF!</definedName>
    <definedName name="計１" localSheetId="3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算書表題">#REF!</definedName>
    <definedName name="軽作業員">#REF!</definedName>
    <definedName name="建具工">#REF!</definedName>
    <definedName name="建具工事">#REF!</definedName>
    <definedName name="建代価表2">#REF!</definedName>
    <definedName name="建築ブロック_レンガ工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見積">#REF!</definedName>
    <definedName name="見積日付">#REF!</definedName>
    <definedName name="見積比較">#REF!</definedName>
    <definedName name="現場管理費">#REF!</definedName>
    <definedName name="現場管理費計" localSheetId="3">[21]共通費計算!$M$28</definedName>
    <definedName name="現場管理費計" localSheetId="0">[21]共通費計算!$M$28</definedName>
    <definedName name="現場管理費計">#REF!</definedName>
    <definedName name="現場管理率" localSheetId="3">#REF!</definedName>
    <definedName name="現場管理率" localSheetId="0">#REF!</definedName>
    <definedName name="現場管理率">#REF!</definedName>
    <definedName name="現場経費一般" localSheetId="0">#REF!</definedName>
    <definedName name="現場経費一般">#REF!</definedName>
    <definedName name="現場経費改修" localSheetId="0">#REF!</definedName>
    <definedName name="現場経費改修">#REF!</definedName>
    <definedName name="現場経費率">#REF!</definedName>
    <definedName name="交通警備員">#REF!</definedName>
    <definedName name="交通整理員">#REF!</definedName>
    <definedName name="厚16">#REF!</definedName>
    <definedName name="厚161">#REF!</definedName>
    <definedName name="工事" localSheetId="3">[26]建築諸経費等率表!$A$4:$D$24</definedName>
    <definedName name="工事" localSheetId="0">[26]建築諸経費等率表!$A$4:$D$24</definedName>
    <definedName name="工事">#REF!</definedName>
    <definedName name="工事価格" localSheetId="3">#REF!</definedName>
    <definedName name="工事価格" localSheetId="0">#REF!</definedName>
    <definedName name="工事価格">#REF!</definedName>
    <definedName name="工事概要１" localSheetId="3">[26]建築諸経費等率表!$K$4:$N$56</definedName>
    <definedName name="工事概要１" localSheetId="0">[26]建築諸経費等率表!$K$4:$N$56</definedName>
    <definedName name="工事概要１">#REF!</definedName>
    <definedName name="工事件名" localSheetId="3">#REF!</definedName>
    <definedName name="工事件名" localSheetId="0">#REF!</definedName>
    <definedName name="工事件名">#REF!</definedName>
    <definedName name="工事原価計" localSheetId="0">#REF!</definedName>
    <definedName name="工事原価計">#REF!</definedName>
    <definedName name="工事項目" localSheetId="0">#REF!</definedName>
    <definedName name="工事項目">#REF!</definedName>
    <definedName name="工事場所">#REF!</definedName>
    <definedName name="工事費１">#REF!</definedName>
    <definedName name="工事名">#REF!</definedName>
    <definedName name="工事名称">#REF!</definedName>
    <definedName name="杭工事" localSheetId="3">[27]東高校!#REF!</definedName>
    <definedName name="杭工事" localSheetId="0">[27]東高校!#REF!</definedName>
    <definedName name="杭工事">#REF!</definedName>
    <definedName name="杭地業工事">[16]内訳書!#REF!</definedName>
    <definedName name="構内ケーブル" localSheetId="3">#REF!</definedName>
    <definedName name="構内ケーブル" localSheetId="0">#REF!</definedName>
    <definedName name="構内ケーブル">#REF!</definedName>
    <definedName name="構内外">[23]参照データ!$P$2:$P$3</definedName>
    <definedName name="構内舗装工事" localSheetId="3">[28]乙外構電気直工!#REF!</definedName>
    <definedName name="構内舗装工事" localSheetId="0">[28]乙外構電気直工!#REF!</definedName>
    <definedName name="構内舗装工事">#REF!</definedName>
    <definedName name="降雪の密度" localSheetId="3">#REF!</definedName>
    <definedName name="降雪の密度" localSheetId="0">#REF!</definedName>
    <definedName name="降雪の密度">#REF!</definedName>
    <definedName name="降雪密度" localSheetId="3">'[22]1.揚水さく井調書・内訳'!#REF!</definedName>
    <definedName name="降雪密度" localSheetId="0">'[22]1.揚水さく井調書・内訳'!#REF!</definedName>
    <definedName name="降雪密度">#REF!</definedName>
    <definedName name="左官工" localSheetId="3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>#REF!</definedName>
    <definedName name="材料コード">#REF!</definedName>
    <definedName name="作成時期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4">#REF!</definedName>
    <definedName name="参照5">#REF!</definedName>
    <definedName name="参照6">#REF!</definedName>
    <definedName name="参照7">#REF!</definedName>
    <definedName name="参照8">#REF!</definedName>
    <definedName name="参照9">#REF!</definedName>
    <definedName name="産廃明細" localSheetId="3">[29]柱!#REF!</definedName>
    <definedName name="産廃明細" localSheetId="0">[29]柱!#REF!</definedName>
    <definedName name="産廃明細">#REF!</definedName>
    <definedName name="残土" localSheetId="3">#REF!</definedName>
    <definedName name="残土" localSheetId="0">#REF!</definedName>
    <definedName name="残土">#REF!</definedName>
    <definedName name="子" localSheetId="3">[30]柱!#REF!</definedName>
    <definedName name="子" localSheetId="0">[30]柱!#REF!</definedName>
    <definedName name="子">#REF!</definedName>
    <definedName name="事務所庁舎" localSheetId="3">#REF!</definedName>
    <definedName name="事務所庁舎" localSheetId="0">#REF!</definedName>
    <definedName name="事務所庁舎">#REF!</definedName>
    <definedName name="時間降雪深cm" localSheetId="0">#REF!</definedName>
    <definedName name="時間降雪深cm">#REF!</definedName>
    <definedName name="時間降雪深m">#REF!</definedName>
    <definedName name="自動火災報知設備工事">#REF!</definedName>
    <definedName name="自動車運転工">#REF!</definedName>
    <definedName name="実行">#REF!</definedName>
    <definedName name="主任技師">#REF!</definedName>
    <definedName name="主任地質調査員">#REF!</definedName>
    <definedName name="主要機器１">#REF!</definedName>
    <definedName name="種別">[23]参照データ!$L$2:$L$4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樹木名称">[23]参照データ!$B$2:$B$224</definedName>
    <definedName name="集計">#REF!</definedName>
    <definedName name="集計表">#REF!</definedName>
    <definedName name="重量品">#REF!</definedName>
    <definedName name="重量品２">#REF!</definedName>
    <definedName name="純工事費計">#REF!</definedName>
    <definedName name="処理B">#REF!</definedName>
    <definedName name="諸経費">#REF!</definedName>
    <definedName name="諸経費一覧">#REF!</definedName>
    <definedName name="女子便所">#REF!</definedName>
    <definedName name="小運搬費手元">#REF!</definedName>
    <definedName name="小額割増費">#REF!</definedName>
    <definedName name="昇降機工事計" localSheetId="3">[3]【火葬待合棟】明細!#REF!</definedName>
    <definedName name="昇降機工事計" localSheetId="0">[3]【火葬待合棟】明細!#REF!</definedName>
    <definedName name="昇降機工事計">#REF!</definedName>
    <definedName name="消去1" localSheetId="3">#REF!</definedName>
    <definedName name="消去1" localSheetId="0">#REF!</definedName>
    <definedName name="消去1">#REF!</definedName>
    <definedName name="消去2" localSheetId="0">#REF!</definedName>
    <definedName name="消去2">#REF!</definedName>
    <definedName name="消費税相当額" localSheetId="0">#REF!</definedName>
    <definedName name="消費税相当額">#REF!</definedName>
    <definedName name="消防">#REF!</definedName>
    <definedName name="消防庁舎">#REF!</definedName>
    <definedName name="消耗品雑材料率">#REF!</definedName>
    <definedName name="照明率">#REF!</definedName>
    <definedName name="硝子工">#REF!</definedName>
    <definedName name="場外ｻｲﾄ">#REF!</definedName>
    <definedName name="情報用配管設備工事">#REF!</definedName>
    <definedName name="条件解析" localSheetId="3">'[22]1.揚水さく井調書・内訳'!#REF!</definedName>
    <definedName name="条件解析" localSheetId="0">'[22]1.揚水さく井調書・内訳'!#REF!</definedName>
    <definedName name="条件解析">#REF!</definedName>
    <definedName name="新潟コンクリート工" localSheetId="3">[31]労務単価!#REF!</definedName>
    <definedName name="新潟コンクリート工" localSheetId="0">[31]労務単価!#REF!</definedName>
    <definedName name="新潟コンクリート工">#REF!</definedName>
    <definedName name="新潟サッシュ工" localSheetId="3">[31]労務単価!#REF!</definedName>
    <definedName name="新潟サッシュ工" localSheetId="0">[31]労務単価!#REF!</definedName>
    <definedName name="新潟サッシュ工">#REF!</definedName>
    <definedName name="新潟シーリング工" localSheetId="3">[31]労務単価!#REF!</definedName>
    <definedName name="新潟シーリング工" localSheetId="0">[31]労務単価!#REF!</definedName>
    <definedName name="新潟シーリング工">#REF!</definedName>
    <definedName name="新潟タイル工" localSheetId="3">[31]労務単価!#REF!</definedName>
    <definedName name="新潟タイル工" localSheetId="0">[31]労務単価!#REF!</definedName>
    <definedName name="新潟タイル工">#REF!</definedName>
    <definedName name="新潟ダクト工" localSheetId="3">[31]労務単価!#REF!</definedName>
    <definedName name="新潟ダクト工" localSheetId="0">[31]労務単価!#REF!</definedName>
    <definedName name="新潟ダクト工">#REF!</definedName>
    <definedName name="新潟屋根葺工" localSheetId="3">[31]労務単価!#REF!</definedName>
    <definedName name="新潟屋根葺工" localSheetId="0">[31]労務単価!#REF!</definedName>
    <definedName name="新潟屋根葺工">#REF!</definedName>
    <definedName name="新潟各種手元" localSheetId="3">[31]労務単価!#REF!</definedName>
    <definedName name="新潟各種手元" localSheetId="0">[31]労務単価!#REF!</definedName>
    <definedName name="新潟各種手元">#REF!</definedName>
    <definedName name="新潟各種助手" localSheetId="3">[31]労務単価!#REF!</definedName>
    <definedName name="新潟各種助手" localSheetId="0">[31]労務単価!#REF!</definedName>
    <definedName name="新潟各種助手">#REF!</definedName>
    <definedName name="新潟機械運転工" localSheetId="3">[31]労務単価!#REF!</definedName>
    <definedName name="新潟機械運転工" localSheetId="0">[31]労務単価!#REF!</definedName>
    <definedName name="新潟機械運転工">#REF!</definedName>
    <definedName name="新潟機械設備工" localSheetId="3">[31]労務単価!#REF!</definedName>
    <definedName name="新潟機械設備工" localSheetId="0">[31]労務単価!#REF!</definedName>
    <definedName name="新潟機械設備工">#REF!</definedName>
    <definedName name="新潟型枠工" localSheetId="3">[31]労務単価!#REF!</definedName>
    <definedName name="新潟型枠工" localSheetId="0">[31]労務単価!#REF!</definedName>
    <definedName name="新潟型枠工">#REF!</definedName>
    <definedName name="新潟軽作業員" localSheetId="3">[31]労務単価!#REF!</definedName>
    <definedName name="新潟軽作業員" localSheetId="0">[31]労務単価!#REF!</definedName>
    <definedName name="新潟軽作業員">#REF!</definedName>
    <definedName name="新潟建築ブロック_レンガ工">[31]労務単価!#REF!</definedName>
    <definedName name="新潟建築ブロック・レンガ工" localSheetId="3">[31]労務単価!#REF!</definedName>
    <definedName name="新潟建築ブロック・レンガ工" localSheetId="0">[31]労務単価!#REF!</definedName>
    <definedName name="新潟建築ブロック・レンガ工">#REF!</definedName>
    <definedName name="新潟交通警備員" localSheetId="3">[31]労務単価!#REF!</definedName>
    <definedName name="新潟交通警備員" localSheetId="0">[31]労務単価!#REF!</definedName>
    <definedName name="新潟交通警備員">#REF!</definedName>
    <definedName name="新潟左官工" localSheetId="3">[31]労務単価!#REF!</definedName>
    <definedName name="新潟左官工" localSheetId="0">[31]労務単価!#REF!</definedName>
    <definedName name="新潟左官工">#REF!</definedName>
    <definedName name="新潟左官手元" localSheetId="3">[31]労務単価!#REF!</definedName>
    <definedName name="新潟左官手元" localSheetId="0">[31]労務単価!#REF!</definedName>
    <definedName name="新潟左官手元">#REF!</definedName>
    <definedName name="新潟自動車運転工" localSheetId="3">[31]労務単価!#REF!</definedName>
    <definedName name="新潟自動車運転工" localSheetId="0">[31]労務単価!#REF!</definedName>
    <definedName name="新潟自動車運転工">#REF!</definedName>
    <definedName name="新潟小運搬費手元" localSheetId="3">[31]労務単価!#REF!</definedName>
    <definedName name="新潟小運搬費手元" localSheetId="0">[31]労務単価!#REF!</definedName>
    <definedName name="新潟小運搬費手元">#REF!</definedName>
    <definedName name="新潟硝子工" localSheetId="3">[31]労務単価!#REF!</definedName>
    <definedName name="新潟硝子工" localSheetId="0">[31]労務単価!#REF!</definedName>
    <definedName name="新潟硝子工">#REF!</definedName>
    <definedName name="新潟世話人" localSheetId="3">[31]労務単価!#REF!</definedName>
    <definedName name="新潟世話人" localSheetId="0">[31]労務単価!#REF!</definedName>
    <definedName name="新潟世話人">#REF!</definedName>
    <definedName name="新潟石工" localSheetId="3">[31]労務単価!#REF!</definedName>
    <definedName name="新潟石工" localSheetId="0">[31]労務単価!#REF!</definedName>
    <definedName name="新潟石工">#REF!</definedName>
    <definedName name="新潟大工" localSheetId="3">[31]労務単価!#REF!</definedName>
    <definedName name="新潟大工" localSheetId="0">[31]労務単価!#REF!</definedName>
    <definedName name="新潟大工">#REF!</definedName>
    <definedName name="新潟鉄筋工" localSheetId="3">[31]労務単価!#REF!</definedName>
    <definedName name="新潟鉄筋工" localSheetId="0">[31]労務単価!#REF!</definedName>
    <definedName name="新潟鉄筋工">#REF!</definedName>
    <definedName name="新潟鉄骨工" localSheetId="3">[31]労務単価!#REF!</definedName>
    <definedName name="新潟鉄骨工" localSheetId="0">[31]労務単価!#REF!</definedName>
    <definedName name="新潟鉄骨工">#REF!</definedName>
    <definedName name="新潟電工" localSheetId="3">[31]労務単価!#REF!</definedName>
    <definedName name="新潟電工" localSheetId="0">[31]労務単価!#REF!</definedName>
    <definedName name="新潟電工">#REF!</definedName>
    <definedName name="新潟塗装工" localSheetId="3">[31]労務単価!#REF!</definedName>
    <definedName name="新潟塗装工" localSheetId="0">[31]労務単価!#REF!</definedName>
    <definedName name="新潟塗装工">#REF!</definedName>
    <definedName name="新潟土工" localSheetId="3">[31]労務単価!#REF!</definedName>
    <definedName name="新潟土工" localSheetId="0">[31]労務単価!#REF!</definedName>
    <definedName name="新潟土工">#REF!</definedName>
    <definedName name="新潟特殊作業員" localSheetId="3">[31]労務単価!#REF!</definedName>
    <definedName name="新潟特殊作業員" localSheetId="0">[31]労務単価!#REF!</definedName>
    <definedName name="新潟特殊作業員">#REF!</definedName>
    <definedName name="新潟鳶工" localSheetId="3">[31]労務単価!#REF!</definedName>
    <definedName name="新潟鳶工" localSheetId="0">[31]労務単価!#REF!</definedName>
    <definedName name="新潟鳶工">#REF!</definedName>
    <definedName name="新潟内外装工" localSheetId="3">[31]労務単価!#REF!</definedName>
    <definedName name="新潟内外装工" localSheetId="0">[31]労務単価!#REF!</definedName>
    <definedName name="新潟内外装工">#REF!</definedName>
    <definedName name="新潟配管工" localSheetId="3">[31]労務単価!#REF!</definedName>
    <definedName name="新潟配管工" localSheetId="0">[31]労務単価!#REF!</definedName>
    <definedName name="新潟配管工">#REF!</definedName>
    <definedName name="新潟板金工" localSheetId="3">[31]労務単価!#REF!</definedName>
    <definedName name="新潟板金工" localSheetId="0">[31]労務単価!#REF!</definedName>
    <definedName name="新潟板金工">#REF!</definedName>
    <definedName name="新潟普通作業員" localSheetId="3">[31]労務単価!#REF!</definedName>
    <definedName name="新潟普通作業員" localSheetId="0">[31]労務単価!#REF!</definedName>
    <definedName name="新潟普通作業員">#REF!</definedName>
    <definedName name="新潟保温工" localSheetId="3">[31]労務単価!#REF!</definedName>
    <definedName name="新潟保温工" localSheetId="0">[31]労務単価!#REF!</definedName>
    <definedName name="新潟保温工">#REF!</definedName>
    <definedName name="新潟防水工" localSheetId="3">[31]労務単価!#REF!</definedName>
    <definedName name="新潟防水工" localSheetId="0">[31]労務単価!#REF!</definedName>
    <definedName name="新潟防水工">#REF!</definedName>
    <definedName name="新潟木製建具工" localSheetId="3">[31]労務単価!#REF!</definedName>
    <definedName name="新潟木製建具工" localSheetId="0">[31]労務単価!#REF!</definedName>
    <definedName name="新潟木製建具工">#REF!</definedName>
    <definedName name="新潟溶接工" localSheetId="3">[31]労務単価!#REF!</definedName>
    <definedName name="新潟溶接工" localSheetId="0">[31]労務単価!#REF!</definedName>
    <definedName name="新潟溶接工">#REF!</definedName>
    <definedName name="新潟斫り工" localSheetId="3">[31]労務単価!#REF!</definedName>
    <definedName name="新潟斫り工" localSheetId="0">[31]労務単価!#REF!</definedName>
    <definedName name="新潟斫り工">#REF!</definedName>
    <definedName name="新設計" localSheetId="3">#REF!</definedName>
    <definedName name="新設計" localSheetId="0">#REF!</definedName>
    <definedName name="新設計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>#REF!</definedName>
    <definedName name="据付費1">#REF!</definedName>
    <definedName name="世話人">#REF!</definedName>
    <definedName name="世話役">#REF!</definedName>
    <definedName name="清掃根拠">#REF!</definedName>
    <definedName name="西木見積3.27">#REF!</definedName>
    <definedName name="西木見積3_27">#REF!</definedName>
    <definedName name="石" localSheetId="3">#REF!</definedName>
    <definedName name="石" localSheetId="0">#REF!</definedName>
    <definedName name="石">#REF!</definedName>
    <definedName name="石_ﾀｲﾙ">#REF!</definedName>
    <definedName name="石・ﾀｲﾙ" localSheetId="3">[30]柱!#REF!</definedName>
    <definedName name="石・ﾀｲﾙ" localSheetId="0">[30]柱!#REF!</definedName>
    <definedName name="石・ﾀｲﾙ">#REF!</definedName>
    <definedName name="石・タイル工事">[16]内訳書!#REF!</definedName>
    <definedName name="石工" localSheetId="3">#REF!</definedName>
    <definedName name="石工" localSheetId="0">#REF!</definedName>
    <definedName name="石工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資料印刷範">#REF!</definedName>
    <definedName name="積算資料範囲">#REF!</definedName>
    <definedName name="積算用紙3">#REF!</definedName>
    <definedName name="接続" localSheetId="3">#REF!</definedName>
    <definedName name="接続" localSheetId="0">#REF!</definedName>
    <definedName name="接続">#REF!</definedName>
    <definedName name="接地装置_材料">#REF!</definedName>
    <definedName name="設計" localSheetId="3">'[32]設計書 乙1'!$B$2:$H$40</definedName>
    <definedName name="設計" localSheetId="0">'[32]設計書 乙1'!$B$2:$H$40</definedName>
    <definedName name="設計">#REF!</definedName>
    <definedName name="設計書_甲号" localSheetId="3">#REF!</definedName>
    <definedName name="設計書_甲号" localSheetId="0">#REF!</definedName>
    <definedName name="設計書_甲号">#REF!</definedName>
    <definedName name="設計担当者" localSheetId="0">#REF!</definedName>
    <definedName name="設計担当者">#REF!</definedName>
    <definedName name="設備一般管理費等率表" localSheetId="0">#REF!</definedName>
    <definedName name="設備一般管理費等率表">#REF!</definedName>
    <definedName name="設備一般管理率">#REF!</definedName>
    <definedName name="設備機械工">#REF!</definedName>
    <definedName name="設備共通仮設費率表">#REF!</definedName>
    <definedName name="設備共通仮設率">#REF!</definedName>
    <definedName name="設備現場管理費率表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>#REF!</definedName>
    <definedName name="葬祭棟改修計">#REF!</definedName>
    <definedName name="送付日">#REF!</definedName>
    <definedName name="造園工">#REF!</definedName>
    <definedName name="造成建築一般管理費等率表" localSheetId="3">[33]建築諸経費等率表!$K$4:$N$56</definedName>
    <definedName name="造成建築一般管理費等率表" localSheetId="0">[33]建築諸経費等率表!$K$4:$N$56</definedName>
    <definedName name="造成建築一般管理費等率表">#REF!</definedName>
    <definedName name="造成建築共通仮設費率表" localSheetId="3">[33]建築諸経費等率表!$A$4:$D$24</definedName>
    <definedName name="造成建築共通仮設費率表" localSheetId="0">[33]建築諸経費等率表!$A$4:$D$24</definedName>
    <definedName name="造成建築共通仮設費率表">#REF!</definedName>
    <definedName name="造成建築現場管理費率表" localSheetId="3">[33]建築諸経費等率表!$F$4:$I$56</definedName>
    <definedName name="造成建築現場管理費率表" localSheetId="0">[33]建築諸経費等率表!$F$4:$I$56</definedName>
    <definedName name="造成建築現場管理費率表">#REF!</definedName>
    <definedName name="造成設備一般管理費等率表" localSheetId="3">[33]設備諸経費等!$K$4:$N$74</definedName>
    <definedName name="造成設備一般管理費等率表" localSheetId="0">[33]設備諸経費等!$K$4:$N$74</definedName>
    <definedName name="造成設備一般管理費等率表">#REF!</definedName>
    <definedName name="造成設備共通仮設費率表" localSheetId="3">[33]設備諸経費等!$A$4:$D$74</definedName>
    <definedName name="造成設備共通仮設費率表" localSheetId="0">[33]設備諸経費等!$A$4:$D$74</definedName>
    <definedName name="造成設備共通仮設費率表">#REF!</definedName>
    <definedName name="造成設備現場管理費率表" localSheetId="3">[33]設備諸経費等!$F$4:$I$74</definedName>
    <definedName name="造成設備現場管理費率表" localSheetId="0">[33]設備諸経費等!$F$4:$I$74</definedName>
    <definedName name="造成設備現場管理費率表">#REF!</definedName>
    <definedName name="測定位置">[23]参照データ!$N$2:$N$5</definedName>
    <definedName name="打放しB種単価" localSheetId="3">[3]【火葬待合棟】代価!#REF!</definedName>
    <definedName name="打放しB種単価" localSheetId="0">[3]【火葬待合棟】代価!#REF!</definedName>
    <definedName name="打放しB種単価">#REF!</definedName>
    <definedName name="打放しC種単価" localSheetId="3">[3]【火葬待合棟】代価!#REF!</definedName>
    <definedName name="打放しC種単価" localSheetId="0">[3]【火葬待合棟】代価!#REF!</definedName>
    <definedName name="打放しC種単価">#REF!</definedName>
    <definedName name="耐火被覆工事">#REF!</definedName>
    <definedName name="代" localSheetId="3">[34]別細!$P$255</definedName>
    <definedName name="代" localSheetId="0">[34]別細!$P$255</definedName>
    <definedName name="代">#REF!</definedName>
    <definedName name="代価P" localSheetId="3">#REF!</definedName>
    <definedName name="代価P" localSheetId="0">#REF!</definedName>
    <definedName name="代価P">#REF!</definedName>
    <definedName name="代価Q" localSheetId="0">#REF!</definedName>
    <definedName name="代価Q">#REF!</definedName>
    <definedName name="代数" localSheetId="0">#REF!</definedName>
    <definedName name="代数">#REF!</definedName>
    <definedName name="台" localSheetId="3">#REF!</definedName>
    <definedName name="台" localSheetId="0">#REF!</definedName>
    <definedName name="台">#REF!</definedName>
    <definedName name="大改屋１次" localSheetId="3">[12]屋体!$BA$11:$CE$53</definedName>
    <definedName name="大改屋１次" localSheetId="0">[12]屋体!$BA$11:$CE$53</definedName>
    <definedName name="大改屋１次">#REF!</definedName>
    <definedName name="大改屋１次黄" localSheetId="3">([12]屋体!$BZ$22,[12]屋体!$BF$31:$BF$46,[12]屋体!$BT$40)</definedName>
    <definedName name="大改屋１次黄" localSheetId="0">([12]屋体!$BZ$22,[12]屋体!$BF$31:$BF$46,[12]屋体!$BT$40)</definedName>
    <definedName name="大改屋１次黄">#REF!,#REF!,#REF!</definedName>
    <definedName name="大改屋１次青" localSheetId="3">([12]屋体!$BD$15:$BL$18,[12]屋体!$BP$17,[12]屋体!$BZ$13:$CE$18,[12]屋体!$CD$28,[12]屋体!$BJ$31:$BJ$46)</definedName>
    <definedName name="大改屋１次青" localSheetId="0">([12]屋体!$BD$15:$BL$18,[12]屋体!$BP$17,[12]屋体!$BZ$13:$CE$18,[12]屋体!$CD$28,[12]屋体!$BJ$31:$BJ$46)</definedName>
    <definedName name="大改屋１次青">#REF!,#REF!,#REF!,#REF!,#REF!</definedName>
    <definedName name="大改屋２次" localSheetId="3">[12]屋体!$BA$57:$CE$99</definedName>
    <definedName name="大改屋２次" localSheetId="0">[12]屋体!$BA$57:$CE$99</definedName>
    <definedName name="大改屋２次">#REF!</definedName>
    <definedName name="大改屋２次黄" localSheetId="3">([12]屋体!$BZ$71,[12]屋体!$BT$77:$CE$83,[12]屋体!$BT$86)</definedName>
    <definedName name="大改屋２次黄" localSheetId="0">([12]屋体!$BZ$71,[12]屋体!$BT$77:$CE$83,[12]屋体!$BT$86)</definedName>
    <definedName name="大改屋２次黄">#REF!,#REF!,#REF!</definedName>
    <definedName name="大改屋２次青" localSheetId="3">([12]屋体!$BZ$73:$BZ$74,[12]屋体!$CB$74,[12]屋体!$CE$74,[12]屋体!$BF$77:$BF$92,[12]屋体!$BJ$77:$BJ$92)</definedName>
    <definedName name="大改屋２次青" localSheetId="0">([12]屋体!$BZ$73:$BZ$74,[12]屋体!$CB$74,[12]屋体!$CE$74,[12]屋体!$BF$77:$BF$92,[12]屋体!$BJ$77:$BJ$92)</definedName>
    <definedName name="大改屋２次青">#REF!,#REF!,#REF!,#REF!,#REF!</definedName>
    <definedName name="大改校１次" localSheetId="3">[12]校舎!$BA$11:$CE$52</definedName>
    <definedName name="大改校１次" localSheetId="0">[12]校舎!$BA$11:$CE$52</definedName>
    <definedName name="大改校１次">#REF!</definedName>
    <definedName name="大改校１次黄" localSheetId="3">([12]校舎!$BZ$22,[12]校舎!$BF$31:$BF$45,[12]校舎!$BT$39)</definedName>
    <definedName name="大改校１次黄" localSheetId="0">([12]校舎!$BZ$22,[12]校舎!$BF$31:$BF$45,[12]校舎!$BT$39)</definedName>
    <definedName name="大改校１次黄">#REF!,#REF!,#REF!</definedName>
    <definedName name="大改校１次青" localSheetId="3">([12]校舎!$BD$15:$BL$18,[12]校舎!$BP$17,[12]校舎!$BZ$13:$CE$18,[12]校舎!$CD$28,[12]校舎!$BJ$31:$BJ$45)</definedName>
    <definedName name="大改校１次青" localSheetId="0">([12]校舎!$BD$15:$BL$18,[12]校舎!$BP$17,[12]校舎!$BZ$13:$CE$18,[12]校舎!$CD$28,[12]校舎!$BJ$31:$BJ$45)</definedName>
    <definedName name="大改校１次青">#REF!,#REF!,#REF!,#REF!,#REF!</definedName>
    <definedName name="大改校２次" localSheetId="3">[12]校舎!$BA$57:$CE$98</definedName>
    <definedName name="大改校２次" localSheetId="0">[12]校舎!$BA$57:$CE$98</definedName>
    <definedName name="大改校２次">#REF!</definedName>
    <definedName name="大改校２次黄" localSheetId="3">([12]校舎!$BZ$71,[12]校舎!$BT$77:$CE$82,[12]校舎!$BT$85)</definedName>
    <definedName name="大改校２次黄" localSheetId="0">([12]校舎!$BZ$71,[12]校舎!$BT$77:$CE$82,[12]校舎!$BT$85)</definedName>
    <definedName name="大改校２次黄">#REF!,#REF!,#REF!</definedName>
    <definedName name="大改校２次青" localSheetId="3">([12]校舎!$BZ$73:$BZ$74,[12]校舎!$CB$74,[12]校舎!$CE$74,[12]校舎!$BF$77:$BF$91,[12]校舎!$BJ$77:$BJ$91)</definedName>
    <definedName name="大改校２次青" localSheetId="0">([12]校舎!$BZ$73:$BZ$74,[12]校舎!$CB$74,[12]校舎!$CE$74,[12]校舎!$BF$77:$BF$91,[12]校舎!$BJ$77:$BJ$91)</definedName>
    <definedName name="大改校２次青">#REF!,#REF!,#REF!,#REF!,#REF!</definedName>
    <definedName name="大工" localSheetId="3">#REF!</definedName>
    <definedName name="大工" localSheetId="0">#REF!</definedName>
    <definedName name="大工">#REF!</definedName>
    <definedName name="単位">[23]参照データ!$D$2:$D$8</definedName>
    <definedName name="単価" localSheetId="0">#REF!</definedName>
    <definedName name="単価">#REF!</definedName>
    <definedName name="単価表" localSheetId="3">#REF!</definedName>
    <definedName name="単価表" localSheetId="0">#REF!</definedName>
    <definedName name="単価表">#REF!</definedName>
    <definedName name="担当者">#REF!</definedName>
    <definedName name="男子便所">#REF!</definedName>
    <definedName name="地下水温">#REF!</definedName>
    <definedName name="地業工事">#REF!</definedName>
    <definedName name="地質調査員">#REF!</definedName>
    <definedName name="地質調査技師">#REF!</definedName>
    <definedName name="調書">#REF!</definedName>
    <definedName name="調理室_電灯コンセント">#REF!</definedName>
    <definedName name="直接仮設">#REF!</definedName>
    <definedName name="直接仮設工事">#REF!</definedName>
    <definedName name="直接工事費">#REF!</definedName>
    <definedName name="直接工事費計" localSheetId="3">[21]共通費計算!$E$28</definedName>
    <definedName name="直接工事費計" localSheetId="0">[21]共通費計算!$E$28</definedName>
    <definedName name="直接工事費計">#REF!</definedName>
    <definedName name="追加用" localSheetId="3">#REF!</definedName>
    <definedName name="追加用" localSheetId="0">#REF!</definedName>
    <definedName name="追加用">#REF!</definedName>
    <definedName name="通信引込設備工事" localSheetId="0">#REF!</definedName>
    <definedName name="通信引込設備工事">#REF!</definedName>
    <definedName name="通路１">#REF!</definedName>
    <definedName name="通路２">#REF!</definedName>
    <definedName name="適否">[23]参照データ!$H$2:$H$3</definedName>
    <definedName name="鉄筋工">#REF!</definedName>
    <definedName name="鉄筋工事">#REF!</definedName>
    <definedName name="鉄骨工">#REF!</definedName>
    <definedName name="電気">#REF!</definedName>
    <definedName name="電気2">#REF!</definedName>
    <definedName name="電気技術員">#REF!</definedName>
    <definedName name="電源局舎">#REF!</definedName>
    <definedName name="電工">#REF!</definedName>
    <definedName name="電灯_">#REF!</definedName>
    <definedName name="電灯_2F_A棟">#REF!</definedName>
    <definedName name="電灯_2F_B棟">#REF!</definedName>
    <definedName name="電灯_2F_C棟">#REF!</definedName>
    <definedName name="電灯_A棟">#REF!</definedName>
    <definedName name="電灯_B棟">#REF!</definedName>
    <definedName name="電灯_C棟">#REF!</definedName>
    <definedName name="電灯_調理室">#REF!</definedName>
    <definedName name="電灯コンセント">#REF!</definedName>
    <definedName name="電灯設備工事">#REF!</definedName>
    <definedName name="電波障害防除">#REF!</definedName>
    <definedName name="電力引込設備工事">#REF!</definedName>
    <definedName name="電話設備工事">#REF!</definedName>
    <definedName name="塗装工">#REF!</definedName>
    <definedName name="塗装工事">#REF!</definedName>
    <definedName name="渡り廊下設備工事">#REF!</definedName>
    <definedName name="土工">#REF!</definedName>
    <definedName name="土工事">#REF!</definedName>
    <definedName name="土木一般世話役">#REF!</definedName>
    <definedName name="陶磁器くず">#REF!</definedName>
    <definedName name="動力設備工事">#REF!</definedName>
    <definedName name="同時使用">#REF!</definedName>
    <definedName name="同時使用２">#REF!</definedName>
    <definedName name="導入線">#REF!</definedName>
    <definedName name="導入線1">#REF!</definedName>
    <definedName name="特殊運転手">#REF!</definedName>
    <definedName name="特殊作業員">#REF!</definedName>
    <definedName name="鳶工">#REF!</definedName>
    <definedName name="内外装工">#REF!</definedName>
    <definedName name="内外装工事">#REF!</definedName>
    <definedName name="内装工">#REF!</definedName>
    <definedName name="内装工事">#REF!</definedName>
    <definedName name="内訳" localSheetId="3">'[32]設計書 乙1'!$B$2:$H$40</definedName>
    <definedName name="内訳" localSheetId="0">'[32]設計書 乙1'!$B$2:$H$40</definedName>
    <definedName name="内訳">#REF!</definedName>
    <definedName name="内訳1" localSheetId="3">#REF!</definedName>
    <definedName name="内訳1" localSheetId="0">#REF!</definedName>
    <definedName name="内訳1">#REF!</definedName>
    <definedName name="内訳2" localSheetId="0">#REF!</definedName>
    <definedName name="内訳2">#REF!</definedName>
    <definedName name="内訳書">#REF!</definedName>
    <definedName name="内訳書印刷範囲">#REF!</definedName>
    <definedName name="内訳書範囲">#REF!</definedName>
    <definedName name="二階単価">#REF!</definedName>
    <definedName name="二次製品">#REF!</definedName>
    <definedName name="日東軽金">#REF!</definedName>
    <definedName name="日付">#REF!</definedName>
    <definedName name="入力">#REF!</definedName>
    <definedName name="入力排水1">#REF!</definedName>
    <definedName name="入力排水2">#REF!</definedName>
    <definedName name="燃料">#REF!</definedName>
    <definedName name="馬鹿">#REF!</definedName>
    <definedName name="排水">#REF!</definedName>
    <definedName name="排水土工事">#REF!</definedName>
    <definedName name="配">#REF!</definedName>
    <definedName name="配管工">#REF!</definedName>
    <definedName name="配線">#REF!</definedName>
    <definedName name="搬入据付費">#REF!</definedName>
    <definedName name="搬入費">#REF!</definedName>
    <definedName name="板金工">#REF!</definedName>
    <definedName name="板厚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>#REF!</definedName>
    <definedName name="普通作業員">#REF!</definedName>
    <definedName name="部屋指数">#REF!</definedName>
    <definedName name="部数">#REF!</definedName>
    <definedName name="風速">#REF!</definedName>
    <definedName name="複合">#REF!</definedName>
    <definedName name="複合単価">#REF!</definedName>
    <definedName name="複合単価表">#REF!</definedName>
    <definedName name="分類">[23]参照データ!$J$2:$J$13</definedName>
    <definedName name="別13" localSheetId="3">[35]別細!$P$255</definedName>
    <definedName name="別13" localSheetId="0">[35]別細!$P$255</definedName>
    <definedName name="別13">#REF!</definedName>
    <definedName name="別紙" localSheetId="3">#REF!</definedName>
    <definedName name="別紙" localSheetId="0">#REF!</definedName>
    <definedName name="別紙">#REF!</definedName>
    <definedName name="別紙明細" localSheetId="3">{"53)一覧表",#N/A,FALSE,"53)";"53)代価表",#N/A,FALSE,"53)"}</definedName>
    <definedName name="別紙明細" localSheetId="2" hidden="1">{"53)一覧表",#N/A,FALSE,"53)";"53)代価表",#N/A,FALSE,"53)"}</definedName>
    <definedName name="別紙明細" localSheetId="4" hidden="1">{"53)一覧表",#N/A,FALSE,"53)";"53)代価表",#N/A,FALSE,"53)"}</definedName>
    <definedName name="別紙明細" localSheetId="0">{"53)一覧表",#N/A,FALSE,"53)";"53)代価表",#N/A,FALSE,"53)"}</definedName>
    <definedName name="別紙明細" hidden="1">{"53)一覧表",#N/A,FALSE,"53)";"53)代価表",#N/A,FALSE,"53)"}</definedName>
    <definedName name="変更" localSheetId="3">#REF!</definedName>
    <definedName name="変更" localSheetId="0">#REF!</definedName>
    <definedName name="変更">#REF!</definedName>
    <definedName name="変更の方法" localSheetId="3">'[36]内訳明細 乙（当初）'!$J$1:$AA$82</definedName>
    <definedName name="変更の方法" localSheetId="0">'[36]内訳明細 乙（当初）'!$J$1:$AA$82</definedName>
    <definedName name="変更の方法">#REF!</definedName>
    <definedName name="保温工" localSheetId="3">#REF!</definedName>
    <definedName name="保温工" localSheetId="0">#REF!</definedName>
    <definedName name="保温工">#REF!</definedName>
    <definedName name="舗装構成" localSheetId="0">#REF!</definedName>
    <definedName name="舗装構成">#REF!</definedName>
    <definedName name="補給率" localSheetId="0">#REF!</definedName>
    <definedName name="補給率">#REF!</definedName>
    <definedName name="補強屋１次" localSheetId="3">[12]屋体!$A$11:$S$53</definedName>
    <definedName name="補強屋１次" localSheetId="0">[12]屋体!$A$11:$S$53</definedName>
    <definedName name="補強屋１次">#REF!</definedName>
    <definedName name="補強屋１次黄" localSheetId="3">([12]屋体!$B$15,[12]屋体!$I$15:$L$18,[12]屋体!$N$13:$S$18,[12]屋体!$S$28,[12]屋体!$F$43:$F$45,[12]屋体!$H$46,[12]屋体!$J$43:$K$45,[12]屋体!$L$39)</definedName>
    <definedName name="補強屋１次黄" localSheetId="0">([12]屋体!$B$15,[12]屋体!$I$15:$L$18,[12]屋体!$N$13:$S$18,[12]屋体!$S$28,[12]屋体!$F$43:$F$45,[12]屋体!$H$46,[12]屋体!$J$43:$K$45,[12]屋体!$L$39)</definedName>
    <definedName name="補強屋１次黄">#REF!,#REF!,#REF!,#REF!,#REF!,#REF!,#REF!,#REF!</definedName>
    <definedName name="補強屋１次単" localSheetId="3">([12]屋体!$D$32:$E$40,[12]屋体!$D$43:$E$45)</definedName>
    <definedName name="補強屋１次単" localSheetId="0">([12]屋体!$D$32:$E$40,[12]屋体!$D$43:$E$45)</definedName>
    <definedName name="補強屋１次単">#REF!,#REF!</definedName>
    <definedName name="補強屋２次" localSheetId="3">[12]屋体!$A$57:$S$99</definedName>
    <definedName name="補強屋２次" localSheetId="0">[12]屋体!$A$57:$S$99</definedName>
    <definedName name="補強屋２次">#REF!</definedName>
    <definedName name="補強屋２次黄" localSheetId="3">([12]屋体!$O$74,[12]屋体!$Q$74,[12]屋体!$S$74,[12]屋体!$L$77:$P$82,[12]屋体!$S$77:$S$82,[12]屋体!$H$89:$I$91,[12]屋体!$L$85)</definedName>
    <definedName name="補強屋２次黄" localSheetId="0">([12]屋体!$O$74,[12]屋体!$Q$74,[12]屋体!$S$74,[12]屋体!$L$77:$P$82,[12]屋体!$S$77:$S$82,[12]屋体!$H$89:$I$91,[12]屋体!$L$85)</definedName>
    <definedName name="補強屋２次黄">#REF!,#REF!,#REF!,#REF!,#REF!,#REF!,#REF!</definedName>
    <definedName name="補強屋２次青" localSheetId="3">([12]屋体!$N$73,[12]屋体!$F$89:$F$91,[12]屋体!$J$89:$K$91)</definedName>
    <definedName name="補強屋２次青" localSheetId="0">([12]屋体!$N$73,[12]屋体!$F$89:$F$91,[12]屋体!$J$89:$K$91)</definedName>
    <definedName name="補強屋２次青">#REF!,#REF!,#REF!</definedName>
    <definedName name="補強校１次" localSheetId="3">[12]校舎!$A$11:$S$53</definedName>
    <definedName name="補強校１次" localSheetId="0">[12]校舎!$A$11:$S$53</definedName>
    <definedName name="補強校１次">#REF!</definedName>
    <definedName name="補強校1次黄" localSheetId="3">([12]校舎!$B$15,[12]校舎!$I$15:$L$18,[12]校舎!$N$13:$S$18,[12]校舎!$S$28,[12]校舎!$F$32:$F$40,[12]校舎!$H$41,[12]校舎!$J$32:$K$40,[12]校舎!$L$39)</definedName>
    <definedName name="補強校1次黄" localSheetId="0">([12]校舎!$B$15,[12]校舎!$I$15:$L$18,[12]校舎!$N$13:$S$18,[12]校舎!$S$28,[12]校舎!$F$32:$F$40,[12]校舎!$H$41,[12]校舎!$J$32:$K$40,[12]校舎!$L$39)</definedName>
    <definedName name="補強校1次黄">#REF!,#REF!,#REF!,#REF!,#REF!,#REF!,#REF!,#REF!</definedName>
    <definedName name="補強校１次単" localSheetId="3">([12]校舎!$D$43:$E$45,[12]校舎!$D$32:$E$40)</definedName>
    <definedName name="補強校１次単" localSheetId="0">([12]校舎!$D$43:$E$45,[12]校舎!$D$32:$E$40)</definedName>
    <definedName name="補強校１次単">#REF!,#REF!</definedName>
    <definedName name="補強校２次" localSheetId="3">[12]校舎!$A$57:$S$99</definedName>
    <definedName name="補強校２次" localSheetId="0">[12]校舎!$A$57:$S$99</definedName>
    <definedName name="補強校２次">#REF!</definedName>
    <definedName name="補強校２次黄" localSheetId="3">([12]校舎!$O$74,[12]校舎!$Q$74,[12]校舎!$S$74,[12]校舎!$H$78:$I$86,[12]校舎!$L$77:$P$82,[12]校舎!$S$77:$S$82,[12]校舎!$L$85)</definedName>
    <definedName name="補強校２次黄" localSheetId="0">([12]校舎!$O$74,[12]校舎!$Q$74,[12]校舎!$S$74,[12]校舎!$H$78:$I$86,[12]校舎!$L$77:$P$82,[12]校舎!$S$77:$S$82,[12]校舎!$L$85)</definedName>
    <definedName name="補強校２次黄">#REF!,#REF!,#REF!,#REF!,#REF!,#REF!,#REF!</definedName>
    <definedName name="補強校２次青" localSheetId="3">([12]校舎!$N$73,[12]校舎!$F$78:$F$86,[12]校舎!$J$78:$K$86)</definedName>
    <definedName name="補強校２次青" localSheetId="0">([12]校舎!$N$73,[12]校舎!$F$78:$F$86,[12]校舎!$J$78:$K$86)</definedName>
    <definedName name="補強校２次青">#REF!,#REF!,#REF!</definedName>
    <definedName name="補正率※１" localSheetId="3">#REF!</definedName>
    <definedName name="補正率※１" localSheetId="0">#REF!</definedName>
    <definedName name="補正率※１">#REF!</definedName>
    <definedName name="補正率※２" localSheetId="0">#REF!</definedName>
    <definedName name="補正率※２">#REF!</definedName>
    <definedName name="放送室" localSheetId="0">#REF!</definedName>
    <definedName name="放送室">#REF!</definedName>
    <definedName name="放熱管ピッチ">#REF!</definedName>
    <definedName name="放熱管埋設深さ">#REF!</definedName>
    <definedName name="防火区画貫通処">#REF!</definedName>
    <definedName name="防水工">#REF!</definedName>
    <definedName name="防水工事">#REF!</definedName>
    <definedName name="防犯設備工事">#REF!</definedName>
    <definedName name="埋戻し" localSheetId="3">[2]初期設定!#REF!</definedName>
    <definedName name="埋戻し" localSheetId="0">[2]初期設定!#REF!</definedName>
    <definedName name="埋戻し">[2]初期設定!#REF!</definedName>
    <definedName name="無し" localSheetId="3">#REF!</definedName>
    <definedName name="無し" localSheetId="0">#REF!</definedName>
    <definedName name="無し">#REF!</definedName>
    <definedName name="木" localSheetId="0">#REF!</definedName>
    <definedName name="木">#REF!</definedName>
    <definedName name="木くず" localSheetId="0">#REF!</definedName>
    <definedName name="木くず">#REF!</definedName>
    <definedName name="木工事">#REF!</definedName>
    <definedName name="木製建具工">#REF!</definedName>
    <definedName name="木製建具工事" localSheetId="3">[16]内訳書!#REF!</definedName>
    <definedName name="木製建具工事" localSheetId="0">[16]内訳書!#REF!</definedName>
    <definedName name="木製建具工事">[16]内訳書!#REF!</definedName>
    <definedName name="目次" localSheetId="3">'[37]2.注入さく井調書・内訳'!#REF!</definedName>
    <definedName name="目次" localSheetId="0">'[37]2.注入さく井調書・内訳'!#REF!</definedName>
    <definedName name="目次">#REF!</definedName>
    <definedName name="容積品" localSheetId="3">#REF!</definedName>
    <definedName name="容積品" localSheetId="0">#REF!</definedName>
    <definedName name="容積品">#REF!</definedName>
    <definedName name="容積品２" localSheetId="0">#REF!</definedName>
    <definedName name="容積品２">#REF!</definedName>
    <definedName name="溶接工" localSheetId="0">#REF!</definedName>
    <definedName name="溶接工">#REF!</definedName>
    <definedName name="理事_技師長">#REF!</definedName>
    <definedName name="理事・技師長">#REF!</definedName>
    <definedName name="路面加熱状態温度">#REF!</definedName>
    <definedName name="労務単価">#REF!</definedName>
    <definedName name="労務費">#REF!</definedName>
    <definedName name="労務費小額">#REF!</definedName>
    <definedName name="斫り工">#REF!</definedName>
    <definedName name="籠め" localSheetId="3">#REF!</definedName>
    <definedName name="籠め" localSheetId="0">#REF!</definedName>
    <definedName name="籠め">#REF!</definedName>
    <definedName name="隋" localSheetId="3">#REF!</definedName>
    <definedName name="隋" localSheetId="0">#REF!</definedName>
    <definedName name="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J336" i="159"/>
  <c r="AL336" i="159" s="1"/>
  <c r="AI336" i="159"/>
  <c r="V336" i="159"/>
  <c r="P336" i="159"/>
  <c r="O336" i="159"/>
  <c r="N336" i="159"/>
  <c r="M336" i="159"/>
  <c r="N335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J332" i="159"/>
  <c r="AL332" i="159" s="1"/>
  <c r="AI332" i="159"/>
  <c r="V332" i="159"/>
  <c r="P332" i="159"/>
  <c r="O332" i="159"/>
  <c r="N332" i="159"/>
  <c r="M332" i="159"/>
  <c r="N331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J328" i="159"/>
  <c r="AL328" i="159" s="1"/>
  <c r="AI328" i="159"/>
  <c r="V328" i="159"/>
  <c r="P328" i="159"/>
  <c r="O328" i="159"/>
  <c r="N328" i="159"/>
  <c r="M328" i="159"/>
  <c r="N327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J324" i="159"/>
  <c r="AL324" i="159" s="1"/>
  <c r="AI324" i="159"/>
  <c r="V324" i="159"/>
  <c r="P324" i="159"/>
  <c r="O324" i="159"/>
  <c r="N324" i="159"/>
  <c r="M324" i="159"/>
  <c r="N323" i="159"/>
  <c r="AJ322" i="159"/>
  <c r="AL322" i="159" s="1"/>
  <c r="AI322" i="159"/>
  <c r="AK322" i="159" s="1"/>
  <c r="V322" i="159"/>
  <c r="P322" i="159"/>
  <c r="O322" i="159"/>
  <c r="N322" i="159"/>
  <c r="M322" i="159"/>
  <c r="N321" i="159"/>
  <c r="AJ320" i="159"/>
  <c r="AL320" i="159" s="1"/>
  <c r="AI320" i="159"/>
  <c r="V320" i="159"/>
  <c r="P320" i="159"/>
  <c r="O320" i="159"/>
  <c r="N320" i="159"/>
  <c r="M320" i="159"/>
  <c r="N319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J316" i="159"/>
  <c r="AL316" i="159" s="1"/>
  <c r="AI316" i="159"/>
  <c r="V316" i="159"/>
  <c r="P316" i="159"/>
  <c r="O316" i="159"/>
  <c r="N316" i="159"/>
  <c r="M316" i="159"/>
  <c r="N315" i="159"/>
  <c r="AJ314" i="159"/>
  <c r="AL314" i="159" s="1"/>
  <c r="AI314" i="159"/>
  <c r="AK314" i="159" s="1"/>
  <c r="V314" i="159"/>
  <c r="P314" i="159"/>
  <c r="O314" i="159"/>
  <c r="N314" i="159"/>
  <c r="M314" i="159"/>
  <c r="N313" i="159"/>
  <c r="AJ312" i="159"/>
  <c r="AL312" i="159" s="1"/>
  <c r="AI312" i="159"/>
  <c r="V312" i="159"/>
  <c r="P312" i="159"/>
  <c r="O312" i="159"/>
  <c r="N312" i="159"/>
  <c r="M312" i="159"/>
  <c r="N311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J308" i="159"/>
  <c r="AL308" i="159" s="1"/>
  <c r="AI308" i="159"/>
  <c r="V308" i="159"/>
  <c r="P308" i="159"/>
  <c r="O308" i="159"/>
  <c r="N308" i="159"/>
  <c r="M308" i="159"/>
  <c r="N307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J304" i="159"/>
  <c r="AL304" i="159" s="1"/>
  <c r="AI304" i="159"/>
  <c r="V304" i="159"/>
  <c r="P304" i="159"/>
  <c r="O304" i="159"/>
  <c r="N304" i="159"/>
  <c r="M304" i="159"/>
  <c r="N303" i="159"/>
  <c r="AJ302" i="159"/>
  <c r="AL302" i="159" s="1"/>
  <c r="AI302" i="159"/>
  <c r="AK302" i="159" s="1"/>
  <c r="V302" i="159"/>
  <c r="P302" i="159"/>
  <c r="O302" i="159"/>
  <c r="N302" i="159"/>
  <c r="M302" i="159"/>
  <c r="N301" i="159"/>
  <c r="AJ300" i="159"/>
  <c r="AL300" i="159" s="1"/>
  <c r="AI300" i="159"/>
  <c r="V300" i="159"/>
  <c r="P300" i="159"/>
  <c r="O300" i="159"/>
  <c r="N300" i="159"/>
  <c r="M300" i="159"/>
  <c r="N299" i="159"/>
  <c r="AJ298" i="159"/>
  <c r="AL298" i="159" s="1"/>
  <c r="AI298" i="159"/>
  <c r="AK298" i="159" s="1"/>
  <c r="V298" i="159"/>
  <c r="P298" i="159"/>
  <c r="O298" i="159"/>
  <c r="N298" i="159"/>
  <c r="M298" i="159"/>
  <c r="N297" i="159"/>
  <c r="AJ296" i="159"/>
  <c r="AL296" i="159" s="1"/>
  <c r="AI296" i="159"/>
  <c r="V296" i="159"/>
  <c r="P296" i="159"/>
  <c r="O296" i="159"/>
  <c r="N296" i="159"/>
  <c r="M296" i="159"/>
  <c r="N295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J292" i="159"/>
  <c r="AL292" i="159" s="1"/>
  <c r="AI292" i="159"/>
  <c r="AK292" i="159" s="1"/>
  <c r="V292" i="159"/>
  <c r="P292" i="159"/>
  <c r="O292" i="159"/>
  <c r="N292" i="159"/>
  <c r="M292" i="159"/>
  <c r="N291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J288" i="159"/>
  <c r="AI288" i="159"/>
  <c r="AK288" i="159" s="1"/>
  <c r="V288" i="159"/>
  <c r="P288" i="159"/>
  <c r="O288" i="159"/>
  <c r="N288" i="159"/>
  <c r="M288" i="159"/>
  <c r="N287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J280" i="159"/>
  <c r="AI280" i="159"/>
  <c r="AK280" i="159" s="1"/>
  <c r="V280" i="159"/>
  <c r="P280" i="159"/>
  <c r="O280" i="159"/>
  <c r="N280" i="159"/>
  <c r="M280" i="159"/>
  <c r="N279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J276" i="159"/>
  <c r="AL276" i="159" s="1"/>
  <c r="AI276" i="159"/>
  <c r="AK276" i="159" s="1"/>
  <c r="V276" i="159"/>
  <c r="AA276" i="159" s="1"/>
  <c r="AC276" i="159" s="1"/>
  <c r="AH276" i="159" s="1"/>
  <c r="P276" i="159"/>
  <c r="O276" i="159"/>
  <c r="N276" i="159"/>
  <c r="M276" i="159"/>
  <c r="N275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J236" i="159"/>
  <c r="AL236" i="159" s="1"/>
  <c r="AI236" i="159"/>
  <c r="AK236" i="159" s="1"/>
  <c r="V236" i="159"/>
  <c r="AA236" i="159" s="1"/>
  <c r="AC236" i="159" s="1"/>
  <c r="AH236" i="159" s="1"/>
  <c r="P236" i="159"/>
  <c r="O236" i="159"/>
  <c r="N236" i="159"/>
  <c r="M236" i="159"/>
  <c r="N235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J216" i="159"/>
  <c r="AL216" i="159" s="1"/>
  <c r="AI216" i="159"/>
  <c r="AK216" i="159" s="1"/>
  <c r="V216" i="159"/>
  <c r="AA216" i="159" s="1"/>
  <c r="AC216" i="159" s="1"/>
  <c r="AH216" i="159" s="1"/>
  <c r="P216" i="159"/>
  <c r="O216" i="159"/>
  <c r="N216" i="159"/>
  <c r="M216" i="159"/>
  <c r="N215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J204" i="159"/>
  <c r="AL204" i="159" s="1"/>
  <c r="AI204" i="159"/>
  <c r="V204" i="159"/>
  <c r="P204" i="159"/>
  <c r="O204" i="159"/>
  <c r="N204" i="159"/>
  <c r="M204" i="159"/>
  <c r="N203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J200" i="159"/>
  <c r="AL200" i="159" s="1"/>
  <c r="AI200" i="159"/>
  <c r="AK200" i="159" s="1"/>
  <c r="V200" i="159"/>
  <c r="P200" i="159"/>
  <c r="O200" i="159"/>
  <c r="N200" i="159"/>
  <c r="M200" i="159"/>
  <c r="N199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J196" i="159"/>
  <c r="AL196" i="159" s="1"/>
  <c r="AI196" i="159"/>
  <c r="V196" i="159"/>
  <c r="P196" i="159"/>
  <c r="O196" i="159"/>
  <c r="N196" i="159"/>
  <c r="M196" i="159"/>
  <c r="N195" i="159"/>
  <c r="AJ194" i="159"/>
  <c r="AL194" i="159" s="1"/>
  <c r="AI194" i="159"/>
  <c r="AK194" i="159" s="1"/>
  <c r="V194" i="159"/>
  <c r="AA194" i="159" s="1"/>
  <c r="AC194" i="159" s="1"/>
  <c r="AH194" i="159" s="1"/>
  <c r="P194" i="159"/>
  <c r="O194" i="159"/>
  <c r="N194" i="159"/>
  <c r="M194" i="159"/>
  <c r="N193" i="159"/>
  <c r="AJ192" i="159"/>
  <c r="AL192" i="159" s="1"/>
  <c r="AI192" i="159"/>
  <c r="AK192" i="159" s="1"/>
  <c r="V192" i="159"/>
  <c r="P192" i="159"/>
  <c r="O192" i="159"/>
  <c r="N192" i="159"/>
  <c r="M192" i="159"/>
  <c r="N191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J186" i="159"/>
  <c r="AL186" i="159" s="1"/>
  <c r="AI186" i="159"/>
  <c r="AK186" i="159" s="1"/>
  <c r="V186" i="159"/>
  <c r="P186" i="159"/>
  <c r="O186" i="159"/>
  <c r="N186" i="159"/>
  <c r="M186" i="159"/>
  <c r="N185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J178" i="159"/>
  <c r="AL178" i="159" s="1"/>
  <c r="AI178" i="159"/>
  <c r="AK178" i="159" s="1"/>
  <c r="V178" i="159"/>
  <c r="P178" i="159"/>
  <c r="O178" i="159"/>
  <c r="N178" i="159"/>
  <c r="M178" i="159"/>
  <c r="N177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J124" i="159"/>
  <c r="AI124" i="159"/>
  <c r="AK124" i="159" s="1"/>
  <c r="V124" i="159"/>
  <c r="P124" i="159"/>
  <c r="O124" i="159"/>
  <c r="N124" i="159"/>
  <c r="M124" i="159"/>
  <c r="N123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J120" i="159"/>
  <c r="AL120" i="159" s="1"/>
  <c r="AI120" i="159"/>
  <c r="AK120" i="159" s="1"/>
  <c r="V120" i="159"/>
  <c r="P120" i="159"/>
  <c r="O120" i="159"/>
  <c r="N120" i="159"/>
  <c r="M120" i="159"/>
  <c r="N119" i="159"/>
  <c r="AJ118" i="159"/>
  <c r="AL118" i="159" s="1"/>
  <c r="AI118" i="159"/>
  <c r="V118" i="159"/>
  <c r="P118" i="159"/>
  <c r="O118" i="159"/>
  <c r="N118" i="159"/>
  <c r="M118" i="159"/>
  <c r="N117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O128" i="159" s="1"/>
  <c r="AP128" i="159" s="1"/>
  <c r="AN154" i="159"/>
  <c r="AC72" i="159"/>
  <c r="AH72" i="159" s="1"/>
  <c r="AC42" i="159"/>
  <c r="AH42" i="159" s="1"/>
  <c r="AC92" i="159"/>
  <c r="AH92" i="159" s="1"/>
  <c r="AC22" i="159"/>
  <c r="AH22" i="159" s="1"/>
  <c r="AC82" i="159"/>
  <c r="AH82" i="159" s="1"/>
  <c r="AN146" i="159"/>
  <c r="AO146" i="159" s="1"/>
  <c r="AP145" i="159" s="1"/>
  <c r="AC88" i="159"/>
  <c r="AH88" i="159" s="1"/>
  <c r="AN298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O318" i="159" s="1"/>
  <c r="AP318" i="159" s="1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O126" i="159" s="1"/>
  <c r="AP126" i="159" s="1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A78" i="159"/>
  <c r="AC78" i="159" s="1"/>
  <c r="AH78" i="159" s="1"/>
  <c r="AN42" i="159"/>
  <c r="AO42" i="159" s="1"/>
  <c r="AN120" i="159"/>
  <c r="AO120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19" i="159" l="1"/>
  <c r="AP138" i="159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Q190" i="159" s="1"/>
  <c r="G190" i="159" s="1"/>
  <c r="H190" i="159" s="1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320" i="159" s="1"/>
  <c r="Q319" i="159" s="1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<sst xmlns="http://schemas.openxmlformats.org/spreadsheetml/2006/main" count="650" uniqueCount="414">
  <si>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</si>
  <si>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</si>
  <si>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</si>
  <si>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</si>
  <si>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</si>
  <si>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</si>
  <si>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</si>
  <si>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</si>
  <si>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</si>
  <si>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</si>
  <si>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</si>
  <si>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6"/>
  </si>
  <si>
    <t>式</t>
    <rPh sb="0" eb="1">
      <t>シキ</t>
    </rPh>
    <phoneticPr fontId="6"/>
  </si>
  <si>
    <t>現場管理費</t>
    <rPh sb="0" eb="2">
      <t>ゲンバ</t>
    </rPh>
    <rPh sb="2" eb="5">
      <t>カンリヒ</t>
    </rPh>
    <phoneticPr fontId="6"/>
  </si>
  <si>
    <t>共通仮設費</t>
    <rPh sb="0" eb="2">
      <t>キョウツウ</t>
    </rPh>
    <rPh sb="2" eb="4">
      <t>カセツ</t>
    </rPh>
    <rPh sb="4" eb="5">
      <t>ヒ</t>
    </rPh>
    <phoneticPr fontId="6"/>
  </si>
  <si>
    <t>共通費</t>
    <rPh sb="0" eb="2">
      <t>キョウツウ</t>
    </rPh>
    <rPh sb="2" eb="3">
      <t>ヒ</t>
    </rPh>
    <phoneticPr fontId="6"/>
  </si>
  <si>
    <t>共通費　計</t>
    <rPh sb="0" eb="2">
      <t>キョウツウ</t>
    </rPh>
    <rPh sb="2" eb="3">
      <t>ヒ</t>
    </rPh>
    <rPh sb="4" eb="5">
      <t>ケイ</t>
    </rPh>
    <phoneticPr fontId="6"/>
  </si>
  <si>
    <t>工事価格</t>
    <rPh sb="0" eb="2">
      <t>コウジ</t>
    </rPh>
    <rPh sb="2" eb="4">
      <t>カカク</t>
    </rPh>
    <phoneticPr fontId="6"/>
  </si>
  <si>
    <t>労務費</t>
    <rPh sb="0" eb="3">
      <t>ロウムヒ</t>
    </rPh>
    <phoneticPr fontId="6"/>
  </si>
  <si>
    <t>Panasonic</t>
    <phoneticPr fontId="6"/>
  </si>
  <si>
    <t>更新照明器具</t>
    <rPh sb="0" eb="2">
      <t>コウシン</t>
    </rPh>
    <rPh sb="2" eb="4">
      <t>ショウメイ</t>
    </rPh>
    <rPh sb="4" eb="6">
      <t>キグ</t>
    </rPh>
    <phoneticPr fontId="6"/>
  </si>
  <si>
    <t>110仙台</t>
    <rPh sb="3" eb="5">
      <t>センダイ</t>
    </rPh>
    <phoneticPr fontId="6"/>
  </si>
  <si>
    <t>122仙台</t>
    <rPh sb="3" eb="5">
      <t>センダイ</t>
    </rPh>
    <phoneticPr fontId="6"/>
  </si>
  <si>
    <t>A</t>
    <phoneticPr fontId="6"/>
  </si>
  <si>
    <t>直接工事費</t>
    <rPh sb="0" eb="2">
      <t>チョクセツ</t>
    </rPh>
    <rPh sb="2" eb="5">
      <t>コウジヒ</t>
    </rPh>
    <phoneticPr fontId="6"/>
  </si>
  <si>
    <t>B</t>
    <phoneticPr fontId="6"/>
  </si>
  <si>
    <t>台</t>
    <rPh sb="0" eb="1">
      <t>ダイ</t>
    </rPh>
    <phoneticPr fontId="3"/>
  </si>
  <si>
    <t>見積</t>
    <rPh sb="0" eb="2">
      <t>ミツモリ</t>
    </rPh>
    <phoneticPr fontId="6"/>
  </si>
  <si>
    <t>建具工</t>
    <rPh sb="0" eb="3">
      <t>タテグコウ</t>
    </rPh>
    <phoneticPr fontId="6"/>
  </si>
  <si>
    <t>配管工</t>
    <rPh sb="0" eb="3">
      <t>ハイカンコウ</t>
    </rPh>
    <phoneticPr fontId="6"/>
  </si>
  <si>
    <t>電工</t>
    <rPh sb="0" eb="2">
      <t>デンコウ</t>
    </rPh>
    <phoneticPr fontId="6"/>
  </si>
  <si>
    <t>特殊作業員</t>
    <rPh sb="0" eb="2">
      <t>トクシュ</t>
    </rPh>
    <rPh sb="2" eb="5">
      <t>サギョウイン</t>
    </rPh>
    <phoneticPr fontId="6"/>
  </si>
  <si>
    <t>普通作業員</t>
    <rPh sb="0" eb="2">
      <t>フツウ</t>
    </rPh>
    <rPh sb="2" eb="5">
      <t>サギョウイン</t>
    </rPh>
    <phoneticPr fontId="6"/>
  </si>
  <si>
    <t>はつり工</t>
    <rPh sb="3" eb="4">
      <t>コウ</t>
    </rPh>
    <phoneticPr fontId="6"/>
  </si>
  <si>
    <t>保温工</t>
    <rPh sb="0" eb="2">
      <t>ホオン</t>
    </rPh>
    <rPh sb="2" eb="3">
      <t>コウ</t>
    </rPh>
    <phoneticPr fontId="6"/>
  </si>
  <si>
    <t>ダクト工</t>
    <rPh sb="3" eb="4">
      <t>コウ</t>
    </rPh>
    <phoneticPr fontId="6"/>
  </si>
  <si>
    <t>複合</t>
    <rPh sb="0" eb="2">
      <t>フクゴウ</t>
    </rPh>
    <phoneticPr fontId="6"/>
  </si>
  <si>
    <t>労務</t>
    <rPh sb="0" eb="2">
      <t>ロウム</t>
    </rPh>
    <phoneticPr fontId="6"/>
  </si>
  <si>
    <t>見　積</t>
    <rPh sb="0" eb="1">
      <t>ミ</t>
    </rPh>
    <rPh sb="2" eb="3">
      <t>ツミ</t>
    </rPh>
    <phoneticPr fontId="6"/>
  </si>
  <si>
    <t>建設物価</t>
    <rPh sb="0" eb="2">
      <t>ケンセツ</t>
    </rPh>
    <rPh sb="2" eb="4">
      <t>ブッカ</t>
    </rPh>
    <phoneticPr fontId="6"/>
  </si>
  <si>
    <t>積算資料</t>
    <rPh sb="0" eb="2">
      <t>セキサン</t>
    </rPh>
    <rPh sb="2" eb="4">
      <t>シリョウ</t>
    </rPh>
    <phoneticPr fontId="6"/>
  </si>
  <si>
    <t>コスト</t>
    <phoneticPr fontId="6"/>
  </si>
  <si>
    <t>施工単価</t>
    <rPh sb="0" eb="2">
      <t>セコウ</t>
    </rPh>
    <rPh sb="2" eb="4">
      <t>タンカ</t>
    </rPh>
    <phoneticPr fontId="6"/>
  </si>
  <si>
    <t>材料費</t>
    <rPh sb="0" eb="2">
      <t>ザイリョウ</t>
    </rPh>
    <rPh sb="2" eb="3">
      <t>ヒ</t>
    </rPh>
    <phoneticPr fontId="6"/>
  </si>
  <si>
    <t>設計書</t>
    <rPh sb="0" eb="3">
      <t>セッケイショ</t>
    </rPh>
    <phoneticPr fontId="6"/>
  </si>
  <si>
    <t>掛率</t>
    <rPh sb="0" eb="1">
      <t>カ</t>
    </rPh>
    <rPh sb="1" eb="2">
      <t>リツ</t>
    </rPh>
    <phoneticPr fontId="6"/>
  </si>
  <si>
    <t>見積価格</t>
    <rPh sb="0" eb="2">
      <t>ミツモリ</t>
    </rPh>
    <rPh sb="2" eb="4">
      <t>カカク</t>
    </rPh>
    <phoneticPr fontId="6"/>
  </si>
  <si>
    <t>ﾍﾟｰｼﾞ</t>
    <phoneticPr fontId="6"/>
  </si>
  <si>
    <t>材料価格</t>
    <rPh sb="0" eb="2">
      <t>ザイリョウ</t>
    </rPh>
    <rPh sb="2" eb="4">
      <t>カカク</t>
    </rPh>
    <phoneticPr fontId="6"/>
  </si>
  <si>
    <t>採用価格</t>
    <rPh sb="0" eb="2">
      <t>サイヨウ</t>
    </rPh>
    <rPh sb="2" eb="4">
      <t>カカク</t>
    </rPh>
    <phoneticPr fontId="6"/>
  </si>
  <si>
    <t>補給率</t>
    <rPh sb="0" eb="2">
      <t>ホキュウ</t>
    </rPh>
    <rPh sb="2" eb="3">
      <t>リツ</t>
    </rPh>
    <phoneticPr fontId="6"/>
  </si>
  <si>
    <t>継手</t>
    <rPh sb="0" eb="2">
      <t>ツギテ</t>
    </rPh>
    <phoneticPr fontId="6"/>
  </si>
  <si>
    <t>接合材等</t>
    <rPh sb="0" eb="2">
      <t>セツゴウ</t>
    </rPh>
    <rPh sb="2" eb="3">
      <t>ザイ</t>
    </rPh>
    <rPh sb="3" eb="4">
      <t>トウ</t>
    </rPh>
    <phoneticPr fontId="6"/>
  </si>
  <si>
    <t>支持金物</t>
    <rPh sb="0" eb="2">
      <t>シジ</t>
    </rPh>
    <rPh sb="2" eb="4">
      <t>カナモノ</t>
    </rPh>
    <phoneticPr fontId="6"/>
  </si>
  <si>
    <t>材料費計</t>
    <rPh sb="0" eb="2">
      <t>ザイリョウ</t>
    </rPh>
    <rPh sb="2" eb="3">
      <t>ヒ</t>
    </rPh>
    <rPh sb="3" eb="4">
      <t>ケイ</t>
    </rPh>
    <phoneticPr fontId="6"/>
  </si>
  <si>
    <t>作業員</t>
    <rPh sb="0" eb="3">
      <t>サギョウイン</t>
    </rPh>
    <phoneticPr fontId="6"/>
  </si>
  <si>
    <t>歩掛</t>
    <rPh sb="0" eb="1">
      <t>ブ</t>
    </rPh>
    <rPh sb="1" eb="2">
      <t>カカリ</t>
    </rPh>
    <phoneticPr fontId="6"/>
  </si>
  <si>
    <t>はつり補修</t>
    <rPh sb="3" eb="5">
      <t>ホシュウ</t>
    </rPh>
    <phoneticPr fontId="6"/>
  </si>
  <si>
    <t>その他</t>
    <rPh sb="2" eb="3">
      <t>タ</t>
    </rPh>
    <phoneticPr fontId="6"/>
  </si>
  <si>
    <t>労務費計</t>
    <rPh sb="0" eb="3">
      <t>ロウムヒ</t>
    </rPh>
    <rPh sb="3" eb="4">
      <t>ケイ</t>
    </rPh>
    <phoneticPr fontId="6"/>
  </si>
  <si>
    <t>合計</t>
    <rPh sb="0" eb="2">
      <t>ゴウケイ</t>
    </rPh>
    <phoneticPr fontId="6"/>
  </si>
  <si>
    <t>機器費</t>
    <rPh sb="0" eb="2">
      <t>キキ</t>
    </rPh>
    <rPh sb="2" eb="3">
      <t>ヒ</t>
    </rPh>
    <phoneticPr fontId="6"/>
  </si>
  <si>
    <t>労務抜取</t>
    <rPh sb="0" eb="2">
      <t>ロウム</t>
    </rPh>
    <rPh sb="2" eb="4">
      <t>ヌキトリ</t>
    </rPh>
    <phoneticPr fontId="6"/>
  </si>
  <si>
    <t>単価</t>
    <rPh sb="0" eb="2">
      <t>タンカ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</si>
  <si>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</si>
  <si>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</si>
  <si>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</si>
  <si>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</si>
  <si>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</si>
  <si>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</si>
  <si>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</si>
  <si>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③～⑦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</si>
  <si>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</si>
  <si>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</si>
  <si>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</si>
  <si>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</si>
  <si>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⑨～⑪</t>
    <phoneticPr fontId="6"/>
  </si>
  <si>
    <t>a+b</t>
    <phoneticPr fontId="6"/>
  </si>
  <si>
    <t>とび工</t>
  </si>
  <si>
    <t>照明器具撤去</t>
    <rPh sb="0" eb="4">
      <t>ショウメイキグ</t>
    </rPh>
    <rPh sb="4" eb="6">
      <t>テッキョ</t>
    </rPh>
    <phoneticPr fontId="3"/>
  </si>
  <si>
    <t>再使用しない</t>
    <rPh sb="0" eb="3">
      <t>サイシヨウ</t>
    </rPh>
    <phoneticPr fontId="3"/>
  </si>
  <si>
    <t>産廃処理　処分費</t>
    <rPh sb="0" eb="2">
      <t>サンパイ</t>
    </rPh>
    <rPh sb="2" eb="4">
      <t>ショリ</t>
    </rPh>
    <rPh sb="5" eb="8">
      <t>ショブンヒ</t>
    </rPh>
    <phoneticPr fontId="3"/>
  </si>
  <si>
    <t>鉄くず</t>
    <rPh sb="0" eb="1">
      <t>テツ</t>
    </rPh>
    <phoneticPr fontId="3"/>
  </si>
  <si>
    <t>Kg</t>
  </si>
  <si>
    <t>蛍光ランプ</t>
    <rPh sb="0" eb="2">
      <t>ケイコウ</t>
    </rPh>
    <phoneticPr fontId="3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</si>
  <si>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3"/>
  </si>
  <si>
    <t>収集運搬費</t>
    <rPh sb="0" eb="2">
      <t>シュウシュウ</t>
    </rPh>
    <rPh sb="2" eb="5">
      <t>ウンパンヒ</t>
    </rPh>
    <phoneticPr fontId="3"/>
  </si>
  <si>
    <t>ウィズ環境</t>
    <rPh sb="3" eb="5">
      <t>カンキョウ</t>
    </rPh>
    <phoneticPr fontId="6"/>
  </si>
  <si>
    <t>高天井部器具交換用足場</t>
    <rPh sb="3" eb="6">
      <t>ヒジョウトウ</t>
    </rPh>
    <phoneticPr fontId="3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</si>
  <si>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</si>
  <si>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3"/>
  </si>
  <si>
    <t>移動足場　ﾛｰﾘﾝｸﾞﾀﾜｰ　５段　期間1カ月</t>
  </si>
  <si>
    <t>床養生(内部改修)　　</t>
    <rPh sb="0" eb="1">
      <t>ユカ</t>
    </rPh>
    <phoneticPr fontId="3"/>
  </si>
  <si>
    <t>屋内運動場 ﾋﾞﾆﾙﾃｰﾌﾟ、専用ｼｰﾄ及びﾍﾞﾆｱ等による</t>
    <rPh sb="0" eb="2">
      <t>オクナイ</t>
    </rPh>
    <rPh sb="2" eb="5">
      <t>ウンドウジョウ</t>
    </rPh>
    <phoneticPr fontId="3"/>
  </si>
  <si>
    <t>㎡</t>
  </si>
  <si>
    <t>822全国</t>
    <rPh sb="3" eb="5">
      <t>ゼンコク</t>
    </rPh>
    <phoneticPr fontId="6"/>
  </si>
  <si>
    <t>Panasonic</t>
  </si>
  <si>
    <t>EM-IPEE-Sケーブル</t>
  </si>
  <si>
    <t>0.3-1P、管内</t>
    <rPh sb="6" eb="8">
      <t>カンナイ</t>
    </rPh>
    <phoneticPr fontId="3"/>
  </si>
  <si>
    <t>ｍ</t>
  </si>
  <si>
    <t>0.3-2P、PF･CD管内</t>
    <rPh sb="12" eb="14">
      <t>カンナイ</t>
    </rPh>
    <phoneticPr fontId="3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</si>
  <si>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</si>
  <si>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</si>
  <si>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3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</si>
  <si>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</si>
  <si>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</si>
  <si>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</si>
  <si>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3"/>
  </si>
  <si>
    <t>ＬＥＤ５００形ＳＨスポットライト　ＳＰ１</t>
    <rPh sb="6" eb="7">
      <t>ガタ</t>
    </rPh>
    <phoneticPr fontId="3"/>
  </si>
  <si>
    <t>LED500形平凸ｽﾎﾟｯﾄ　3050K</t>
  </si>
  <si>
    <t>ＬＥＤ５００形ＦＭスポットライト　ＳＰ２</t>
    <rPh sb="6" eb="7">
      <t>ガタ</t>
    </rPh>
    <phoneticPr fontId="3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</si>
  <si>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</si>
  <si>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</si>
  <si>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</si>
  <si>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</si>
  <si>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</si>
  <si>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</si>
  <si>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</si>
  <si>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3"/>
  </si>
  <si>
    <t>接地2P15A　2ｍ</t>
  </si>
  <si>
    <t>本</t>
    <rPh sb="0" eb="1">
      <t>ホン</t>
    </rPh>
    <phoneticPr fontId="3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</si>
  <si>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</si>
  <si>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</si>
  <si>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</si>
  <si>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</si>
  <si>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</si>
  <si>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3"/>
  </si>
  <si>
    <t>壁据付型　8回路</t>
  </si>
  <si>
    <t>面</t>
    <rPh sb="0" eb="1">
      <t>メン</t>
    </rPh>
    <phoneticPr fontId="3"/>
  </si>
  <si>
    <t>調光操作卓</t>
    <rPh sb="0" eb="2">
      <t>チョウコウ</t>
    </rPh>
    <rPh sb="2" eb="5">
      <t>ソウサタク</t>
    </rPh>
    <phoneticPr fontId="3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</si>
  <si>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</si>
  <si>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3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</si>
  <si>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</si>
  <si>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3"/>
  </si>
  <si>
    <t>式</t>
    <rPh sb="0" eb="1">
      <t>シキ</t>
    </rPh>
    <phoneticPr fontId="3"/>
  </si>
  <si>
    <t>機器取付工事費</t>
    <rPh sb="0" eb="4">
      <t>キキトリツケ</t>
    </rPh>
    <rPh sb="4" eb="6">
      <t>コウジ</t>
    </rPh>
    <rPh sb="6" eb="7">
      <t>ヒ</t>
    </rPh>
    <phoneticPr fontId="3"/>
  </si>
  <si>
    <t>試験調整費</t>
    <rPh sb="0" eb="5">
      <t>シケンチョウセイヒ</t>
    </rPh>
    <phoneticPr fontId="3"/>
  </si>
  <si>
    <t>消耗品雑材費</t>
    <rPh sb="0" eb="3">
      <t>ショウモウヒン</t>
    </rPh>
    <rPh sb="3" eb="5">
      <t>ザツザイ</t>
    </rPh>
    <rPh sb="5" eb="6">
      <t>ヒ</t>
    </rPh>
    <phoneticPr fontId="3"/>
  </si>
  <si>
    <t>諸経費</t>
    <rPh sb="0" eb="3">
      <t>ショケイヒ</t>
    </rPh>
    <phoneticPr fontId="3"/>
  </si>
  <si>
    <t>EM-IE電線</t>
    <rPh sb="5" eb="7">
      <t>デンセン</t>
    </rPh>
    <phoneticPr fontId="3"/>
  </si>
  <si>
    <t>2.0㎜×1、管内</t>
    <rPh sb="7" eb="9">
      <t>カンナイ</t>
    </rPh>
    <phoneticPr fontId="3"/>
  </si>
  <si>
    <t>5.5m㎡×1、管内</t>
    <rPh sb="8" eb="10">
      <t>カンナイ</t>
    </rPh>
    <phoneticPr fontId="3"/>
  </si>
  <si>
    <t>EM-CPEE-Sケーブル</t>
  </si>
  <si>
    <t>1.2-15P、PF･CD管内</t>
    <rPh sb="13" eb="15">
      <t>カンナイ</t>
    </rPh>
    <phoneticPr fontId="3"/>
  </si>
  <si>
    <t>C型20A×2ケ用　新金属ﾌﾟﾚｰﾄ</t>
    <rPh sb="1" eb="2">
      <t>ガタ</t>
    </rPh>
    <rPh sb="8" eb="9">
      <t>ヨウ</t>
    </rPh>
    <rPh sb="10" eb="13">
      <t>シンキンゾク</t>
    </rPh>
    <phoneticPr fontId="3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</si>
  <si>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</si>
  <si>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3"/>
  </si>
  <si>
    <t>サスペンションコンセント　ＣＢ</t>
  </si>
  <si>
    <t>C型20Aｺﾝｾﾝﾄ×4ヶ用</t>
    <rPh sb="1" eb="2">
      <t>ガタ</t>
    </rPh>
    <rPh sb="13" eb="14">
      <t>ヨウ</t>
    </rPh>
    <phoneticPr fontId="3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</si>
  <si>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</si>
  <si>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</si>
  <si>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3"/>
  </si>
  <si>
    <t>スポットライト　ＳＰ２</t>
  </si>
  <si>
    <t>500Wﾊﾛｹﾞﾝ6型ﾌﾚﾈﾙﾚﾝｽﾞｽﾎﾟｯﾄﾗｲﾄ</t>
    <rPh sb="10" eb="23">
      <t>フレネルレンズスポットライ</t>
    </rPh>
    <phoneticPr fontId="3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</si>
  <si>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</si>
  <si>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3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</si>
  <si>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</si>
  <si>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3"/>
  </si>
  <si>
    <t>ロングハンガー　</t>
  </si>
  <si>
    <t>（ｻｲﾄﾞｽﾎﾟｯﾄﾗｲﾄ用）</t>
  </si>
  <si>
    <t>ケーブルリール（Ｂ用）</t>
    <rPh sb="9" eb="10">
      <t>ヨウ</t>
    </rPh>
    <phoneticPr fontId="3"/>
  </si>
  <si>
    <t>5.5Sq－11ｃ用</t>
    <rPh sb="9" eb="10">
      <t>ヨウ</t>
    </rPh>
    <phoneticPr fontId="3"/>
  </si>
  <si>
    <t>ケーブルリール（ＵＨ用）</t>
    <rPh sb="10" eb="11">
      <t>ヨウ</t>
    </rPh>
    <phoneticPr fontId="3"/>
  </si>
  <si>
    <t>5.5Sq－9ｃ用</t>
    <rPh sb="8" eb="9">
      <t>ヨウ</t>
    </rPh>
    <phoneticPr fontId="3"/>
  </si>
  <si>
    <t>調光盤</t>
    <rPh sb="0" eb="3">
      <t>チョウコウバン</t>
    </rPh>
    <phoneticPr fontId="3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</si>
  <si>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3"/>
  </si>
  <si>
    <t>調光操作卓</t>
    <rPh sb="0" eb="2">
      <t>チョウコウ</t>
    </rPh>
    <rPh sb="2" eb="4">
      <t>ソウサ</t>
    </rPh>
    <rPh sb="4" eb="5">
      <t>タク</t>
    </rPh>
    <phoneticPr fontId="3"/>
  </si>
  <si>
    <t>ｷｬｽﾀｰ付き収納ﾗｯｸ</t>
    <rPh sb="5" eb="6">
      <t>ツ</t>
    </rPh>
    <rPh sb="7" eb="9">
      <t>シュウノウ</t>
    </rPh>
    <phoneticPr fontId="3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</si>
  <si>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3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</si>
  <si>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3"/>
  </si>
  <si>
    <t>554全国</t>
    <rPh sb="3" eb="5">
      <t>ゼンコク</t>
    </rPh>
    <phoneticPr fontId="6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</si>
  <si>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6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</si>
  <si>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3"/>
  </si>
  <si>
    <t>内部足場</t>
  </si>
  <si>
    <t>鶴岡市建設部建築課</t>
    <rPh sb="0" eb="3">
      <t>ツルオカシ</t>
    </rPh>
    <rPh sb="3" eb="6">
      <t>ケンセツブ</t>
    </rPh>
    <rPh sb="6" eb="9">
      <t>ケンチクカ</t>
    </rPh>
    <phoneticPr fontId="6"/>
  </si>
  <si>
    <t>工事名</t>
    <rPh sb="0" eb="3">
      <t>コウジメイ</t>
    </rPh>
    <phoneticPr fontId="6"/>
  </si>
  <si>
    <t>電気設備工事</t>
  </si>
  <si>
    <t>令和8年度</t>
    <rPh sb="0" eb="2">
      <t>レイワ</t>
    </rPh>
    <rPh sb="3" eb="4">
      <t>ネン</t>
    </rPh>
    <rPh sb="4" eb="5">
      <t>ド</t>
    </rPh>
    <phoneticPr fontId="6"/>
  </si>
  <si>
    <t>LED照明器具更新</t>
    <rPh sb="3" eb="7">
      <t>ショウメイキグ</t>
    </rPh>
    <rPh sb="7" eb="9">
      <t>コウシン</t>
    </rPh>
    <phoneticPr fontId="6"/>
  </si>
  <si>
    <t>材工共（撤去含む）</t>
    <rPh sb="0" eb="3">
      <t>ザイコウトモ</t>
    </rPh>
    <rPh sb="4" eb="6">
      <t>テッキョ</t>
    </rPh>
    <rPh sb="6" eb="7">
      <t>フク</t>
    </rPh>
    <phoneticPr fontId="6"/>
  </si>
  <si>
    <t>式</t>
    <rPh sb="0" eb="1">
      <t>シキ</t>
    </rPh>
    <phoneticPr fontId="6"/>
  </si>
  <si>
    <t>脚立足場　並列　期間1か月</t>
    <rPh sb="0" eb="2">
      <t>キャタツ</t>
    </rPh>
    <rPh sb="2" eb="4">
      <t>アシバ</t>
    </rPh>
    <rPh sb="5" eb="7">
      <t>ヘイレツ</t>
    </rPh>
    <rPh sb="8" eb="10">
      <t>キカン</t>
    </rPh>
    <rPh sb="12" eb="13">
      <t>ゲツ</t>
    </rPh>
    <phoneticPr fontId="6"/>
  </si>
  <si>
    <t>洋風大便器　暖房便座</t>
    <rPh sb="0" eb="2">
      <t>ヨウフウ</t>
    </rPh>
    <rPh sb="2" eb="5">
      <t>ダイベンキ</t>
    </rPh>
    <rPh sb="6" eb="10">
      <t>ダンボウベンザ</t>
    </rPh>
    <phoneticPr fontId="4"/>
  </si>
  <si>
    <t>箇所</t>
    <rPh sb="0" eb="2">
      <t>カショ</t>
    </rPh>
    <phoneticPr fontId="6"/>
  </si>
  <si>
    <t>和風便器撤去</t>
    <rPh sb="0" eb="2">
      <t>ワフウ</t>
    </rPh>
    <rPh sb="2" eb="4">
      <t>ベンキ</t>
    </rPh>
    <rPh sb="4" eb="6">
      <t>テッキョ</t>
    </rPh>
    <phoneticPr fontId="4"/>
  </si>
  <si>
    <t>洗浄弁式、紙巻器含む</t>
    <rPh sb="0" eb="3">
      <t>センジョウベン</t>
    </rPh>
    <rPh sb="3" eb="4">
      <t>シキ</t>
    </rPh>
    <rPh sb="5" eb="8">
      <t>カミマキキ</t>
    </rPh>
    <rPh sb="8" eb="9">
      <t>フク</t>
    </rPh>
    <phoneticPr fontId="4"/>
  </si>
  <si>
    <t>水道蛇口交換</t>
    <rPh sb="0" eb="2">
      <t>スイドウ</t>
    </rPh>
    <rPh sb="2" eb="4">
      <t>ジャグチ</t>
    </rPh>
    <rPh sb="4" eb="6">
      <t>コウカン</t>
    </rPh>
    <phoneticPr fontId="4"/>
  </si>
  <si>
    <t>水道用硬質塩化ビニルライニング鋼管</t>
    <rPh sb="0" eb="3">
      <t>スイドウヨウ</t>
    </rPh>
    <rPh sb="3" eb="7">
      <t>コウシツエンカ</t>
    </rPh>
    <rPh sb="15" eb="17">
      <t>コウカン</t>
    </rPh>
    <phoneticPr fontId="4"/>
  </si>
  <si>
    <t>硬質ポリ塩化ビニル管</t>
  </si>
  <si>
    <t>VP　75A</t>
  </si>
  <si>
    <t>既設給水管撤去費</t>
    <rPh sb="0" eb="2">
      <t>キセツ</t>
    </rPh>
    <rPh sb="2" eb="5">
      <t>キュウスイカン</t>
    </rPh>
    <rPh sb="5" eb="8">
      <t>テッキョヒ</t>
    </rPh>
    <phoneticPr fontId="4"/>
  </si>
  <si>
    <t>既設排水管撤去費</t>
    <rPh sb="0" eb="2">
      <t>キセツ</t>
    </rPh>
    <rPh sb="2" eb="5">
      <t>ハイスイカン</t>
    </rPh>
    <rPh sb="5" eb="8">
      <t>テッキョヒ</t>
    </rPh>
    <phoneticPr fontId="4"/>
  </si>
  <si>
    <t>RCコア抜き</t>
    <rPh sb="4" eb="5">
      <t>ヌ</t>
    </rPh>
    <phoneticPr fontId="4"/>
  </si>
  <si>
    <t>2P15A ET付</t>
    <rPh sb="8" eb="9">
      <t>ツキ</t>
    </rPh>
    <phoneticPr fontId="4"/>
  </si>
  <si>
    <t>プレート、モール用スイッチボックス共</t>
    <rPh sb="8" eb="9">
      <t>ヨウ</t>
    </rPh>
    <rPh sb="17" eb="18">
      <t>トモ</t>
    </rPh>
    <phoneticPr fontId="4"/>
  </si>
  <si>
    <t>床コンクリート切断・斫り</t>
    <rPh sb="0" eb="1">
      <t>ユカ</t>
    </rPh>
    <rPh sb="7" eb="9">
      <t>セツダン</t>
    </rPh>
    <rPh sb="10" eb="11">
      <t>ハツ</t>
    </rPh>
    <phoneticPr fontId="4"/>
  </si>
  <si>
    <t>床コンクリート工</t>
    <rPh sb="0" eb="1">
      <t>ユカ</t>
    </rPh>
    <rPh sb="7" eb="8">
      <t>コウ</t>
    </rPh>
    <phoneticPr fontId="4"/>
  </si>
  <si>
    <t>トイレブース扉改修</t>
    <rPh sb="6" eb="7">
      <t>トビラ</t>
    </rPh>
    <rPh sb="7" eb="9">
      <t>カイシュウ</t>
    </rPh>
    <phoneticPr fontId="4"/>
  </si>
  <si>
    <t>開閉方向変更</t>
    <rPh sb="0" eb="2">
      <t>カイヘイ</t>
    </rPh>
    <rPh sb="2" eb="4">
      <t>ホウコウ</t>
    </rPh>
    <rPh sb="4" eb="6">
      <t>ヘンコウ</t>
    </rPh>
    <phoneticPr fontId="4"/>
  </si>
  <si>
    <t>養生費</t>
    <rPh sb="0" eb="3">
      <t>ヨウジョウヒ</t>
    </rPh>
    <phoneticPr fontId="4"/>
  </si>
  <si>
    <t>産廃処分費</t>
    <rPh sb="0" eb="5">
      <t>サンパイショブンヒ</t>
    </rPh>
    <phoneticPr fontId="4"/>
  </si>
  <si>
    <t>積込・運搬共</t>
    <rPh sb="0" eb="2">
      <t>ツミコミ</t>
    </rPh>
    <rPh sb="3" eb="5">
      <t>ウンパン</t>
    </rPh>
    <rPh sb="5" eb="6">
      <t>トモ</t>
    </rPh>
    <phoneticPr fontId="4"/>
  </si>
  <si>
    <t>建具工事</t>
    <rPh sb="0" eb="2">
      <t>タテグ</t>
    </rPh>
    <rPh sb="2" eb="4">
      <t>コウジ</t>
    </rPh>
    <phoneticPr fontId="3"/>
  </si>
  <si>
    <t>大便器撤去部</t>
    <rPh sb="0" eb="3">
      <t>ダイベンキ</t>
    </rPh>
    <rPh sb="3" eb="6">
      <t>テッキョブ</t>
    </rPh>
    <phoneticPr fontId="4"/>
  </si>
  <si>
    <t>天井下地</t>
    <rPh sb="0" eb="2">
      <t>テンジョウ</t>
    </rPh>
    <rPh sb="2" eb="4">
      <t>シタジ</t>
    </rPh>
    <phoneticPr fontId="3"/>
  </si>
  <si>
    <t>天井 化粧石膏ボード張り</t>
    <rPh sb="0" eb="2">
      <t>テンジョウ</t>
    </rPh>
    <rPh sb="3" eb="5">
      <t>ケショウ</t>
    </rPh>
    <rPh sb="5" eb="7">
      <t>セッコウ</t>
    </rPh>
    <rPh sb="10" eb="11">
      <t>ハ</t>
    </rPh>
    <phoneticPr fontId="3"/>
  </si>
  <si>
    <t>天井点検口取付</t>
    <rPh sb="0" eb="5">
      <t>テンジョウテンケンコウ</t>
    </rPh>
    <rPh sb="5" eb="7">
      <t>トリツケ</t>
    </rPh>
    <phoneticPr fontId="3"/>
  </si>
  <si>
    <t>共通費</t>
    <rPh sb="0" eb="2">
      <t>キョウツウ</t>
    </rPh>
    <rPh sb="2" eb="3">
      <t>ヒ</t>
    </rPh>
    <phoneticPr fontId="3"/>
  </si>
  <si>
    <t>&lt;石綿含有建材事前調査&gt;</t>
    <rPh sb="1" eb="3">
      <t>セキメン</t>
    </rPh>
    <rPh sb="3" eb="5">
      <t>ガンユウ</t>
    </rPh>
    <rPh sb="5" eb="7">
      <t>ケンザイ</t>
    </rPh>
    <rPh sb="7" eb="11">
      <t>ジゼンチョウサ</t>
    </rPh>
    <phoneticPr fontId="9"/>
  </si>
  <si>
    <t>石綿含有建材調査者　</t>
    <rPh sb="0" eb="2">
      <t>セキメン</t>
    </rPh>
    <rPh sb="2" eb="4">
      <t>ガンユウ</t>
    </rPh>
    <rPh sb="4" eb="6">
      <t>ケンザイ</t>
    </rPh>
    <rPh sb="6" eb="9">
      <t>チョウサシャ</t>
    </rPh>
    <phoneticPr fontId="9"/>
  </si>
  <si>
    <t>資料採取費</t>
    <rPh sb="0" eb="2">
      <t>シリョウ</t>
    </rPh>
    <rPh sb="2" eb="4">
      <t>サイシュ</t>
    </rPh>
    <rPh sb="4" eb="5">
      <t>ヒ</t>
    </rPh>
    <phoneticPr fontId="9"/>
  </si>
  <si>
    <t>報告書作成費</t>
    <rPh sb="0" eb="3">
      <t>ホウコクショ</t>
    </rPh>
    <rPh sb="3" eb="5">
      <t>サクセイ</t>
    </rPh>
    <rPh sb="5" eb="6">
      <t>ヒ</t>
    </rPh>
    <phoneticPr fontId="9"/>
  </si>
  <si>
    <t>参考：CFS494NHNA、</t>
  </si>
  <si>
    <t>SGP-VB　25A</t>
  </si>
  <si>
    <t>EM-EEF 2.0×3C</t>
  </si>
  <si>
    <t>取付金具、かさ上用ｽﾍﾟｰｻ-込</t>
    <rPh sb="0" eb="4">
      <t>トリツケカナグ</t>
    </rPh>
    <rPh sb="7" eb="8">
      <t>ア</t>
    </rPh>
    <rPh sb="8" eb="9">
      <t>ヨウ</t>
    </rPh>
    <rPh sb="15" eb="16">
      <t>コミ</t>
    </rPh>
    <phoneticPr fontId="4"/>
  </si>
  <si>
    <t/>
  </si>
  <si>
    <t>直接仮設工事</t>
    <phoneticPr fontId="6"/>
  </si>
  <si>
    <t>衛生器具更新工事　　計</t>
    <rPh sb="0" eb="2">
      <t>エイセイ</t>
    </rPh>
    <rPh sb="2" eb="4">
      <t>キグ</t>
    </rPh>
    <rPh sb="4" eb="6">
      <t>コウシン</t>
    </rPh>
    <rPh sb="6" eb="8">
      <t>コウジ</t>
    </rPh>
    <rPh sb="10" eb="11">
      <t>ケイ</t>
    </rPh>
    <phoneticPr fontId="6"/>
  </si>
  <si>
    <t>内装工事</t>
    <rPh sb="0" eb="4">
      <t>ナイソウコウジ</t>
    </rPh>
    <phoneticPr fontId="4"/>
  </si>
  <si>
    <t>床タイル撤去</t>
    <rPh sb="0" eb="1">
      <t>ユカ</t>
    </rPh>
    <rPh sb="4" eb="6">
      <t>テッキョ</t>
    </rPh>
    <phoneticPr fontId="4"/>
  </si>
  <si>
    <t>床タイル張り</t>
    <rPh sb="0" eb="1">
      <t>ユカ</t>
    </rPh>
    <rPh sb="4" eb="5">
      <t>ハ</t>
    </rPh>
    <phoneticPr fontId="4"/>
  </si>
  <si>
    <t>床タイルクリーニング</t>
    <rPh sb="0" eb="1">
      <t>ユカ</t>
    </rPh>
    <phoneticPr fontId="3"/>
  </si>
  <si>
    <t>壁タイルクリーニング</t>
    <rPh sb="0" eb="1">
      <t>カベ</t>
    </rPh>
    <phoneticPr fontId="3"/>
  </si>
  <si>
    <t>磁器ﾀｲﾙ</t>
    <rPh sb="0" eb="2">
      <t>ジキ</t>
    </rPh>
    <phoneticPr fontId="6"/>
  </si>
  <si>
    <t>2工程（汚れ分解→水洗浄）</t>
    <rPh sb="1" eb="3">
      <t>コウテイ</t>
    </rPh>
    <rPh sb="4" eb="5">
      <t>ヨゴ</t>
    </rPh>
    <rPh sb="6" eb="8">
      <t>ブンカイ</t>
    </rPh>
    <rPh sb="9" eb="12">
      <t>ミズセンジョウ</t>
    </rPh>
    <phoneticPr fontId="6"/>
  </si>
  <si>
    <t>配管工事</t>
    <rPh sb="0" eb="2">
      <t>ハイカン</t>
    </rPh>
    <rPh sb="2" eb="4">
      <t>コウジ</t>
    </rPh>
    <phoneticPr fontId="4"/>
  </si>
  <si>
    <t>洗面台立水栓</t>
    <rPh sb="0" eb="3">
      <t>センメンダイ</t>
    </rPh>
    <rPh sb="3" eb="6">
      <t>リッスイセン</t>
    </rPh>
    <phoneticPr fontId="6"/>
  </si>
  <si>
    <t>取付金具、かさ上用ｽﾍﾟｰｻｰ、取替用ｸｯｼｮﾝ込</t>
  </si>
  <si>
    <t>m</t>
    <phoneticPr fontId="3"/>
  </si>
  <si>
    <t>箇所</t>
    <rPh sb="0" eb="2">
      <t>カショ</t>
    </rPh>
    <phoneticPr fontId="3"/>
  </si>
  <si>
    <t>LED照明器具新設</t>
    <rPh sb="3" eb="7">
      <t>ショウメイキグ</t>
    </rPh>
    <rPh sb="7" eb="9">
      <t>シンセツ</t>
    </rPh>
    <phoneticPr fontId="6"/>
  </si>
  <si>
    <t>A　出入口　　夜間点灯</t>
    <rPh sb="2" eb="5">
      <t>デイリグチ</t>
    </rPh>
    <rPh sb="7" eb="9">
      <t>ヤカン</t>
    </rPh>
    <rPh sb="9" eb="11">
      <t>テントウ</t>
    </rPh>
    <phoneticPr fontId="6"/>
  </si>
  <si>
    <t>C　多目的トイレ天井</t>
    <rPh sb="2" eb="5">
      <t>タモクテキ</t>
    </rPh>
    <rPh sb="8" eb="10">
      <t>テンジョウ</t>
    </rPh>
    <phoneticPr fontId="6"/>
  </si>
  <si>
    <t>F　洗面カウンター上</t>
    <rPh sb="2" eb="4">
      <t>センメン</t>
    </rPh>
    <rPh sb="9" eb="10">
      <t>ウエ</t>
    </rPh>
    <phoneticPr fontId="6"/>
  </si>
  <si>
    <t>B　壁ブラケット照明</t>
    <rPh sb="2" eb="3">
      <t>カベ</t>
    </rPh>
    <rPh sb="8" eb="10">
      <t>ショウメイ</t>
    </rPh>
    <phoneticPr fontId="6"/>
  </si>
  <si>
    <t>E　男子トイレ壁</t>
    <rPh sb="2" eb="4">
      <t>ダンシ</t>
    </rPh>
    <rPh sb="7" eb="8">
      <t>カベ</t>
    </rPh>
    <phoneticPr fontId="6"/>
  </si>
  <si>
    <t>分電盤撤去</t>
    <rPh sb="0" eb="5">
      <t>ブンデンバンテッキョ</t>
    </rPh>
    <phoneticPr fontId="6"/>
  </si>
  <si>
    <t>D1　女子ﾄｲﾚﾌﾞｰｽ天井、D2　男子ﾄｲﾚﾌﾞｰｽ天井</t>
    <rPh sb="3" eb="5">
      <t>ジョシ</t>
    </rPh>
    <rPh sb="12" eb="14">
      <t>テンジョウ</t>
    </rPh>
    <rPh sb="27" eb="29">
      <t>テンジョウ</t>
    </rPh>
    <phoneticPr fontId="6"/>
  </si>
  <si>
    <t>A　出入口</t>
    <rPh sb="2" eb="5">
      <t>デイリグチ</t>
    </rPh>
    <phoneticPr fontId="6"/>
  </si>
  <si>
    <t>新規天井</t>
    <rPh sb="0" eb="2">
      <t>シンキ</t>
    </rPh>
    <rPh sb="2" eb="3">
      <t>テン</t>
    </rPh>
    <phoneticPr fontId="6"/>
  </si>
  <si>
    <t>照明器具撤去　</t>
    <rPh sb="0" eb="4">
      <t>ショウメイキグ</t>
    </rPh>
    <rPh sb="4" eb="6">
      <t>テッキョ</t>
    </rPh>
    <phoneticPr fontId="6"/>
  </si>
  <si>
    <t xml:space="preserve">照明器具撤去 </t>
    <rPh sb="0" eb="4">
      <t>ショウメイキグ</t>
    </rPh>
    <rPh sb="4" eb="6">
      <t>テッキョ</t>
    </rPh>
    <phoneticPr fontId="6"/>
  </si>
  <si>
    <t>ﾌﾞﾗｹｯﾄ　白熱灯</t>
    <rPh sb="7" eb="10">
      <t>ハクネツトウ</t>
    </rPh>
    <phoneticPr fontId="6"/>
  </si>
  <si>
    <t>白熱灯</t>
    <rPh sb="0" eb="3">
      <t>ハクネツトウ</t>
    </rPh>
    <phoneticPr fontId="6"/>
  </si>
  <si>
    <t>人感センサー設置</t>
    <rPh sb="0" eb="1">
      <t>ジン</t>
    </rPh>
    <rPh sb="1" eb="2">
      <t>カン</t>
    </rPh>
    <rPh sb="6" eb="8">
      <t>セッチ</t>
    </rPh>
    <phoneticPr fontId="56"/>
  </si>
  <si>
    <t>親機</t>
    <rPh sb="0" eb="2">
      <t>オヤキ</t>
    </rPh>
    <phoneticPr fontId="6"/>
  </si>
  <si>
    <t>子機</t>
    <rPh sb="0" eb="2">
      <t>コキ</t>
    </rPh>
    <phoneticPr fontId="6"/>
  </si>
  <si>
    <t>参考：WTK24878W</t>
    <rPh sb="0" eb="2">
      <t>サンコウ</t>
    </rPh>
    <phoneticPr fontId="6"/>
  </si>
  <si>
    <t>参考：WTK29328W</t>
    <rPh sb="0" eb="2">
      <t>サンコウ</t>
    </rPh>
    <phoneticPr fontId="6"/>
  </si>
  <si>
    <t>m2</t>
    <phoneticPr fontId="3"/>
  </si>
  <si>
    <t>m3</t>
    <phoneticPr fontId="3"/>
  </si>
  <si>
    <t>LED照明 ﾌﾞﾗｹｯﾄ</t>
  </si>
  <si>
    <t>LED照明 ｼｰﾘﾝｸﾞ</t>
  </si>
  <si>
    <t xml:space="preserve">LED照明 ﾍﾞｰｽ </t>
  </si>
  <si>
    <t>LED照明 ﾍﾞｰｽ 直付</t>
  </si>
  <si>
    <t>LED照明  ﾍﾞｰｽ 直付</t>
  </si>
  <si>
    <t>FL40W</t>
  </si>
  <si>
    <t>FL20W</t>
  </si>
  <si>
    <t>D1　女子ﾄｲﾚﾌﾞｰｽ天井</t>
    <rPh sb="3" eb="5">
      <t>ジョシ</t>
    </rPh>
    <rPh sb="12" eb="14">
      <t>テンジョウ</t>
    </rPh>
    <phoneticPr fontId="6"/>
  </si>
  <si>
    <t>D2　男子ﾄｲﾚﾌﾞｰｽ天井</t>
    <rPh sb="12" eb="14">
      <t>テンジョウ</t>
    </rPh>
    <phoneticPr fontId="6"/>
  </si>
  <si>
    <t>検体</t>
    <rPh sb="0" eb="2">
      <t>ケンタイ</t>
    </rPh>
    <phoneticPr fontId="3"/>
  </si>
  <si>
    <t>B</t>
    <phoneticPr fontId="6"/>
  </si>
  <si>
    <t>積上げによる共通仮設費</t>
    <rPh sb="0" eb="2">
      <t>ツミア</t>
    </rPh>
    <rPh sb="6" eb="11">
      <t>キョウツウカセツヒ</t>
    </rPh>
    <phoneticPr fontId="3"/>
  </si>
  <si>
    <t>参考：LGW51705B</t>
    <rPh sb="0" eb="2">
      <t>サンコウ</t>
    </rPh>
    <phoneticPr fontId="6"/>
  </si>
  <si>
    <t>参考：XFX440NHNLA9</t>
    <rPh sb="0" eb="2">
      <t>サンコウ</t>
    </rPh>
    <phoneticPr fontId="6"/>
  </si>
  <si>
    <t>ｍ2</t>
    <phoneticPr fontId="3"/>
  </si>
  <si>
    <t>ｍ3</t>
    <phoneticPr fontId="3"/>
  </si>
  <si>
    <t>ｍ</t>
    <phoneticPr fontId="3"/>
  </si>
  <si>
    <t>小計</t>
  </si>
  <si>
    <t>洋風大便器取付</t>
    <rPh sb="0" eb="5">
      <t>ヨウフウダイベンキ</t>
    </rPh>
    <rPh sb="5" eb="7">
      <t>トリツケ</t>
    </rPh>
    <phoneticPr fontId="6"/>
  </si>
  <si>
    <t>露出コンセント</t>
    <rPh sb="0" eb="2">
      <t>ロシュツ</t>
    </rPh>
    <phoneticPr fontId="4"/>
  </si>
  <si>
    <t>和便器箇所　0.25ｍ2程度×6</t>
    <rPh sb="0" eb="3">
      <t>ワベンキ</t>
    </rPh>
    <rPh sb="3" eb="5">
      <t>カショ</t>
    </rPh>
    <rPh sb="12" eb="14">
      <t>テイド</t>
    </rPh>
    <phoneticPr fontId="4"/>
  </si>
  <si>
    <t>和便器箇所　0.03ｍ3程度×6</t>
    <rPh sb="0" eb="3">
      <t>ワベンキ</t>
    </rPh>
    <rPh sb="3" eb="5">
      <t>カショ</t>
    </rPh>
    <rPh sb="12" eb="14">
      <t>テイド</t>
    </rPh>
    <phoneticPr fontId="4"/>
  </si>
  <si>
    <t>下地モルタル共</t>
    <rPh sb="0" eb="2">
      <t>シタジ</t>
    </rPh>
    <rPh sb="6" eb="7">
      <t>トモ</t>
    </rPh>
    <phoneticPr fontId="6"/>
  </si>
  <si>
    <t>アルミ製600角　</t>
    <rPh sb="7" eb="8">
      <t>カク</t>
    </rPh>
    <phoneticPr fontId="4"/>
  </si>
  <si>
    <t>開口部補強含</t>
    <rPh sb="0" eb="6">
      <t>カイコウブホキョウフク</t>
    </rPh>
    <phoneticPr fontId="6"/>
  </si>
  <si>
    <t>配管工事　　計</t>
    <rPh sb="0" eb="2">
      <t>ハイカン</t>
    </rPh>
    <phoneticPr fontId="6"/>
  </si>
  <si>
    <t>検体</t>
  </si>
  <si>
    <t>積上げによる共通仮設費　計</t>
    <rPh sb="0" eb="1">
      <t>セキ</t>
    </rPh>
    <rPh sb="1" eb="2">
      <t>ア</t>
    </rPh>
    <rPh sb="6" eb="8">
      <t>キョウツウ</t>
    </rPh>
    <rPh sb="8" eb="10">
      <t>カセツ</t>
    </rPh>
    <rPh sb="10" eb="11">
      <t>ヒ</t>
    </rPh>
    <phoneticPr fontId="6"/>
  </si>
  <si>
    <t>棚設置</t>
    <rPh sb="0" eb="1">
      <t>タナ</t>
    </rPh>
    <rPh sb="1" eb="3">
      <t>セッチ</t>
    </rPh>
    <phoneticPr fontId="6"/>
  </si>
  <si>
    <t>ベビーシート設置</t>
    <rPh sb="6" eb="8">
      <t>セッチ</t>
    </rPh>
    <phoneticPr fontId="6"/>
  </si>
  <si>
    <t>小真木原公園公衆用トイレ改修工事</t>
    <rPh sb="0" eb="4">
      <t>コマギハラ</t>
    </rPh>
    <rPh sb="4" eb="6">
      <t>コウエン</t>
    </rPh>
    <rPh sb="6" eb="9">
      <t>コウシュウヨウ</t>
    </rPh>
    <rPh sb="12" eb="14">
      <t>カイシュウ</t>
    </rPh>
    <rPh sb="14" eb="16">
      <t>コウジ</t>
    </rPh>
    <phoneticPr fontId="6"/>
  </si>
  <si>
    <t>設計書（甲）</t>
    <rPh sb="4" eb="5">
      <t>コウ</t>
    </rPh>
    <phoneticPr fontId="6"/>
  </si>
  <si>
    <t>直接工事費　計</t>
    <rPh sb="0" eb="2">
      <t>チョクセツ</t>
    </rPh>
    <rPh sb="2" eb="5">
      <t>コウジヒ</t>
    </rPh>
    <phoneticPr fontId="6"/>
  </si>
  <si>
    <t>共通仮設費 率</t>
    <rPh sb="0" eb="2">
      <t>キョウツウ</t>
    </rPh>
    <rPh sb="2" eb="4">
      <t>カセツ</t>
    </rPh>
    <rPh sb="4" eb="5">
      <t>ヒ</t>
    </rPh>
    <rPh sb="6" eb="7">
      <t>リツ</t>
    </rPh>
    <phoneticPr fontId="6"/>
  </si>
  <si>
    <t>積上げによる共通仮設費</t>
    <rPh sb="0" eb="2">
      <t>ツミア</t>
    </rPh>
    <rPh sb="6" eb="11">
      <t>キョウツウカセツヒ</t>
    </rPh>
    <phoneticPr fontId="6"/>
  </si>
  <si>
    <t>共通仮設費　計</t>
    <rPh sb="0" eb="2">
      <t>キョウツウ</t>
    </rPh>
    <rPh sb="2" eb="4">
      <t>カセツ</t>
    </rPh>
    <rPh sb="4" eb="5">
      <t>ヒ</t>
    </rPh>
    <rPh sb="6" eb="7">
      <t>ケイ</t>
    </rPh>
    <phoneticPr fontId="6"/>
  </si>
  <si>
    <t>一般管理費等</t>
    <rPh sb="0" eb="5">
      <t>イッパンカンリヒ</t>
    </rPh>
    <rPh sb="5" eb="6">
      <t>トウ</t>
    </rPh>
    <phoneticPr fontId="6"/>
  </si>
  <si>
    <t>合　計</t>
    <rPh sb="0" eb="1">
      <t>ゴウ</t>
    </rPh>
    <rPh sb="2" eb="3">
      <t>ケイ</t>
    </rPh>
    <phoneticPr fontId="6"/>
  </si>
  <si>
    <t>新金属プレート</t>
    <rPh sb="0" eb="3">
      <t>シンキンゾク</t>
    </rPh>
    <phoneticPr fontId="4"/>
  </si>
  <si>
    <t>アスベスト定性分析</t>
    <rPh sb="5" eb="7">
      <t>テイセイ</t>
    </rPh>
    <rPh sb="7" eb="9">
      <t>ブンセキ</t>
    </rPh>
    <phoneticPr fontId="9"/>
  </si>
  <si>
    <t>H=5.4m 期間2か月</t>
  </si>
  <si>
    <t>枠組棚足場</t>
    <rPh sb="0" eb="2">
      <t>ワクグ</t>
    </rPh>
    <rPh sb="2" eb="5">
      <t>タナアシバ</t>
    </rPh>
    <phoneticPr fontId="6"/>
  </si>
  <si>
    <t>壁・床</t>
    <rPh sb="0" eb="1">
      <t>カベ</t>
    </rPh>
    <rPh sb="2" eb="3">
      <t>ユカ</t>
    </rPh>
    <phoneticPr fontId="6"/>
  </si>
  <si>
    <t>参考：XFX440CENLE9</t>
    <rPh sb="0" eb="2">
      <t>サンコウ</t>
    </rPh>
    <phoneticPr fontId="6"/>
  </si>
  <si>
    <t>参考：XFX450AENLE9</t>
    <rPh sb="0" eb="2">
      <t>サンコウ</t>
    </rPh>
    <phoneticPr fontId="6"/>
  </si>
  <si>
    <t>住宅用分電盤</t>
    <rPh sb="0" eb="3">
      <t>ジュウタクヨウ</t>
    </rPh>
    <rPh sb="3" eb="4">
      <t>ブン</t>
    </rPh>
    <rPh sb="4" eb="5">
      <t>デン</t>
    </rPh>
    <rPh sb="5" eb="6">
      <t>バン</t>
    </rPh>
    <phoneticPr fontId="56"/>
  </si>
  <si>
    <t>主幹2PELB30A　MCB6回路</t>
    <rPh sb="0" eb="2">
      <t>シュカン</t>
    </rPh>
    <rPh sb="15" eb="17">
      <t>カイロ</t>
    </rPh>
    <phoneticPr fontId="6"/>
  </si>
  <si>
    <t>後施工アンカー</t>
    <rPh sb="0" eb="3">
      <t>アトセコウ</t>
    </rPh>
    <phoneticPr fontId="3"/>
  </si>
  <si>
    <t>式</t>
    <rPh sb="0" eb="1">
      <t>シキ</t>
    </rPh>
    <phoneticPr fontId="6"/>
  </si>
  <si>
    <t>小真木原公園公衆用トイレ改修工事</t>
    <phoneticPr fontId="6"/>
  </si>
  <si>
    <t>歩道部アスファルト舗装</t>
    <rPh sb="0" eb="3">
      <t>ホドウブ</t>
    </rPh>
    <rPh sb="9" eb="11">
      <t>ホソウ</t>
    </rPh>
    <phoneticPr fontId="61"/>
  </si>
  <si>
    <t>アスファルト乳剤、路盤整正、不陸調整含む</t>
    <rPh sb="9" eb="11">
      <t>ロバン</t>
    </rPh>
    <rPh sb="11" eb="13">
      <t>セイセイ</t>
    </rPh>
    <rPh sb="14" eb="16">
      <t>フリク</t>
    </rPh>
    <rPh sb="16" eb="18">
      <t>チョウセイ</t>
    </rPh>
    <rPh sb="18" eb="19">
      <t>フク</t>
    </rPh>
    <phoneticPr fontId="6"/>
  </si>
  <si>
    <t>外構工事</t>
    <rPh sb="0" eb="2">
      <t>ガイコウ</t>
    </rPh>
    <rPh sb="2" eb="4">
      <t>コウジ</t>
    </rPh>
    <phoneticPr fontId="3"/>
  </si>
  <si>
    <t>コンクリート縁石撤去</t>
    <rPh sb="6" eb="8">
      <t>エンセキ</t>
    </rPh>
    <rPh sb="8" eb="10">
      <t>テッキョ</t>
    </rPh>
    <phoneticPr fontId="61"/>
  </si>
  <si>
    <t xml:space="preserve">洋風大便器取付　自動FV </t>
    <rPh sb="8" eb="10">
      <t>ジドウ</t>
    </rPh>
    <phoneticPr fontId="6"/>
  </si>
  <si>
    <t>根切り</t>
    <rPh sb="0" eb="2">
      <t>ネギ</t>
    </rPh>
    <phoneticPr fontId="61"/>
  </si>
  <si>
    <t>密粒度アスコンA-3-10（合材・路盤材=再生材）</t>
    <rPh sb="0" eb="3">
      <t>ミツリュウド</t>
    </rPh>
    <rPh sb="14" eb="16">
      <t>ゴウザイ</t>
    </rPh>
    <rPh sb="17" eb="20">
      <t>ロバンザイ</t>
    </rPh>
    <rPh sb="21" eb="24">
      <t>サイセイザイ</t>
    </rPh>
    <phoneticPr fontId="61"/>
  </si>
  <si>
    <t>コンクリート構造物撤去</t>
    <rPh sb="6" eb="9">
      <t>コウゾウブツ</t>
    </rPh>
    <rPh sb="9" eb="11">
      <t>テッキョ</t>
    </rPh>
    <phoneticPr fontId="61"/>
  </si>
  <si>
    <t>掘削深さ1ｍ未満</t>
    <rPh sb="0" eb="2">
      <t>クッサク</t>
    </rPh>
    <rPh sb="2" eb="3">
      <t>フカ</t>
    </rPh>
    <rPh sb="6" eb="8">
      <t>ミマン</t>
    </rPh>
    <phoneticPr fontId="6"/>
  </si>
  <si>
    <t>発生土処分</t>
    <rPh sb="0" eb="3">
      <t>ハッセイド</t>
    </rPh>
    <rPh sb="3" eb="5">
      <t>ショブン</t>
    </rPh>
    <phoneticPr fontId="61"/>
  </si>
  <si>
    <t>撤去ｺﾝｸﾘｰﾄ材処分</t>
    <rPh sb="0" eb="2">
      <t>テッキョ</t>
    </rPh>
    <rPh sb="8" eb="9">
      <t>ザイ</t>
    </rPh>
    <rPh sb="9" eb="11">
      <t>ショブン</t>
    </rPh>
    <phoneticPr fontId="61"/>
  </si>
  <si>
    <t>運搬共</t>
    <rPh sb="2" eb="3">
      <t>トモ</t>
    </rPh>
    <phoneticPr fontId="6"/>
  </si>
  <si>
    <t>金属工事</t>
    <rPh sb="0" eb="2">
      <t>キンゾク</t>
    </rPh>
    <rPh sb="2" eb="4">
      <t>コウジ</t>
    </rPh>
    <phoneticPr fontId="3"/>
  </si>
  <si>
    <t>金属工事　計</t>
    <rPh sb="0" eb="2">
      <t>キンゾク</t>
    </rPh>
    <phoneticPr fontId="6"/>
  </si>
  <si>
    <t>E　男子トイレ壁、　F　洗面カウンター上</t>
    <rPh sb="10" eb="11">
      <t>ウエ</t>
    </rPh>
    <phoneticPr fontId="6"/>
  </si>
  <si>
    <t>B　壁ブラケット照明撤去部、　E　男子トイレ壁</t>
    <rPh sb="2" eb="3">
      <t>カベ</t>
    </rPh>
    <rPh sb="8" eb="10">
      <t>ショウメイ</t>
    </rPh>
    <rPh sb="10" eb="13">
      <t>テッキョブ</t>
    </rPh>
    <phoneticPr fontId="6"/>
  </si>
  <si>
    <t>直接仮設工事</t>
  </si>
  <si>
    <t>衛生器具更新工事</t>
  </si>
  <si>
    <t>配管工事</t>
  </si>
  <si>
    <t>内装工事</t>
  </si>
  <si>
    <t>建具工事</t>
  </si>
  <si>
    <t>金属工事</t>
  </si>
  <si>
    <t>外構工事</t>
  </si>
  <si>
    <t>単位</t>
    <phoneticPr fontId="6"/>
  </si>
  <si>
    <t>A+B</t>
  </si>
  <si>
    <t>名　　　　　称</t>
    <phoneticPr fontId="6"/>
  </si>
  <si>
    <t>材　料・規　格</t>
    <phoneticPr fontId="6"/>
  </si>
  <si>
    <t>数　　量</t>
    <phoneticPr fontId="6"/>
  </si>
  <si>
    <t>単　　価</t>
    <phoneticPr fontId="6"/>
  </si>
  <si>
    <t>金　　　額</t>
    <phoneticPr fontId="6"/>
  </si>
  <si>
    <t>摘　　　要</t>
    <phoneticPr fontId="6"/>
  </si>
  <si>
    <t>ベビーチェア設置</t>
    <rPh sb="6" eb="8">
      <t>セッチ</t>
    </rPh>
    <phoneticPr fontId="6"/>
  </si>
  <si>
    <t>参考：YKA15S</t>
    <rPh sb="0" eb="2">
      <t>サンコウ</t>
    </rPh>
    <phoneticPr fontId="6"/>
  </si>
  <si>
    <t>小真木原公園公衆用トイレ改修工事</t>
    <phoneticPr fontId="6"/>
  </si>
  <si>
    <t>参考：T113HK7R</t>
    <rPh sb="0" eb="2">
      <t>サンコウ</t>
    </rPh>
    <phoneticPr fontId="6"/>
  </si>
  <si>
    <t>固定金具込</t>
    <rPh sb="0" eb="4">
      <t>コテイカナグ</t>
    </rPh>
    <rPh sb="4" eb="5">
      <t>コミ</t>
    </rPh>
    <phoneticPr fontId="6"/>
  </si>
  <si>
    <t>参考：T113BL10</t>
    <rPh sb="0" eb="2">
      <t>サンコウ</t>
    </rPh>
    <phoneticPr fontId="6"/>
  </si>
  <si>
    <t>植込　</t>
    <rPh sb="0" eb="1">
      <t>ウ</t>
    </rPh>
    <rPh sb="1" eb="2">
      <t>コ</t>
    </rPh>
    <phoneticPr fontId="6"/>
  </si>
  <si>
    <t>保温工事</t>
    <rPh sb="0" eb="4">
      <t>ホオンコウジ</t>
    </rPh>
    <phoneticPr fontId="4"/>
  </si>
  <si>
    <t>手洗い下 露出給水管</t>
    <rPh sb="0" eb="2">
      <t>テアラ</t>
    </rPh>
    <rPh sb="3" eb="4">
      <t>シタ</t>
    </rPh>
    <rPh sb="5" eb="7">
      <t>ロシュツ</t>
    </rPh>
    <rPh sb="7" eb="10">
      <t>キュウスイカン</t>
    </rPh>
    <phoneticPr fontId="6"/>
  </si>
  <si>
    <t>グラスウール保温材</t>
    <rPh sb="6" eb="9">
      <t>ホオンザイ</t>
    </rPh>
    <phoneticPr fontId="4"/>
  </si>
  <si>
    <t>可動式手すり交換</t>
    <rPh sb="0" eb="3">
      <t>カドウシキ</t>
    </rPh>
    <rPh sb="3" eb="4">
      <t>テ</t>
    </rPh>
    <rPh sb="6" eb="8">
      <t>コウカン</t>
    </rPh>
    <phoneticPr fontId="6"/>
  </si>
  <si>
    <t>固定式手すり交換</t>
    <rPh sb="0" eb="3">
      <t>コテイシキ</t>
    </rPh>
    <rPh sb="3" eb="4">
      <t>テ</t>
    </rPh>
    <rPh sb="6" eb="8">
      <t>コウカン</t>
    </rPh>
    <phoneticPr fontId="6"/>
  </si>
  <si>
    <t>和便器撤去部</t>
    <rPh sb="0" eb="1">
      <t>ワ</t>
    </rPh>
    <rPh sb="1" eb="3">
      <t>ベンキ</t>
    </rPh>
    <rPh sb="3" eb="6">
      <t>テッキョブ</t>
    </rPh>
    <phoneticPr fontId="4"/>
  </si>
  <si>
    <t>t=9.5　不燃</t>
    <rPh sb="6" eb="8">
      <t>フネン</t>
    </rPh>
    <phoneticPr fontId="4"/>
  </si>
  <si>
    <t>解体物集積・積込</t>
    <rPh sb="0" eb="3">
      <t>カイタイブツ</t>
    </rPh>
    <rPh sb="3" eb="5">
      <t>シュウセキ</t>
    </rPh>
    <rPh sb="6" eb="8">
      <t>ツミコミ</t>
    </rPh>
    <phoneticPr fontId="61"/>
  </si>
  <si>
    <t>磁器ﾀｲﾙ　</t>
    <rPh sb="0" eb="2">
      <t>ジキ</t>
    </rPh>
    <phoneticPr fontId="6"/>
  </si>
  <si>
    <t>建具工事　計</t>
    <rPh sb="0" eb="2">
      <t>タテグ</t>
    </rPh>
    <phoneticPr fontId="6"/>
  </si>
  <si>
    <t>外構工事　計</t>
    <rPh sb="0" eb="2">
      <t>ガイコウ</t>
    </rPh>
    <rPh sb="2" eb="4">
      <t>コウジ</t>
    </rPh>
    <phoneticPr fontId="6"/>
  </si>
  <si>
    <t>回転吐水口・ホース接続型</t>
    <rPh sb="0" eb="2">
      <t>カイテン</t>
    </rPh>
    <rPh sb="2" eb="4">
      <t>トスイ</t>
    </rPh>
    <rPh sb="4" eb="5">
      <t>グチ</t>
    </rPh>
    <rPh sb="9" eb="11">
      <t>セツゾク</t>
    </rPh>
    <rPh sb="11" eb="12">
      <t>ガタ</t>
    </rPh>
    <phoneticPr fontId="6"/>
  </si>
  <si>
    <t>天井下地 中間吊り材用</t>
    <rPh sb="5" eb="7">
      <t>チュウカン</t>
    </rPh>
    <phoneticPr fontId="6"/>
  </si>
  <si>
    <t>参考：EZI-CN スチール製 三価クロメート処理 D12</t>
    <rPh sb="14" eb="15">
      <t>セイ</t>
    </rPh>
    <rPh sb="16" eb="18">
      <t>サンカ</t>
    </rPh>
    <rPh sb="23" eb="25">
      <t>ショリ</t>
    </rPh>
    <phoneticPr fontId="6"/>
  </si>
  <si>
    <t>ルーバー建具取付</t>
    <rPh sb="4" eb="6">
      <t>タテグ</t>
    </rPh>
    <rPh sb="6" eb="8">
      <t>トリツケ</t>
    </rPh>
    <phoneticPr fontId="6"/>
  </si>
  <si>
    <t>内部足場　（天井施工用）</t>
  </si>
  <si>
    <t>直接仮設工事　　計</t>
  </si>
  <si>
    <t>TCF116、HP430-7、YH702</t>
  </si>
  <si>
    <t>参考：C480AN、TEFV75UA、TCF5841PR、TSF100AR、TES47UR、</t>
  </si>
  <si>
    <t>高座面型　C1111R　Ⅰ型</t>
  </si>
  <si>
    <t>T82CR32、TH343R、HP430-7、T53DN、HH04060、YH702</t>
  </si>
  <si>
    <t>参考：YKAN25N　</t>
  </si>
  <si>
    <t>参考：YKH401</t>
  </si>
  <si>
    <t>C1111高座面形</t>
  </si>
  <si>
    <t>洋風大便器撤去</t>
  </si>
  <si>
    <t>内装工事　計</t>
  </si>
  <si>
    <t>EM-EEF 1.6×2C</t>
  </si>
  <si>
    <t>EM-EEF 1.6×3C</t>
  </si>
  <si>
    <t>63φ×150mm</t>
  </si>
  <si>
    <t>電気設備工事　計</t>
  </si>
  <si>
    <t>ピクトサイン　SUS　250ｘ250　</t>
  </si>
  <si>
    <t>無筋コンクリート　　ハンドブレーカ</t>
  </si>
  <si>
    <t>歩道用境界石(150*170*200)</t>
  </si>
  <si>
    <t>コンクリート　</t>
  </si>
  <si>
    <t>積込・運搬共</t>
  </si>
  <si>
    <t>（スパン中間吊り材、中間Cバー1本含）</t>
    <phoneticPr fontId="6"/>
  </si>
  <si>
    <t>鋼製天井下地 　参考：ｻﾝｽﾀｯﾄﾞ6545 303 吊ﾎﾞﾙﾄ無ﾀｲﾌﾟ</t>
    <phoneticPr fontId="6"/>
  </si>
  <si>
    <t>参考</t>
    <rPh sb="0" eb="2">
      <t>サンコウ</t>
    </rPh>
    <phoneticPr fontId="6"/>
  </si>
  <si>
    <t>金　抜　き　設　計　書</t>
    <rPh sb="0" eb="1">
      <t>キン</t>
    </rPh>
    <rPh sb="2" eb="3">
      <t>ヌ</t>
    </rPh>
    <rPh sb="6" eb="7">
      <t>セツ</t>
    </rPh>
    <phoneticPr fontId="6"/>
  </si>
  <si>
    <t xml:space="preserve">※積算上の留意点
　数量公開に伴う数量は参考数量であって、設計書ではありません。内容の如何にかかわらず、契約上何等の約束をするものではありません。また、数量はすべて所要数量です。　これは「建築数量積算基準」に基づく標準割り増しを含んでいます。
  数量内訳書の内容に疑問のある場合は、質問日に「数量内訳書に関する質問書」を作成し、契約管財課契約検査係に提出してください。
　「数量内訳書に関する質問書」を提出する場合は、公開範囲内の内訳書及びその根拠となる資料を添付して下さい。根拠となる資料とは、部位別、階別の集計表です。添付資料のない「数量内訳書に関する質問書」は受付できません。
 「数量内訳書に関する質問書」の質問内容によっては、追加資料の提出を求める場合があります。
</t>
    <phoneticPr fontId="6"/>
  </si>
  <si>
    <t>工事費内訳書（その２）</t>
    <rPh sb="0" eb="3">
      <t>コウジヒ</t>
    </rPh>
    <rPh sb="3" eb="5">
      <t>ウチワケ</t>
    </rPh>
    <rPh sb="5" eb="6">
      <t>ショ</t>
    </rPh>
    <phoneticPr fontId="6"/>
  </si>
  <si>
    <t>建築工事（参考様式）</t>
    <rPh sb="0" eb="2">
      <t>ケンチク</t>
    </rPh>
    <rPh sb="2" eb="4">
      <t>コウジ</t>
    </rPh>
    <rPh sb="5" eb="7">
      <t>サンコウ</t>
    </rPh>
    <rPh sb="7" eb="9">
      <t>ヨウシキ</t>
    </rPh>
    <phoneticPr fontId="6"/>
  </si>
  <si>
    <t>工事区分</t>
    <rPh sb="0" eb="2">
      <t>コウジ</t>
    </rPh>
    <rPh sb="2" eb="4">
      <t>クブン</t>
    </rPh>
    <phoneticPr fontId="6"/>
  </si>
  <si>
    <t>工　種</t>
    <rPh sb="0" eb="1">
      <t>コウ</t>
    </rPh>
    <rPh sb="2" eb="3">
      <t>シュ</t>
    </rPh>
    <phoneticPr fontId="6"/>
  </si>
  <si>
    <t>種　別</t>
    <rPh sb="0" eb="1">
      <t>タネ</t>
    </rPh>
    <rPh sb="2" eb="3">
      <t>ベツ</t>
    </rPh>
    <phoneticPr fontId="6"/>
  </si>
  <si>
    <t>細　別</t>
    <rPh sb="0" eb="1">
      <t>ホソ</t>
    </rPh>
    <rPh sb="2" eb="3">
      <t>ベツ</t>
    </rPh>
    <phoneticPr fontId="6"/>
  </si>
  <si>
    <t>単　位</t>
    <rPh sb="0" eb="1">
      <t>タン</t>
    </rPh>
    <rPh sb="2" eb="3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</si>
  <si>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</si>
  <si>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</si>
  <si>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額</t>
    <rPh sb="0" eb="1">
      <t>キン</t>
    </rPh>
    <rPh sb="2" eb="3">
      <t>ガク</t>
    </rPh>
    <phoneticPr fontId="6"/>
  </si>
  <si>
    <t>摘　要</t>
    <phoneticPr fontId="6"/>
  </si>
  <si>
    <t>直接工事費</t>
    <phoneticPr fontId="6"/>
  </si>
  <si>
    <t>うち材料費</t>
    <rPh sb="2" eb="5">
      <t>ザイリョウヒ</t>
    </rPh>
    <phoneticPr fontId="6"/>
  </si>
  <si>
    <t>式</t>
  </si>
  <si>
    <r>
      <rPr>
        <sz val="9"/>
        <rFont val="ＭＳ Ｐゴシック"/>
        <family val="2"/>
        <charset val="128"/>
      </rPr>
      <t>　　</t>
    </r>
    <r>
      <rPr>
        <sz val="9"/>
        <rFont val="Verdana"/>
        <family val="2"/>
      </rPr>
      <t>1</t>
    </r>
    <phoneticPr fontId="6"/>
  </si>
  <si>
    <t>うち労務費</t>
    <rPh sb="2" eb="5">
      <t>ロウムヒ</t>
    </rPh>
    <phoneticPr fontId="6"/>
  </si>
  <si>
    <t>共通費</t>
    <rPh sb="0" eb="2">
      <t>キョウツウ</t>
    </rPh>
    <phoneticPr fontId="6"/>
  </si>
  <si>
    <t>共通仮設費</t>
    <rPh sb="0" eb="5">
      <t>キョウツウカセツヒ</t>
    </rPh>
    <phoneticPr fontId="6"/>
  </si>
  <si>
    <t>現場管理費</t>
  </si>
  <si>
    <t>うち建退共制度の掛金</t>
    <rPh sb="2" eb="5">
      <t>ケンタイキョウ</t>
    </rPh>
    <rPh sb="5" eb="7">
      <t>セイド</t>
    </rPh>
    <rPh sb="8" eb="10">
      <t>カケキン</t>
    </rPh>
    <phoneticPr fontId="6"/>
  </si>
  <si>
    <t>工事原価のうち
現場労働者の法定福利費の事業主負担額</t>
    <rPh sb="0" eb="4">
      <t>コウジゲンカ</t>
    </rPh>
    <rPh sb="8" eb="10">
      <t>ゲンバ</t>
    </rPh>
    <rPh sb="10" eb="13">
      <t>ロウドウシャ</t>
    </rPh>
    <rPh sb="14" eb="16">
      <t>ホウテイ</t>
    </rPh>
    <rPh sb="16" eb="19">
      <t>フクリヒ</t>
    </rPh>
    <rPh sb="20" eb="23">
      <t>ジギョウヌシ</t>
    </rPh>
    <rPh sb="23" eb="25">
      <t>フタン</t>
    </rPh>
    <rPh sb="25" eb="26">
      <t>ガク</t>
    </rPh>
    <phoneticPr fontId="6"/>
  </si>
  <si>
    <t>工事原価のうち
安全衛生経費</t>
    <rPh sb="0" eb="4">
      <t>コウジゲンカ</t>
    </rPh>
    <rPh sb="8" eb="10">
      <t>アンゼン</t>
    </rPh>
    <rPh sb="10" eb="14">
      <t>エイセイケイヒ</t>
    </rPh>
    <phoneticPr fontId="6"/>
  </si>
  <si>
    <t>一般管理費</t>
    <rPh sb="0" eb="5">
      <t>イッパンカンリヒ</t>
    </rPh>
    <phoneticPr fontId="6"/>
  </si>
  <si>
    <t>■注意事項
①　この様式は、入札の際に提出する「工事費内訳書」と共に提出を求めるものであり、「工事費内訳書」に代わるものではありません。
　　「工事費内訳書」の提出は別途必要となります。
②　赤い枠内の経費に係る額のみ記載してください。
③　各経費については、「工事費内訳書」に追記しても構いません。
④　「入札金額内訳明示書」の提出に漏れがあった場合は、直ちに入札を無効とはしませんが、速やかに提出してください。
⑤　④の場合、追加出を求めたにも関わらず、提出に応じない場合は入札を無効とします。</t>
    <rPh sb="1" eb="5">
      <t>チュウイジコウ</t>
    </rPh>
    <rPh sb="10" eb="12">
      <t>ヨウシキ</t>
    </rPh>
    <rPh sb="14" eb="16">
      <t>ニュウサツ</t>
    </rPh>
    <rPh sb="17" eb="18">
      <t>サイ</t>
    </rPh>
    <rPh sb="19" eb="21">
      <t>テイシュツ</t>
    </rPh>
    <rPh sb="23" eb="25">
      <t>テイシュツ</t>
    </rPh>
    <rPh sb="26" eb="27">
      <t>モト</t>
    </rPh>
    <rPh sb="45" eb="46">
      <t>カ</t>
    </rPh>
    <rPh sb="61" eb="62">
      <t>アカ</t>
    </rPh>
    <rPh sb="63" eb="65">
      <t>ワクナイ</t>
    </rPh>
    <rPh sb="66" eb="68">
      <t>ケイヒ</t>
    </rPh>
    <rPh sb="72" eb="75">
      <t>コウジヒ</t>
    </rPh>
    <rPh sb="75" eb="78">
      <t>ウチワケショ</t>
    </rPh>
    <rPh sb="80" eb="82">
      <t>テイシュツ</t>
    </rPh>
    <rPh sb="83" eb="85">
      <t>ベット</t>
    </rPh>
    <rPh sb="85" eb="87">
      <t>ヒツヨウ</t>
    </rPh>
    <rPh sb="94" eb="95">
      <t>カカ</t>
    </rPh>
    <rPh sb="96" eb="97">
      <t>ガク</t>
    </rPh>
    <rPh sb="99" eb="101">
      <t>キサイ</t>
    </rPh>
    <rPh sb="121" eb="124">
      <t>カクケイヒ</t>
    </rPh>
    <rPh sb="131" eb="137">
      <t>コウジヒウチワケショ</t>
    </rPh>
    <rPh sb="139" eb="141">
      <t>ツイキ</t>
    </rPh>
    <rPh sb="144" eb="145">
      <t>カマ</t>
    </rPh>
    <rPh sb="155" eb="157">
      <t>テイシュツ</t>
    </rPh>
    <rPh sb="158" eb="159">
      <t>モ</t>
    </rPh>
    <rPh sb="164" eb="166">
      <t>バアイ</t>
    </rPh>
    <rPh sb="168" eb="169">
      <t>タダ</t>
    </rPh>
    <rPh sb="171" eb="173">
      <t>シッカク</t>
    </rPh>
    <rPh sb="181" eb="183">
      <t>ニュウサツ</t>
    </rPh>
    <rPh sb="184" eb="186">
      <t>ムコウ</t>
    </rPh>
    <rPh sb="202" eb="204">
      <t>バアイ</t>
    </rPh>
    <rPh sb="205" eb="208">
      <t>ツイカシュツ</t>
    </rPh>
    <rPh sb="209" eb="210">
      <t>モト</t>
    </rPh>
    <rPh sb="214" eb="215">
      <t>カカ</t>
    </rPh>
    <rPh sb="219" eb="221">
      <t>テイシュツ</t>
    </rPh>
    <rPh sb="222" eb="223">
      <t>オウ</t>
    </rPh>
    <rPh sb="226" eb="229">
      <t>オウサツシャ</t>
    </rPh>
    <rPh sb="230" eb="232">
      <t>シッカク</t>
    </rPh>
    <phoneticPr fontId="6"/>
  </si>
  <si>
    <t>工事原価のうち現場労働者の</t>
  </si>
  <si>
    <t>式</t>
    <phoneticPr fontId="6"/>
  </si>
  <si>
    <t>法定福利費の事業主負担額</t>
    <phoneticPr fontId="6"/>
  </si>
  <si>
    <t>工事原価のうち安全衛生経費</t>
    <phoneticPr fontId="6"/>
  </si>
  <si>
    <t>消費税</t>
    <rPh sb="0" eb="3">
      <t>ショウヒゼイ</t>
    </rPh>
    <phoneticPr fontId="6"/>
  </si>
  <si>
    <t>鉄筋探査含む</t>
    <rPh sb="0" eb="4">
      <t>テッキンタンサ</t>
    </rPh>
    <rPh sb="4" eb="5">
      <t>フク</t>
    </rPh>
    <phoneticPr fontId="6"/>
  </si>
  <si>
    <t>運賃・梱包費・設置取付・材工共</t>
    <rPh sb="0" eb="2">
      <t>ウンチン</t>
    </rPh>
    <rPh sb="3" eb="6">
      <t>コンポウヒ</t>
    </rPh>
    <rPh sb="7" eb="9">
      <t>セッチ</t>
    </rPh>
    <rPh sb="9" eb="11">
      <t>トリツケ</t>
    </rPh>
    <rPh sb="12" eb="15">
      <t>ザイコウトモ</t>
    </rPh>
    <phoneticPr fontId="2"/>
  </si>
  <si>
    <t>ｶﾗｰｶｯﾃｨﾝｸﾞｼｰﾄ貼り</t>
    <phoneticPr fontId="6"/>
  </si>
  <si>
    <t>既存開口部外付　ｱﾙﾐﾙｰﾊﾞｰ 、H=500　W=1850程度</t>
    <rPh sb="5" eb="7">
      <t>ソトヅ</t>
    </rPh>
    <phoneticPr fontId="6"/>
  </si>
  <si>
    <t>参考：LIXIL目隠し可動ルーバー18005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</si>
</sst>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[DBNum3][$-411]ggge&quot;年&quot;m&quot;月&quot;"/>
    <numFmt numFmtId="205" formatCode="#,##0;&quot;▲ &quot;#,##0"/>
  </numFmts>
  <fonts count="8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Yu Gothic UI"/>
      <family val="3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8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Verdana"/>
      <family val="2"/>
    </font>
    <font>
      <sz val="9"/>
      <color rgb="FFFF0000"/>
      <name val="ＭＳ Ｐ明朝"/>
      <family val="1"/>
      <charset val="128"/>
    </font>
    <font>
      <sz val="9"/>
      <name val="Verdana"/>
      <family val="2"/>
      <charset val="128"/>
    </font>
    <font>
      <sz val="9"/>
      <name val="ＭＳ Ｐゴシック"/>
      <family val="2"/>
      <charset val="128"/>
    </font>
    <font>
      <sz val="14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60">
    <xf numFmtId="0" fontId="0" fillId="0" borderId="0"/>
    <xf numFmtId="0" fontId="24" fillId="0" borderId="1" applyNumberFormat="0" applyBorder="0">
      <alignment vertical="center"/>
    </xf>
    <xf numFmtId="0" fontId="24" fillId="0" borderId="1" applyNumberFormat="0" applyBorder="0">
      <alignment vertical="center"/>
    </xf>
    <xf numFmtId="0" fontId="24" fillId="0" borderId="1" applyNumberFormat="0" applyBorder="0">
      <alignment vertical="center"/>
    </xf>
    <xf numFmtId="0" fontId="24" fillId="0" borderId="1" applyNumberFormat="0" applyBorder="0">
      <alignment vertical="center"/>
    </xf>
    <xf numFmtId="0" fontId="24" fillId="0" borderId="1" applyNumberFormat="0" applyBorder="0">
      <alignment vertical="center"/>
    </xf>
    <xf numFmtId="0" fontId="24" fillId="0" borderId="1" applyNumberFormat="0" applyBorder="0">
      <alignment vertical="center"/>
    </xf>
    <xf numFmtId="179" fontId="10" fillId="0" borderId="0" applyFill="0" applyBorder="0" applyAlignment="0"/>
    <xf numFmtId="0" fontId="25" fillId="0" borderId="0">
      <alignment horizontal="left"/>
    </xf>
    <xf numFmtId="38" fontId="16" fillId="2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16" fillId="3" borderId="4" applyNumberFormat="0" applyBorder="0" applyAlignment="0" applyProtection="0"/>
    <xf numFmtId="182" fontId="15" fillId="0" borderId="0"/>
    <xf numFmtId="0" fontId="12" fillId="0" borderId="0"/>
    <xf numFmtId="10" fontId="12" fillId="0" borderId="0" applyFont="0" applyFill="0" applyBorder="0" applyAlignment="0" applyProtection="0"/>
    <xf numFmtId="4" fontId="25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17" fillId="0" borderId="0"/>
    <xf numFmtId="0" fontId="28" fillId="0" borderId="0">
      <alignment horizontal="center"/>
    </xf>
    <xf numFmtId="183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29" fillId="0" borderId="5" applyNumberFormat="0" applyBorder="0" applyAlignment="0">
      <alignment horizont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8" fillId="0" borderId="0" applyFont="0" applyFill="0" applyBorder="0" applyProtection="0">
      <alignment horizontal="left"/>
    </xf>
    <xf numFmtId="0" fontId="13" fillId="0" borderId="6" applyAlignment="0">
      <alignment horizontal="center" vertical="center"/>
    </xf>
    <xf numFmtId="0" fontId="19" fillId="0" borderId="7" applyFill="0" applyBorder="0" applyProtection="0">
      <alignment horizontal="center" vertical="center"/>
    </xf>
    <xf numFmtId="5" fontId="20" fillId="0" borderId="8" applyFill="0" applyProtection="0">
      <alignment horizontal="left"/>
    </xf>
    <xf numFmtId="0" fontId="7" fillId="0" borderId="4">
      <alignment vertical="center"/>
    </xf>
    <xf numFmtId="0" fontId="8" fillId="0" borderId="0" applyFill="0" applyBorder="0" applyProtection="0">
      <alignment horizontal="left" shrinkToFit="1"/>
    </xf>
    <xf numFmtId="0" fontId="9" fillId="0" borderId="0">
      <alignment vertical="center"/>
    </xf>
    <xf numFmtId="0" fontId="14" fillId="4" borderId="9">
      <alignment horizontal="center"/>
    </xf>
    <xf numFmtId="0" fontId="21" fillId="0" borderId="0" applyFill="0" applyBorder="0" applyProtection="0">
      <alignment horizontal="center"/>
    </xf>
    <xf numFmtId="185" fontId="22" fillId="0" borderId="0" applyFill="0" applyBorder="0" applyProtection="0">
      <alignment horizontal="right"/>
    </xf>
    <xf numFmtId="0" fontId="23" fillId="0" borderId="0" applyNumberFormat="0" applyFill="0" applyBorder="0" applyAlignment="0"/>
    <xf numFmtId="0" fontId="8" fillId="0" borderId="0">
      <alignment horizont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186" fontId="7" fillId="0" borderId="0"/>
    <xf numFmtId="0" fontId="15" fillId="0" borderId="0"/>
    <xf numFmtId="0" fontId="3" fillId="0" borderId="0">
      <alignment vertical="center"/>
    </xf>
    <xf numFmtId="0" fontId="32" fillId="0" borderId="0">
      <alignment vertical="center"/>
    </xf>
    <xf numFmtId="188" fontId="49" fillId="0" borderId="0" applyFill="0" applyBorder="0" applyProtection="0"/>
    <xf numFmtId="188" fontId="49" fillId="0" borderId="0" applyFill="0" applyBorder="0" applyProtection="0"/>
    <xf numFmtId="189" fontId="49" fillId="0" borderId="0" applyFill="0" applyBorder="0" applyProtection="0"/>
    <xf numFmtId="190" fontId="49" fillId="0" borderId="0" applyFill="0" applyBorder="0" applyProtection="0"/>
    <xf numFmtId="191" fontId="49" fillId="0" borderId="0" applyFill="0" applyBorder="0" applyProtection="0"/>
    <xf numFmtId="192" fontId="49" fillId="0" borderId="0" applyFill="0" applyBorder="0" applyProtection="0"/>
    <xf numFmtId="193" fontId="49" fillId="0" borderId="0" applyFill="0" applyBorder="0" applyProtection="0"/>
    <xf numFmtId="0" fontId="50" fillId="0" borderId="0"/>
    <xf numFmtId="8" fontId="51" fillId="0" borderId="0" applyFont="0" applyFill="0" applyBorder="0" applyAlignment="0" applyProtection="0"/>
    <xf numFmtId="6" fontId="51" fillId="0" borderId="0" applyFont="0" applyFill="0" applyBorder="0" applyAlignment="0" applyProtection="0"/>
    <xf numFmtId="0" fontId="51" fillId="0" borderId="0"/>
    <xf numFmtId="0" fontId="24" fillId="0" borderId="18" applyNumberFormat="0" applyBorder="0">
      <alignment vertical="center"/>
    </xf>
    <xf numFmtId="0" fontId="30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1" fillId="0" borderId="19">
      <alignment horizontal="left" vertical="center"/>
    </xf>
    <xf numFmtId="10" fontId="16" fillId="3" borderId="17" applyNumberFormat="0" applyBorder="0" applyAlignment="0" applyProtection="0"/>
    <xf numFmtId="0" fontId="52" fillId="0" borderId="0"/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31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5" borderId="32" applyNumberFormat="0" applyFont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3" fillId="0" borderId="24">
      <alignment vertical="center"/>
    </xf>
    <xf numFmtId="0" fontId="40" fillId="26" borderId="3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87" fontId="9" fillId="0" borderId="23" applyAlignment="0">
      <alignment vertical="center"/>
    </xf>
    <xf numFmtId="40" fontId="9" fillId="0" borderId="23">
      <alignment vertical="center"/>
    </xf>
    <xf numFmtId="0" fontId="24" fillId="0" borderId="43" applyNumberFormat="0" applyBorder="0">
      <alignment vertical="center"/>
    </xf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0" borderId="38" applyAlignment="0"/>
    <xf numFmtId="0" fontId="19" fillId="0" borderId="26" applyFill="0" applyBorder="0" applyProtection="0">
      <alignment horizontal="center" vertical="center"/>
    </xf>
    <xf numFmtId="5" fontId="20" fillId="0" borderId="27" applyFill="0" applyProtection="0">
      <alignment horizontal="left"/>
    </xf>
    <xf numFmtId="0" fontId="7" fillId="0" borderId="17">
      <alignment vertical="center"/>
    </xf>
    <xf numFmtId="0" fontId="44" fillId="0" borderId="39" applyNumberFormat="0" applyFill="0" applyAlignment="0" applyProtection="0">
      <alignment vertical="center"/>
    </xf>
    <xf numFmtId="0" fontId="45" fillId="26" borderId="40" applyNumberFormat="0" applyAlignment="0" applyProtection="0">
      <alignment vertical="center"/>
    </xf>
    <xf numFmtId="0" fontId="1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4" borderId="41">
      <alignment horizontal="center"/>
    </xf>
    <xf numFmtId="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4" fillId="0" borderId="0" applyNumberFormat="0" applyAlignment="0">
      <alignment horizontal="center"/>
    </xf>
    <xf numFmtId="6" fontId="4" fillId="0" borderId="0" applyFont="0" applyFill="0" applyBorder="0" applyAlignment="0" applyProtection="0"/>
    <xf numFmtId="49" fontId="54" fillId="0" borderId="42" applyBorder="0">
      <alignment horizontal="center" vertical="center"/>
    </xf>
    <xf numFmtId="0" fontId="47" fillId="10" borderId="34" applyNumberFormat="0" applyAlignment="0" applyProtection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7" fillId="0" borderId="0"/>
    <xf numFmtId="0" fontId="29" fillId="0" borderId="0" applyNumberFormat="0" applyFont="0" applyBorder="0">
      <alignment vertical="center"/>
    </xf>
    <xf numFmtId="49" fontId="49" fillId="0" borderId="0" applyFill="0" applyBorder="0" applyProtection="0"/>
    <xf numFmtId="49" fontId="21" fillId="0" borderId="0" applyFill="0" applyBorder="0" applyProtection="0">
      <alignment vertical="top" wrapText="1"/>
    </xf>
    <xf numFmtId="196" fontId="55" fillId="0" borderId="0" applyFill="0" applyBorder="0" applyProtection="0">
      <protection locked="0"/>
    </xf>
    <xf numFmtId="197" fontId="49" fillId="0" borderId="0" applyFill="0" applyBorder="0" applyProtection="0"/>
    <xf numFmtId="0" fontId="48" fillId="7" borderId="0" applyNumberFormat="0" applyBorder="0" applyAlignment="0" applyProtection="0">
      <alignment vertical="center"/>
    </xf>
    <xf numFmtId="0" fontId="11" fillId="0" borderId="44">
      <alignment horizontal="left" vertical="center"/>
    </xf>
    <xf numFmtId="10" fontId="16" fillId="3" borderId="25" applyNumberFormat="0" applyBorder="0" applyAlignment="0" applyProtection="0"/>
    <xf numFmtId="0" fontId="29" fillId="0" borderId="45" applyNumberFormat="0" applyBorder="0" applyAlignment="0">
      <alignment horizontal="center"/>
    </xf>
    <xf numFmtId="0" fontId="13" fillId="0" borderId="46" applyAlignment="0"/>
    <xf numFmtId="0" fontId="7" fillId="0" borderId="25">
      <alignment vertical="center"/>
    </xf>
    <xf numFmtId="0" fontId="15" fillId="0" borderId="0"/>
    <xf numFmtId="38" fontId="4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38" fontId="6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68" fillId="0" borderId="0">
      <alignment vertical="center"/>
    </xf>
  </cellStyleXfs>
  <cellXfs count="381">
    <xf numFmtId="0" fontId="0" fillId="0" borderId="0" xfId="0"/>
    <xf numFmtId="0" fontId="8" fillId="0" borderId="0" xfId="135" applyFont="1" applyAlignment="1">
      <alignment vertical="center"/>
    </xf>
    <xf numFmtId="0" fontId="5" fillId="0" borderId="0" xfId="135" applyFont="1" applyAlignment="1">
      <alignment vertical="center"/>
    </xf>
    <xf numFmtId="0" fontId="4" fillId="0" borderId="0" xfId="135"/>
    <xf numFmtId="0" fontId="58" fillId="0" borderId="0" xfId="135" applyFont="1" applyAlignment="1">
      <alignment vertical="center"/>
    </xf>
    <xf numFmtId="200" fontId="58" fillId="0" borderId="0" xfId="28" applyNumberFormat="1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58" fillId="0" borderId="0" xfId="28" applyFont="1" applyFill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/>
    </xf>
    <xf numFmtId="38" fontId="64" fillId="0" borderId="0" xfId="28" applyFont="1" applyFill="1" applyBorder="1" applyAlignment="1" applyProtection="1">
      <alignment vertical="center"/>
    </xf>
    <xf numFmtId="0" fontId="56" fillId="0" borderId="0" xfId="135" applyFont="1" applyAlignment="1">
      <alignment vertical="center"/>
    </xf>
    <xf numFmtId="176" fontId="56" fillId="0" borderId="0" xfId="135" applyNumberFormat="1" applyFont="1" applyAlignment="1">
      <alignment vertical="center"/>
    </xf>
    <xf numFmtId="0" fontId="58" fillId="0" borderId="27" xfId="135" applyFont="1" applyBorder="1" applyAlignment="1">
      <alignment vertical="center"/>
    </xf>
    <xf numFmtId="0" fontId="58" fillId="0" borderId="0" xfId="135" applyFont="1" applyAlignment="1">
      <alignment horizontal="center" vertical="center"/>
    </xf>
    <xf numFmtId="0" fontId="57" fillId="0" borderId="0" xfId="135" applyFont="1" applyAlignment="1">
      <alignment horizontal="center" vertical="center"/>
    </xf>
    <xf numFmtId="0" fontId="58" fillId="0" borderId="1" xfId="135" applyFont="1" applyBorder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6" fillId="0" borderId="0" xfId="135" applyFont="1" applyAlignment="1">
      <alignment horizontal="center" vertical="center"/>
    </xf>
    <xf numFmtId="0" fontId="56" fillId="0" borderId="0" xfId="135" applyFont="1" applyAlignment="1">
      <alignment vertical="center" shrinkToFit="1"/>
    </xf>
    <xf numFmtId="200" fontId="56" fillId="0" borderId="0" xfId="28" applyNumberFormat="1" applyFont="1" applyFill="1" applyBorder="1" applyAlignment="1" applyProtection="1">
      <alignment vertical="center"/>
    </xf>
    <xf numFmtId="0" fontId="56" fillId="0" borderId="0" xfId="135" applyFont="1" applyAlignment="1">
      <alignment horizontal="center" vertical="center" shrinkToFit="1"/>
    </xf>
    <xf numFmtId="38" fontId="56" fillId="0" borderId="0" xfId="28" applyFont="1" applyFill="1" applyBorder="1" applyAlignment="1" applyProtection="1">
      <alignment vertical="center"/>
    </xf>
    <xf numFmtId="38" fontId="65" fillId="0" borderId="0" xfId="28" applyFont="1" applyFill="1" applyBorder="1" applyAlignment="1" applyProtection="1">
      <alignment horizontal="center" vertical="center" shrinkToFit="1"/>
    </xf>
    <xf numFmtId="38" fontId="66" fillId="0" borderId="0" xfId="28" applyFont="1" applyFill="1" applyBorder="1" applyAlignment="1" applyProtection="1">
      <alignment horizontal="center" vertical="center" shrinkToFit="1"/>
    </xf>
    <xf numFmtId="38" fontId="67" fillId="0" borderId="0" xfId="28" applyFont="1" applyFill="1" applyBorder="1" applyAlignment="1" applyProtection="1">
      <alignment horizontal="center" vertical="center" shrinkToFit="1"/>
    </xf>
    <xf numFmtId="37" fontId="56" fillId="0" borderId="0" xfId="135" applyNumberFormat="1" applyFont="1" applyAlignment="1">
      <alignment vertical="center"/>
    </xf>
    <xf numFmtId="177" fontId="56" fillId="0" borderId="0" xfId="135" applyNumberFormat="1" applyFont="1" applyAlignment="1">
      <alignment vertical="center"/>
    </xf>
    <xf numFmtId="177" fontId="56" fillId="0" borderId="52" xfId="135" applyNumberFormat="1" applyFont="1" applyBorder="1" applyAlignment="1">
      <alignment horizontal="center" vertical="center"/>
    </xf>
    <xf numFmtId="0" fontId="56" fillId="0" borderId="0" xfId="135" applyFont="1" applyAlignment="1">
      <alignment horizontal="right" vertical="center"/>
    </xf>
    <xf numFmtId="37" fontId="56" fillId="0" borderId="49" xfId="135" applyNumberFormat="1" applyFont="1" applyBorder="1" applyAlignment="1">
      <alignment horizontal="centerContinuous" vertical="center"/>
    </xf>
    <xf numFmtId="37" fontId="56" fillId="0" borderId="4" xfId="135" applyNumberFormat="1" applyFont="1" applyBorder="1" applyAlignment="1">
      <alignment horizontal="centerContinuous" vertical="center"/>
    </xf>
    <xf numFmtId="37" fontId="56" fillId="0" borderId="54" xfId="135" applyNumberFormat="1" applyFont="1" applyBorder="1" applyAlignment="1">
      <alignment horizontal="centerContinuous" vertical="center"/>
    </xf>
    <xf numFmtId="37" fontId="56" fillId="0" borderId="49" xfId="135" applyNumberFormat="1" applyFont="1" applyBorder="1" applyAlignment="1">
      <alignment horizontal="center" vertical="center"/>
    </xf>
    <xf numFmtId="37" fontId="56" fillId="0" borderId="4" xfId="135" applyNumberFormat="1" applyFont="1" applyBorder="1" applyAlignment="1">
      <alignment horizontal="center" vertical="center"/>
    </xf>
    <xf numFmtId="177" fontId="56" fillId="0" borderId="4" xfId="135" applyNumberFormat="1" applyFont="1" applyBorder="1" applyAlignment="1">
      <alignment horizontal="centerContinuous" vertical="center"/>
    </xf>
    <xf numFmtId="177" fontId="56" fillId="0" borderId="24" xfId="135" applyNumberFormat="1" applyFont="1" applyBorder="1" applyAlignment="1">
      <alignment horizontal="centerContinuous" vertical="center"/>
    </xf>
    <xf numFmtId="0" fontId="56" fillId="0" borderId="24" xfId="135" applyFont="1" applyBorder="1" applyAlignment="1">
      <alignment horizontal="centerContinuous" vertical="center"/>
    </xf>
    <xf numFmtId="0" fontId="56" fillId="0" borderId="4" xfId="135" applyFont="1" applyBorder="1" applyAlignment="1">
      <alignment vertical="center"/>
    </xf>
    <xf numFmtId="0" fontId="56" fillId="0" borderId="10" xfId="135" applyFont="1" applyBorder="1" applyAlignment="1">
      <alignment vertical="center" shrinkToFit="1"/>
    </xf>
    <xf numFmtId="200" fontId="56" fillId="0" borderId="10" xfId="28" applyNumberFormat="1" applyFont="1" applyFill="1" applyBorder="1" applyAlignment="1" applyProtection="1">
      <alignment vertical="center"/>
    </xf>
    <xf numFmtId="0" fontId="56" fillId="0" borderId="10" xfId="135" applyFont="1" applyBorder="1" applyAlignment="1">
      <alignment horizontal="center" vertical="center" shrinkToFit="1"/>
    </xf>
    <xf numFmtId="38" fontId="56" fillId="0" borderId="10" xfId="28" applyFont="1" applyFill="1" applyBorder="1" applyAlignment="1" applyProtection="1">
      <alignment vertical="center"/>
    </xf>
    <xf numFmtId="37" fontId="56" fillId="0" borderId="55" xfId="135" applyNumberFormat="1" applyFont="1" applyBorder="1" applyAlignment="1">
      <alignment vertical="center"/>
    </xf>
    <xf numFmtId="37" fontId="56" fillId="0" borderId="1" xfId="135" applyNumberFormat="1" applyFont="1" applyBorder="1" applyAlignment="1">
      <alignment vertical="center"/>
    </xf>
    <xf numFmtId="176" fontId="56" fillId="0" borderId="1" xfId="135" applyNumberFormat="1" applyFont="1" applyBorder="1" applyAlignment="1">
      <alignment horizontal="center" vertical="center"/>
    </xf>
    <xf numFmtId="37" fontId="56" fillId="0" borderId="56" xfId="135" applyNumberFormat="1" applyFont="1" applyBorder="1" applyAlignment="1" applyProtection="1">
      <alignment horizontal="center" vertical="center"/>
      <protection locked="0"/>
    </xf>
    <xf numFmtId="37" fontId="56" fillId="0" borderId="51" xfId="135" applyNumberFormat="1" applyFont="1" applyBorder="1" applyAlignment="1" applyProtection="1">
      <alignment horizontal="center" vertical="center"/>
      <protection locked="0"/>
    </xf>
    <xf numFmtId="37" fontId="56" fillId="0" borderId="1" xfId="135" applyNumberFormat="1" applyFont="1" applyBorder="1" applyAlignment="1" applyProtection="1">
      <alignment horizontal="center" vertical="center"/>
      <protection locked="0"/>
    </xf>
    <xf numFmtId="177" fontId="56" fillId="0" borderId="1" xfId="135" applyNumberFormat="1" applyFont="1" applyBorder="1" applyAlignment="1">
      <alignment horizontal="center" vertical="center"/>
    </xf>
    <xf numFmtId="0" fontId="56" fillId="0" borderId="47" xfId="135" applyFont="1" applyBorder="1" applyAlignment="1">
      <alignment horizontal="center" vertical="center" shrinkToFit="1"/>
    </xf>
    <xf numFmtId="200" fontId="56" fillId="0" borderId="47" xfId="28" applyNumberFormat="1" applyFont="1" applyFill="1" applyBorder="1" applyAlignment="1" applyProtection="1">
      <alignment horizontal="center" vertical="center"/>
    </xf>
    <xf numFmtId="38" fontId="56" fillId="0" borderId="47" xfId="28" applyFont="1" applyFill="1" applyBorder="1" applyAlignment="1" applyProtection="1">
      <alignment horizontal="center" vertical="center"/>
    </xf>
    <xf numFmtId="0" fontId="56" fillId="0" borderId="41" xfId="135" applyFont="1" applyBorder="1" applyAlignment="1">
      <alignment horizontal="center" vertical="center" shrinkToFit="1"/>
    </xf>
    <xf numFmtId="37" fontId="56" fillId="0" borderId="23" xfId="135" applyNumberFormat="1" applyFont="1" applyBorder="1" applyAlignment="1">
      <alignment vertical="center"/>
    </xf>
    <xf numFmtId="37" fontId="56" fillId="0" borderId="24" xfId="135" applyNumberFormat="1" applyFont="1" applyBorder="1" applyAlignment="1">
      <alignment vertical="center"/>
    </xf>
    <xf numFmtId="176" fontId="56" fillId="0" borderId="24" xfId="135" applyNumberFormat="1" applyFont="1" applyBorder="1" applyAlignment="1" applyProtection="1">
      <alignment vertical="center"/>
      <protection locked="0"/>
    </xf>
    <xf numFmtId="37" fontId="56" fillId="0" borderId="59" xfId="135" applyNumberFormat="1" applyFont="1" applyBorder="1" applyAlignment="1" applyProtection="1">
      <alignment vertical="center"/>
      <protection locked="0"/>
    </xf>
    <xf numFmtId="37" fontId="56" fillId="0" borderId="23" xfId="135" applyNumberFormat="1" applyFont="1" applyBorder="1" applyAlignment="1" applyProtection="1">
      <alignment horizontal="center" vertical="center"/>
      <protection locked="0"/>
    </xf>
    <xf numFmtId="37" fontId="56" fillId="0" borderId="24" xfId="135" applyNumberFormat="1" applyFont="1" applyBorder="1" applyAlignment="1" applyProtection="1">
      <alignment horizontal="center" vertical="center"/>
      <protection locked="0"/>
    </xf>
    <xf numFmtId="177" fontId="56" fillId="0" borderId="24" xfId="135" applyNumberFormat="1" applyFont="1" applyBorder="1" applyAlignment="1">
      <alignment horizontal="center" vertical="center"/>
    </xf>
    <xf numFmtId="0" fontId="56" fillId="0" borderId="24" xfId="135" applyFont="1" applyBorder="1" applyAlignment="1">
      <alignment horizontal="center" vertical="center"/>
    </xf>
    <xf numFmtId="0" fontId="56" fillId="0" borderId="22" xfId="135" applyFont="1" applyBorder="1" applyAlignment="1">
      <alignment vertical="center" shrinkToFit="1"/>
    </xf>
    <xf numFmtId="200" fontId="56" fillId="0" borderId="22" xfId="28" applyNumberFormat="1" applyFont="1" applyFill="1" applyBorder="1" applyAlignment="1" applyProtection="1">
      <alignment vertical="center"/>
    </xf>
    <xf numFmtId="0" fontId="56" fillId="0" borderId="22" xfId="135" applyFont="1" applyBorder="1" applyAlignment="1">
      <alignment horizontal="center" vertical="center" shrinkToFit="1"/>
    </xf>
    <xf numFmtId="38" fontId="56" fillId="0" borderId="22" xfId="28" applyFont="1" applyFill="1" applyBorder="1" applyAlignment="1" applyProtection="1">
      <alignment vertical="center"/>
    </xf>
    <xf numFmtId="38" fontId="65" fillId="0" borderId="0" xfId="28" applyFont="1" applyFill="1" applyBorder="1" applyAlignment="1" applyProtection="1">
      <alignment vertical="center" shrinkToFit="1"/>
    </xf>
    <xf numFmtId="38" fontId="66" fillId="0" borderId="0" xfId="28" applyFont="1" applyFill="1" applyBorder="1" applyAlignment="1" applyProtection="1">
      <alignment vertical="center" shrinkToFit="1"/>
    </xf>
    <xf numFmtId="38" fontId="67" fillId="0" borderId="0" xfId="28" applyFont="1" applyFill="1" applyBorder="1" applyAlignment="1" applyProtection="1">
      <alignment vertical="center" shrinkToFit="1"/>
    </xf>
    <xf numFmtId="0" fontId="56" fillId="0" borderId="22" xfId="135" applyFont="1" applyBorder="1" applyAlignment="1">
      <alignment vertical="center"/>
    </xf>
    <xf numFmtId="0" fontId="56" fillId="0" borderId="22" xfId="135" applyFont="1" applyBorder="1" applyAlignment="1">
      <alignment horizontal="right" vertical="center"/>
    </xf>
    <xf numFmtId="0" fontId="56" fillId="0" borderId="22" xfId="135" applyFont="1" applyBorder="1" applyAlignment="1">
      <alignment horizontal="center" vertical="center"/>
    </xf>
    <xf numFmtId="37" fontId="56" fillId="0" borderId="11" xfId="135" applyNumberFormat="1" applyFont="1" applyBorder="1" applyAlignment="1" applyProtection="1">
      <alignment vertical="center"/>
      <protection locked="0"/>
    </xf>
    <xf numFmtId="37" fontId="56" fillId="0" borderId="55" xfId="135" applyNumberFormat="1" applyFont="1" applyBorder="1" applyAlignment="1" applyProtection="1">
      <alignment vertical="center"/>
      <protection locked="0"/>
    </xf>
    <xf numFmtId="37" fontId="56" fillId="0" borderId="1" xfId="135" applyNumberFormat="1" applyFont="1" applyBorder="1" applyAlignment="1" applyProtection="1">
      <alignment vertical="center"/>
      <protection locked="0"/>
    </xf>
    <xf numFmtId="176" fontId="56" fillId="0" borderId="1" xfId="135" applyNumberFormat="1" applyFont="1" applyBorder="1" applyAlignment="1" applyProtection="1">
      <alignment vertical="center"/>
      <protection locked="0"/>
    </xf>
    <xf numFmtId="37" fontId="56" fillId="0" borderId="56" xfId="135" applyNumberFormat="1" applyFont="1" applyBorder="1" applyAlignment="1" applyProtection="1">
      <alignment vertical="center"/>
      <protection locked="0"/>
    </xf>
    <xf numFmtId="37" fontId="56" fillId="0" borderId="51" xfId="135" applyNumberFormat="1" applyFont="1" applyBorder="1" applyAlignment="1" applyProtection="1">
      <alignment vertical="center"/>
      <protection locked="0"/>
    </xf>
    <xf numFmtId="37" fontId="56" fillId="0" borderId="1" xfId="135" applyNumberFormat="1" applyFont="1" applyBorder="1" applyAlignment="1" applyProtection="1">
      <alignment vertical="center" shrinkToFit="1"/>
      <protection locked="0"/>
    </xf>
    <xf numFmtId="199" fontId="56" fillId="0" borderId="1" xfId="135" applyNumberFormat="1" applyFont="1" applyBorder="1" applyAlignment="1" applyProtection="1">
      <alignment vertical="center" shrinkToFit="1"/>
      <protection locked="0"/>
    </xf>
    <xf numFmtId="201" fontId="56" fillId="0" borderId="1" xfId="135" applyNumberFormat="1" applyFont="1" applyBorder="1" applyAlignment="1" applyProtection="1">
      <alignment vertical="center" shrinkToFit="1"/>
      <protection locked="0"/>
    </xf>
    <xf numFmtId="0" fontId="56" fillId="0" borderId="20" xfId="135" applyFont="1" applyBorder="1" applyAlignment="1">
      <alignment vertical="center" shrinkToFit="1"/>
    </xf>
    <xf numFmtId="200" fontId="56" fillId="0" borderId="20" xfId="28" applyNumberFormat="1" applyFont="1" applyFill="1" applyBorder="1" applyAlignment="1" applyProtection="1">
      <alignment vertical="center"/>
    </xf>
    <xf numFmtId="0" fontId="56" fillId="0" borderId="20" xfId="135" applyFont="1" applyBorder="1" applyAlignment="1">
      <alignment horizontal="center" vertical="center" shrinkToFit="1"/>
    </xf>
    <xf numFmtId="38" fontId="56" fillId="0" borderId="20" xfId="28" applyFont="1" applyFill="1" applyBorder="1" applyAlignment="1" applyProtection="1">
      <alignment vertical="center"/>
    </xf>
    <xf numFmtId="0" fontId="56" fillId="0" borderId="20" xfId="135" applyFont="1" applyBorder="1" applyAlignment="1">
      <alignment vertical="center"/>
    </xf>
    <xf numFmtId="0" fontId="56" fillId="0" borderId="20" xfId="135" applyFont="1" applyBorder="1" applyAlignment="1">
      <alignment horizontal="right" vertical="center"/>
    </xf>
    <xf numFmtId="0" fontId="56" fillId="0" borderId="20" xfId="135" applyFont="1" applyBorder="1" applyAlignment="1">
      <alignment horizontal="center" vertical="center"/>
    </xf>
    <xf numFmtId="37" fontId="56" fillId="0" borderId="30" xfId="135" applyNumberFormat="1" applyFont="1" applyBorder="1" applyAlignment="1" applyProtection="1">
      <alignment vertical="center"/>
      <protection locked="0"/>
    </xf>
    <xf numFmtId="37" fontId="56" fillId="0" borderId="60" xfId="135" applyNumberFormat="1" applyFont="1" applyBorder="1" applyAlignment="1" applyProtection="1">
      <alignment vertical="center"/>
      <protection locked="0"/>
    </xf>
    <xf numFmtId="37" fontId="56" fillId="0" borderId="24" xfId="135" applyNumberFormat="1" applyFont="1" applyBorder="1" applyAlignment="1" applyProtection="1">
      <alignment vertical="center"/>
      <protection locked="0"/>
    </xf>
    <xf numFmtId="37" fontId="56" fillId="0" borderId="23" xfId="135" applyNumberFormat="1" applyFont="1" applyBorder="1" applyAlignment="1" applyProtection="1">
      <alignment vertical="center"/>
      <protection locked="0"/>
    </xf>
    <xf numFmtId="202" fontId="56" fillId="0" borderId="24" xfId="135" applyNumberFormat="1" applyFont="1" applyBorder="1" applyAlignment="1" applyProtection="1">
      <alignment vertical="center"/>
      <protection locked="0"/>
    </xf>
    <xf numFmtId="0" fontId="56" fillId="0" borderId="28" xfId="135" applyFont="1" applyBorder="1" applyAlignment="1">
      <alignment horizontal="center" vertical="center"/>
    </xf>
    <xf numFmtId="178" fontId="56" fillId="0" borderId="21" xfId="135" applyNumberFormat="1" applyFont="1" applyBorder="1" applyAlignment="1">
      <alignment vertical="center" shrinkToFit="1"/>
    </xf>
    <xf numFmtId="0" fontId="56" fillId="0" borderId="29" xfId="135" applyFont="1" applyBorder="1" applyAlignment="1">
      <alignment horizontal="center" vertical="center"/>
    </xf>
    <xf numFmtId="178" fontId="56" fillId="0" borderId="29" xfId="135" applyNumberFormat="1" applyFont="1" applyBorder="1" applyAlignment="1">
      <alignment vertical="center" shrinkToFit="1"/>
    </xf>
    <xf numFmtId="37" fontId="56" fillId="0" borderId="21" xfId="135" applyNumberFormat="1" applyFont="1" applyBorder="1" applyAlignment="1">
      <alignment vertical="center" shrinkToFit="1"/>
    </xf>
    <xf numFmtId="0" fontId="56" fillId="0" borderId="29" xfId="135" applyFont="1" applyBorder="1" applyAlignment="1">
      <alignment vertical="center" shrinkToFit="1"/>
    </xf>
    <xf numFmtId="203" fontId="56" fillId="0" borderId="29" xfId="135" applyNumberFormat="1" applyFont="1" applyBorder="1" applyAlignment="1">
      <alignment vertical="center" shrinkToFit="1"/>
    </xf>
    <xf numFmtId="0" fontId="59" fillId="0" borderId="20" xfId="135" applyFont="1" applyBorder="1" applyAlignment="1">
      <alignment horizontal="center" vertical="center" shrinkToFit="1"/>
    </xf>
    <xf numFmtId="38" fontId="56" fillId="0" borderId="22" xfId="28" applyFont="1" applyFill="1" applyBorder="1" applyAlignment="1" applyProtection="1">
      <alignment horizontal="right" vertical="center"/>
    </xf>
    <xf numFmtId="38" fontId="56" fillId="0" borderId="20" xfId="28" applyFont="1" applyFill="1" applyBorder="1" applyAlignment="1" applyProtection="1">
      <alignment horizontal="right" vertical="center"/>
    </xf>
    <xf numFmtId="0" fontId="56" fillId="0" borderId="20" xfId="155" applyFont="1" applyBorder="1" applyAlignment="1">
      <alignment vertical="center" shrinkToFit="1"/>
    </xf>
    <xf numFmtId="37" fontId="56" fillId="0" borderId="29" xfId="135" applyNumberFormat="1" applyFont="1" applyBorder="1" applyAlignment="1">
      <alignment vertical="center" shrinkToFit="1"/>
    </xf>
    <xf numFmtId="38" fontId="60" fillId="0" borderId="20" xfId="28" applyFont="1" applyFill="1" applyBorder="1" applyAlignment="1" applyProtection="1">
      <alignment vertical="center"/>
    </xf>
    <xf numFmtId="198" fontId="57" fillId="0" borderId="61" xfId="133" applyNumberFormat="1" applyFont="1" applyBorder="1" applyAlignment="1" applyProtection="1">
      <alignment shrinkToFit="1"/>
      <protection locked="0"/>
    </xf>
    <xf numFmtId="0" fontId="57" fillId="0" borderId="0" xfId="133" applyFont="1" applyAlignment="1" applyProtection="1">
      <alignment horizontal="center" shrinkToFit="1"/>
      <protection locked="0"/>
    </xf>
    <xf numFmtId="198" fontId="57" fillId="0" borderId="62" xfId="133" applyNumberFormat="1" applyFont="1" applyBorder="1" applyAlignment="1" applyProtection="1">
      <alignment shrinkToFit="1"/>
      <protection locked="0"/>
    </xf>
    <xf numFmtId="0" fontId="57" fillId="0" borderId="27" xfId="133" applyFont="1" applyBorder="1" applyAlignment="1" applyProtection="1">
      <alignment horizontal="center" shrinkToFit="1"/>
      <protection locked="0"/>
    </xf>
    <xf numFmtId="0" fontId="57" fillId="0" borderId="23" xfId="133" applyFont="1" applyBorder="1" applyAlignment="1">
      <alignment horizontal="center" shrinkToFit="1"/>
    </xf>
    <xf numFmtId="0" fontId="57" fillId="0" borderId="0" xfId="133" applyFont="1" applyAlignment="1">
      <alignment horizontal="center" shrinkToFit="1"/>
    </xf>
    <xf numFmtId="0" fontId="57" fillId="0" borderId="27" xfId="133" applyFont="1" applyBorder="1" applyAlignment="1">
      <alignment horizontal="center" shrinkToFit="1"/>
    </xf>
    <xf numFmtId="0" fontId="58" fillId="0" borderId="0" xfId="135" applyFont="1"/>
    <xf numFmtId="39" fontId="56" fillId="0" borderId="1" xfId="135" applyNumberFormat="1" applyFont="1" applyBorder="1" applyAlignment="1" applyProtection="1">
      <alignment horizontal="right" vertical="center"/>
      <protection locked="0"/>
    </xf>
    <xf numFmtId="200" fontId="69" fillId="0" borderId="10" xfId="28" applyNumberFormat="1" applyFont="1" applyFill="1" applyBorder="1" applyAlignment="1" applyProtection="1">
      <alignment vertical="center"/>
    </xf>
    <xf numFmtId="200" fontId="69" fillId="0" borderId="47" xfId="28" applyNumberFormat="1" applyFont="1" applyFill="1" applyBorder="1" applyAlignment="1" applyProtection="1">
      <alignment horizontal="center" vertical="center"/>
    </xf>
    <xf numFmtId="200" fontId="69" fillId="0" borderId="22" xfId="28" applyNumberFormat="1" applyFont="1" applyFill="1" applyBorder="1" applyAlignment="1" applyProtection="1">
      <alignment vertical="center"/>
    </xf>
    <xf numFmtId="200" fontId="69" fillId="0" borderId="20" xfId="28" applyNumberFormat="1" applyFont="1" applyFill="1" applyBorder="1" applyAlignment="1" applyProtection="1">
      <alignment vertical="center"/>
    </xf>
    <xf numFmtId="198" fontId="69" fillId="0" borderId="15" xfId="27" applyNumberFormat="1" applyFont="1" applyFill="1" applyBorder="1" applyAlignment="1" applyProtection="1">
      <alignment vertical="center"/>
    </xf>
    <xf numFmtId="198" fontId="69" fillId="0" borderId="14" xfId="27" applyNumberFormat="1" applyFont="1" applyFill="1" applyBorder="1" applyAlignment="1" applyProtection="1">
      <alignment vertical="center"/>
    </xf>
    <xf numFmtId="38" fontId="70" fillId="0" borderId="47" xfId="28" applyFont="1" applyFill="1" applyBorder="1" applyAlignment="1" applyProtection="1">
      <alignment horizontal="center" vertical="center"/>
    </xf>
    <xf numFmtId="38" fontId="70" fillId="0" borderId="22" xfId="28" applyFont="1" applyFill="1" applyBorder="1" applyAlignment="1" applyProtection="1">
      <alignment vertical="center"/>
    </xf>
    <xf numFmtId="38" fontId="70" fillId="0" borderId="20" xfId="28" applyFont="1" applyFill="1" applyBorder="1" applyAlignment="1" applyProtection="1">
      <alignment vertical="center"/>
    </xf>
    <xf numFmtId="38" fontId="70" fillId="0" borderId="15" xfId="27" applyFont="1" applyFill="1" applyBorder="1" applyAlignment="1" applyProtection="1">
      <alignment vertical="center"/>
    </xf>
    <xf numFmtId="38" fontId="70" fillId="0" borderId="14" xfId="27" applyFont="1" applyFill="1" applyBorder="1" applyAlignment="1" applyProtection="1">
      <alignment vertical="center"/>
    </xf>
    <xf numFmtId="38" fontId="70" fillId="0" borderId="10" xfId="28" applyFont="1" applyFill="1" applyBorder="1" applyAlignment="1" applyProtection="1">
      <alignment vertical="center"/>
    </xf>
    <xf numFmtId="38" fontId="70" fillId="0" borderId="15" xfId="27" applyFont="1" applyFill="1" applyBorder="1" applyAlignment="1" applyProtection="1">
      <alignment horizontal="right" vertical="center"/>
    </xf>
    <xf numFmtId="38" fontId="70" fillId="0" borderId="14" xfId="27" applyFont="1" applyFill="1" applyBorder="1" applyAlignment="1" applyProtection="1">
      <alignment horizontal="right" vertical="center"/>
    </xf>
    <xf numFmtId="0" fontId="5" fillId="0" borderId="0" xfId="135" applyFont="1" applyFill="1" applyAlignment="1">
      <alignment vertical="center"/>
    </xf>
    <xf numFmtId="0" fontId="69" fillId="0" borderId="0" xfId="135" applyFont="1" applyFill="1" applyAlignment="1">
      <alignment horizontal="center" vertical="center"/>
    </xf>
    <xf numFmtId="0" fontId="69" fillId="0" borderId="0" xfId="135" applyFont="1" applyFill="1" applyAlignment="1">
      <alignment vertical="center" shrinkToFit="1"/>
    </xf>
    <xf numFmtId="0" fontId="69" fillId="0" borderId="10" xfId="135" applyFont="1" applyFill="1" applyBorder="1" applyAlignment="1">
      <alignment vertical="center" shrinkToFit="1"/>
    </xf>
    <xf numFmtId="0" fontId="69" fillId="0" borderId="10" xfId="135" applyFont="1" applyFill="1" applyBorder="1" applyAlignment="1">
      <alignment horizontal="center" vertical="center" shrinkToFit="1"/>
    </xf>
    <xf numFmtId="0" fontId="69" fillId="0" borderId="0" xfId="135" applyFont="1" applyFill="1" applyAlignment="1">
      <alignment horizontal="right" vertical="center"/>
    </xf>
    <xf numFmtId="0" fontId="69" fillId="0" borderId="47" xfId="135" applyFont="1" applyFill="1" applyBorder="1" applyAlignment="1">
      <alignment horizontal="center" vertical="center" shrinkToFit="1"/>
    </xf>
    <xf numFmtId="0" fontId="69" fillId="0" borderId="41" xfId="135" applyFont="1" applyFill="1" applyBorder="1" applyAlignment="1">
      <alignment horizontal="center" vertical="center" shrinkToFit="1"/>
    </xf>
    <xf numFmtId="0" fontId="69" fillId="0" borderId="28" xfId="135" applyFont="1" applyFill="1" applyBorder="1" applyAlignment="1">
      <alignment horizontal="center" vertical="center"/>
    </xf>
    <xf numFmtId="0" fontId="69" fillId="0" borderId="22" xfId="135" applyFont="1" applyFill="1" applyBorder="1" applyAlignment="1">
      <alignment vertical="center" shrinkToFit="1"/>
    </xf>
    <xf numFmtId="0" fontId="69" fillId="0" borderId="22" xfId="135" applyFont="1" applyFill="1" applyBorder="1" applyAlignment="1">
      <alignment horizontal="center" vertical="center" shrinkToFit="1"/>
    </xf>
    <xf numFmtId="178" fontId="69" fillId="0" borderId="21" xfId="135" applyNumberFormat="1" applyFont="1" applyFill="1" applyBorder="1" applyAlignment="1">
      <alignment vertical="center" shrinkToFit="1"/>
    </xf>
    <xf numFmtId="0" fontId="69" fillId="0" borderId="29" xfId="135" applyFont="1" applyFill="1" applyBorder="1" applyAlignment="1">
      <alignment horizontal="center" vertical="center"/>
    </xf>
    <xf numFmtId="0" fontId="70" fillId="0" borderId="20" xfId="135" applyFont="1" applyFill="1" applyBorder="1" applyAlignment="1">
      <alignment vertical="center" shrinkToFit="1"/>
    </xf>
    <xf numFmtId="0" fontId="69" fillId="0" borderId="20" xfId="135" applyFont="1" applyFill="1" applyBorder="1" applyAlignment="1">
      <alignment vertical="center" shrinkToFit="1"/>
    </xf>
    <xf numFmtId="0" fontId="69" fillId="0" borderId="20" xfId="135" applyFont="1" applyFill="1" applyBorder="1" applyAlignment="1">
      <alignment horizontal="center" vertical="center" shrinkToFit="1"/>
    </xf>
    <xf numFmtId="203" fontId="69" fillId="0" borderId="29" xfId="135" applyNumberFormat="1" applyFont="1" applyFill="1" applyBorder="1" applyAlignment="1">
      <alignment vertical="center" shrinkToFit="1"/>
    </xf>
    <xf numFmtId="0" fontId="69" fillId="0" borderId="21" xfId="135" applyFont="1" applyFill="1" applyBorder="1" applyAlignment="1">
      <alignment vertical="center" shrinkToFit="1"/>
    </xf>
    <xf numFmtId="0" fontId="69" fillId="0" borderId="29" xfId="135" applyFont="1" applyFill="1" applyBorder="1" applyAlignment="1">
      <alignment horizontal="right" vertical="center" shrinkToFit="1"/>
    </xf>
    <xf numFmtId="37" fontId="69" fillId="0" borderId="21" xfId="135" applyNumberFormat="1" applyFont="1" applyFill="1" applyBorder="1" applyAlignment="1">
      <alignment vertical="center" shrinkToFit="1"/>
    </xf>
    <xf numFmtId="0" fontId="69" fillId="0" borderId="29" xfId="135" applyFont="1" applyFill="1" applyBorder="1" applyAlignment="1">
      <alignment vertical="center" shrinkToFit="1"/>
    </xf>
    <xf numFmtId="0" fontId="69" fillId="0" borderId="16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vertical="center" shrinkToFit="1"/>
    </xf>
    <xf numFmtId="0" fontId="69" fillId="0" borderId="15" xfId="0" applyFont="1" applyFill="1" applyBorder="1" applyAlignment="1">
      <alignment horizontal="center" vertical="center" shrinkToFit="1"/>
    </xf>
    <xf numFmtId="37" fontId="69" fillId="0" borderId="12" xfId="0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 shrinkToFit="1"/>
    </xf>
    <xf numFmtId="0" fontId="69" fillId="0" borderId="14" xfId="0" applyFont="1" applyFill="1" applyBorder="1" applyAlignment="1">
      <alignment vertical="center" shrinkToFit="1"/>
    </xf>
    <xf numFmtId="37" fontId="70" fillId="0" borderId="28" xfId="0" applyNumberFormat="1" applyFont="1" applyFill="1" applyBorder="1" applyAlignment="1">
      <alignment vertical="center"/>
    </xf>
    <xf numFmtId="37" fontId="70" fillId="0" borderId="29" xfId="0" applyNumberFormat="1" applyFont="1" applyFill="1" applyBorder="1" applyAlignment="1">
      <alignment vertical="center"/>
    </xf>
    <xf numFmtId="178" fontId="69" fillId="0" borderId="29" xfId="135" applyNumberFormat="1" applyFont="1" applyFill="1" applyBorder="1" applyAlignment="1">
      <alignment vertical="center" shrinkToFit="1"/>
    </xf>
    <xf numFmtId="0" fontId="70" fillId="0" borderId="22" xfId="135" applyFont="1" applyFill="1" applyBorder="1" applyAlignment="1">
      <alignment vertical="center" shrinkToFit="1"/>
    </xf>
    <xf numFmtId="200" fontId="70" fillId="0" borderId="22" xfId="28" applyNumberFormat="1" applyFont="1" applyFill="1" applyBorder="1" applyAlignment="1" applyProtection="1">
      <alignment vertical="center"/>
    </xf>
    <xf numFmtId="0" fontId="70" fillId="0" borderId="22" xfId="135" applyFont="1" applyFill="1" applyBorder="1" applyAlignment="1">
      <alignment horizontal="center" vertical="center" shrinkToFit="1"/>
    </xf>
    <xf numFmtId="200" fontId="70" fillId="0" borderId="20" xfId="28" applyNumberFormat="1" applyFont="1" applyFill="1" applyBorder="1" applyAlignment="1" applyProtection="1">
      <alignment vertical="center"/>
    </xf>
    <xf numFmtId="0" fontId="70" fillId="0" borderId="20" xfId="135" applyFont="1" applyFill="1" applyBorder="1" applyAlignment="1">
      <alignment horizontal="center" vertical="center" shrinkToFit="1"/>
    </xf>
    <xf numFmtId="0" fontId="4" fillId="0" borderId="0" xfId="135" applyFill="1"/>
    <xf numFmtId="0" fontId="58" fillId="0" borderId="0" xfId="135" applyFont="1" applyFill="1" applyAlignment="1">
      <alignment vertical="center"/>
    </xf>
    <xf numFmtId="0" fontId="71" fillId="0" borderId="0" xfId="135" applyFont="1" applyFill="1" applyAlignment="1">
      <alignment vertical="center"/>
    </xf>
    <xf numFmtId="0" fontId="58" fillId="0" borderId="0" xfId="0" applyFont="1"/>
    <xf numFmtId="0" fontId="56" fillId="0" borderId="0" xfId="0" applyFont="1"/>
    <xf numFmtId="0" fontId="70" fillId="0" borderId="20" xfId="135" applyFont="1" applyFill="1" applyBorder="1" applyAlignment="1">
      <alignment horizontal="right" vertical="center" shrinkToFit="1"/>
    </xf>
    <xf numFmtId="0" fontId="69" fillId="0" borderId="20" xfId="135" applyFont="1" applyFill="1" applyBorder="1" applyAlignment="1">
      <alignment horizontal="right" vertical="center" shrinkToFit="1"/>
    </xf>
    <xf numFmtId="199" fontId="69" fillId="0" borderId="20" xfId="28" applyNumberFormat="1" applyFont="1" applyFill="1" applyBorder="1" applyAlignment="1" applyProtection="1">
      <alignment vertical="center"/>
    </xf>
    <xf numFmtId="0" fontId="69" fillId="0" borderId="14" xfId="0" applyFont="1" applyFill="1" applyBorder="1" applyAlignment="1">
      <alignment horizontal="left" vertical="center" shrinkToFit="1"/>
    </xf>
    <xf numFmtId="0" fontId="4" fillId="28" borderId="0" xfId="135" applyFill="1"/>
    <xf numFmtId="0" fontId="56" fillId="0" borderId="10" xfId="0" applyFont="1" applyBorder="1" applyAlignment="1">
      <alignment shrinkToFit="1"/>
    </xf>
    <xf numFmtId="200" fontId="56" fillId="0" borderId="10" xfId="27" applyNumberFormat="1" applyFont="1" applyBorder="1" applyAlignment="1" applyProtection="1"/>
    <xf numFmtId="0" fontId="56" fillId="0" borderId="10" xfId="0" applyFont="1" applyBorder="1" applyAlignment="1">
      <alignment horizontal="center" shrinkToFit="1"/>
    </xf>
    <xf numFmtId="205" fontId="56" fillId="0" borderId="10" xfId="0" applyNumberFormat="1" applyFont="1" applyBorder="1"/>
    <xf numFmtId="176" fontId="69" fillId="0" borderId="20" xfId="28" applyNumberFormat="1" applyFont="1" applyFill="1" applyBorder="1" applyAlignment="1" applyProtection="1">
      <alignment vertical="center"/>
    </xf>
    <xf numFmtId="0" fontId="69" fillId="0" borderId="22" xfId="0" applyFont="1" applyFill="1" applyBorder="1" applyAlignment="1">
      <alignment vertical="center" shrinkToFit="1"/>
    </xf>
    <xf numFmtId="9" fontId="69" fillId="0" borderId="20" xfId="135" applyNumberFormat="1" applyFont="1" applyFill="1" applyBorder="1" applyAlignment="1">
      <alignment vertical="center" shrinkToFit="1"/>
    </xf>
    <xf numFmtId="38" fontId="69" fillId="0" borderId="21" xfId="27" applyNumberFormat="1" applyFont="1" applyFill="1" applyBorder="1" applyAlignment="1">
      <alignment vertical="center" shrinkToFit="1"/>
    </xf>
    <xf numFmtId="38" fontId="69" fillId="0" borderId="29" xfId="27" applyNumberFormat="1" applyFont="1" applyFill="1" applyBorder="1" applyAlignment="1">
      <alignment horizontal="right" vertical="center" shrinkToFit="1"/>
    </xf>
    <xf numFmtId="0" fontId="69" fillId="0" borderId="75" xfId="135" applyFont="1" applyFill="1" applyBorder="1" applyAlignment="1">
      <alignment horizontal="center" vertical="center" shrinkToFit="1"/>
    </xf>
    <xf numFmtId="0" fontId="69" fillId="0" borderId="61" xfId="135" applyFont="1" applyFill="1" applyBorder="1" applyAlignment="1">
      <alignment vertical="center" shrinkToFit="1"/>
    </xf>
    <xf numFmtId="0" fontId="69" fillId="0" borderId="72" xfId="135" applyFont="1" applyFill="1" applyBorder="1" applyAlignment="1">
      <alignment horizontal="right" vertical="center" shrinkToFit="1"/>
    </xf>
    <xf numFmtId="38" fontId="69" fillId="0" borderId="61" xfId="27" applyNumberFormat="1" applyFont="1" applyFill="1" applyBorder="1" applyAlignment="1">
      <alignment vertical="center" shrinkToFit="1"/>
    </xf>
    <xf numFmtId="38" fontId="69" fillId="0" borderId="72" xfId="27" applyNumberFormat="1" applyFont="1" applyFill="1" applyBorder="1" applyAlignment="1">
      <alignment horizontal="right" vertical="center" shrinkToFit="1"/>
    </xf>
    <xf numFmtId="0" fontId="69" fillId="0" borderId="77" xfId="135" applyFont="1" applyFill="1" applyBorder="1" applyAlignment="1">
      <alignment horizontal="center" vertical="center"/>
    </xf>
    <xf numFmtId="0" fontId="69" fillId="0" borderId="71" xfId="135" applyFont="1" applyFill="1" applyBorder="1" applyAlignment="1">
      <alignment horizontal="center" vertical="center"/>
    </xf>
    <xf numFmtId="0" fontId="69" fillId="0" borderId="77" xfId="0" applyFont="1" applyFill="1" applyBorder="1" applyAlignment="1">
      <alignment horizontal="center" vertical="center"/>
    </xf>
    <xf numFmtId="0" fontId="69" fillId="0" borderId="71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left" vertical="center" shrinkToFit="1"/>
    </xf>
    <xf numFmtId="0" fontId="56" fillId="0" borderId="27" xfId="0" applyFont="1" applyBorder="1" applyAlignment="1">
      <alignment horizontal="center"/>
    </xf>
    <xf numFmtId="0" fontId="72" fillId="0" borderId="0" xfId="158" applyFont="1">
      <alignment vertical="center"/>
    </xf>
    <xf numFmtId="0" fontId="72" fillId="0" borderId="66" xfId="158" applyFont="1" applyBorder="1">
      <alignment vertical="center"/>
    </xf>
    <xf numFmtId="0" fontId="75" fillId="0" borderId="0" xfId="158" applyFont="1" applyAlignment="1">
      <alignment horizontal="center" vertical="center"/>
    </xf>
    <xf numFmtId="58" fontId="75" fillId="0" borderId="0" xfId="158" applyNumberFormat="1" applyFont="1" applyAlignment="1">
      <alignment horizontal="center" vertical="center"/>
    </xf>
    <xf numFmtId="0" fontId="77" fillId="0" borderId="0" xfId="158" applyFont="1" applyAlignment="1">
      <alignment horizontal="center" vertical="center"/>
    </xf>
    <xf numFmtId="0" fontId="73" fillId="0" borderId="0" xfId="158" applyFont="1" applyAlignment="1">
      <alignment horizontal="center" vertical="center"/>
    </xf>
    <xf numFmtId="0" fontId="73" fillId="0" borderId="0" xfId="158" applyFont="1" applyAlignment="1">
      <alignment horizontal="right" vertical="center"/>
    </xf>
    <xf numFmtId="0" fontId="72" fillId="0" borderId="63" xfId="158" applyFont="1" applyBorder="1">
      <alignment vertical="center"/>
    </xf>
    <xf numFmtId="0" fontId="72" fillId="0" borderId="63" xfId="158" applyFont="1" applyBorder="1" applyAlignment="1">
      <alignment horizontal="right" vertical="center"/>
    </xf>
    <xf numFmtId="0" fontId="78" fillId="0" borderId="0" xfId="158" applyFont="1" applyAlignment="1"/>
    <xf numFmtId="0" fontId="1" fillId="0" borderId="0" xfId="158" applyAlignment="1"/>
    <xf numFmtId="0" fontId="80" fillId="0" borderId="57" xfId="159" applyFont="1" applyBorder="1">
      <alignment vertical="center"/>
    </xf>
    <xf numFmtId="0" fontId="80" fillId="0" borderId="69" xfId="159" applyFont="1" applyBorder="1">
      <alignment vertical="center"/>
    </xf>
    <xf numFmtId="0" fontId="80" fillId="0" borderId="0" xfId="159" applyFont="1">
      <alignment vertical="center"/>
    </xf>
    <xf numFmtId="0" fontId="80" fillId="0" borderId="68" xfId="159" applyFont="1" applyBorder="1">
      <alignment vertical="center"/>
    </xf>
    <xf numFmtId="0" fontId="20" fillId="0" borderId="0" xfId="159" applyFont="1">
      <alignment vertical="center"/>
    </xf>
    <xf numFmtId="0" fontId="80" fillId="0" borderId="50" xfId="159" applyFont="1" applyBorder="1">
      <alignment vertical="center"/>
    </xf>
    <xf numFmtId="0" fontId="80" fillId="0" borderId="27" xfId="159" applyFont="1" applyBorder="1">
      <alignment vertical="center"/>
    </xf>
    <xf numFmtId="0" fontId="80" fillId="0" borderId="23" xfId="159" applyFont="1" applyBorder="1">
      <alignment vertical="center"/>
    </xf>
    <xf numFmtId="0" fontId="80" fillId="27" borderId="79" xfId="159" applyFont="1" applyFill="1" applyBorder="1" applyAlignment="1">
      <alignment horizontal="left" vertical="center"/>
    </xf>
    <xf numFmtId="0" fontId="80" fillId="27" borderId="79" xfId="159" applyFont="1" applyFill="1" applyBorder="1">
      <alignment vertical="center"/>
    </xf>
    <xf numFmtId="0" fontId="80" fillId="27" borderId="83" xfId="159" applyFont="1" applyFill="1" applyBorder="1" applyAlignment="1">
      <alignment horizontal="right" vertical="center"/>
    </xf>
    <xf numFmtId="0" fontId="80" fillId="27" borderId="0" xfId="159" applyFont="1" applyFill="1" applyAlignment="1">
      <alignment horizontal="left" vertical="center"/>
    </xf>
    <xf numFmtId="0" fontId="80" fillId="27" borderId="0" xfId="159" applyFont="1" applyFill="1">
      <alignment vertical="center"/>
    </xf>
    <xf numFmtId="0" fontId="80" fillId="27" borderId="67" xfId="159" applyFont="1" applyFill="1" applyBorder="1" applyAlignment="1">
      <alignment horizontal="right" vertical="center"/>
    </xf>
    <xf numFmtId="0" fontId="80" fillId="0" borderId="79" xfId="159" applyFont="1" applyBorder="1" applyAlignment="1">
      <alignment horizontal="left" vertical="center"/>
    </xf>
    <xf numFmtId="0" fontId="80" fillId="0" borderId="79" xfId="159" applyFont="1" applyBorder="1">
      <alignment vertical="center"/>
    </xf>
    <xf numFmtId="0" fontId="80" fillId="0" borderId="83" xfId="159" applyFont="1" applyBorder="1" applyAlignment="1">
      <alignment horizontal="right" vertical="center"/>
    </xf>
    <xf numFmtId="0" fontId="80" fillId="0" borderId="0" xfId="159" applyFont="1" applyAlignment="1">
      <alignment horizontal="left" vertical="center"/>
    </xf>
    <xf numFmtId="0" fontId="80" fillId="0" borderId="67" xfId="159" applyFont="1" applyBorder="1" applyAlignment="1">
      <alignment horizontal="right" vertical="center"/>
    </xf>
    <xf numFmtId="0" fontId="80" fillId="0" borderId="67" xfId="159" quotePrefix="1" applyFont="1" applyBorder="1" applyAlignment="1">
      <alignment horizontal="right" vertical="center"/>
    </xf>
    <xf numFmtId="0" fontId="80" fillId="0" borderId="88" xfId="159" applyFont="1" applyBorder="1" applyAlignment="1">
      <alignment horizontal="left" vertical="center"/>
    </xf>
    <xf numFmtId="0" fontId="80" fillId="0" borderId="88" xfId="159" applyFont="1" applyBorder="1">
      <alignment vertical="center"/>
    </xf>
    <xf numFmtId="0" fontId="80" fillId="0" borderId="104" xfId="159" quotePrefix="1" applyFont="1" applyBorder="1" applyAlignment="1">
      <alignment horizontal="right" vertical="center"/>
    </xf>
    <xf numFmtId="0" fontId="80" fillId="27" borderId="88" xfId="159" applyFont="1" applyFill="1" applyBorder="1" applyAlignment="1">
      <alignment horizontal="left" vertical="center"/>
    </xf>
    <xf numFmtId="0" fontId="80" fillId="27" borderId="88" xfId="159" applyFont="1" applyFill="1" applyBorder="1">
      <alignment vertical="center"/>
    </xf>
    <xf numFmtId="0" fontId="80" fillId="27" borderId="104" xfId="159" quotePrefix="1" applyFont="1" applyFill="1" applyBorder="1" applyAlignment="1">
      <alignment horizontal="right" vertical="center"/>
    </xf>
    <xf numFmtId="0" fontId="80" fillId="27" borderId="88" xfId="159" quotePrefix="1" applyFont="1" applyFill="1" applyBorder="1" applyAlignment="1">
      <alignment horizontal="left" vertical="center"/>
    </xf>
    <xf numFmtId="0" fontId="80" fillId="27" borderId="104" xfId="159" applyFont="1" applyFill="1" applyBorder="1" applyAlignment="1">
      <alignment horizontal="right" vertical="center"/>
    </xf>
    <xf numFmtId="0" fontId="80" fillId="0" borderId="88" xfId="159" quotePrefix="1" applyFont="1" applyBorder="1" applyAlignment="1">
      <alignment horizontal="left" vertical="center"/>
    </xf>
    <xf numFmtId="0" fontId="80" fillId="0" borderId="104" xfId="159" applyFont="1" applyBorder="1" applyAlignment="1">
      <alignment horizontal="right" vertical="center"/>
    </xf>
    <xf numFmtId="0" fontId="85" fillId="0" borderId="0" xfId="0" applyFont="1"/>
    <xf numFmtId="0" fontId="1" fillId="0" borderId="0" xfId="158" applyAlignment="1"/>
    <xf numFmtId="0" fontId="78" fillId="0" borderId="0" xfId="158" applyFont="1" applyAlignment="1"/>
    <xf numFmtId="0" fontId="79" fillId="0" borderId="0" xfId="158" applyFont="1" applyAlignment="1">
      <alignment horizontal="center" vertical="center"/>
    </xf>
    <xf numFmtId="0" fontId="79" fillId="0" borderId="0" xfId="158" applyFont="1" applyAlignment="1"/>
    <xf numFmtId="0" fontId="75" fillId="0" borderId="0" xfId="158" applyFont="1" applyAlignment="1">
      <alignment horizontal="center" vertical="center"/>
    </xf>
    <xf numFmtId="0" fontId="76" fillId="0" borderId="0" xfId="158" applyFont="1" applyAlignment="1">
      <alignment vertical="center" shrinkToFit="1"/>
    </xf>
    <xf numFmtId="0" fontId="74" fillId="0" borderId="0" xfId="158" applyFont="1" applyAlignment="1">
      <alignment horizontal="center" vertical="center"/>
    </xf>
    <xf numFmtId="0" fontId="72" fillId="0" borderId="0" xfId="158" applyFont="1" applyAlignment="1">
      <alignment vertical="center" wrapText="1"/>
    </xf>
    <xf numFmtId="0" fontId="1" fillId="0" borderId="0" xfId="158" applyAlignment="1">
      <alignment vertical="center" wrapText="1"/>
    </xf>
    <xf numFmtId="0" fontId="75" fillId="0" borderId="65" xfId="158" applyFont="1" applyBorder="1" applyAlignment="1">
      <alignment horizontal="center" vertical="center"/>
    </xf>
    <xf numFmtId="0" fontId="75" fillId="0" borderId="64" xfId="158" applyFont="1" applyBorder="1" applyAlignment="1">
      <alignment horizontal="center" vertical="center"/>
    </xf>
    <xf numFmtId="204" fontId="75" fillId="0" borderId="0" xfId="158" applyNumberFormat="1" applyFont="1" applyAlignment="1">
      <alignment horizontal="center" vertical="center"/>
    </xf>
    <xf numFmtId="58" fontId="75" fillId="0" borderId="0" xfId="158" applyNumberFormat="1" applyFont="1" applyAlignment="1">
      <alignment horizontal="center" vertical="center"/>
    </xf>
    <xf numFmtId="0" fontId="69" fillId="0" borderId="76" xfId="135" applyFont="1" applyFill="1" applyBorder="1" applyAlignment="1">
      <alignment horizontal="center" vertical="center" shrinkToFit="1"/>
    </xf>
    <xf numFmtId="0" fontId="69" fillId="0" borderId="70" xfId="135" applyFont="1" applyFill="1" applyBorder="1" applyAlignment="1">
      <alignment horizontal="center" vertical="center" shrinkToFit="1"/>
    </xf>
    <xf numFmtId="0" fontId="57" fillId="0" borderId="10" xfId="0" applyFont="1" applyBorder="1" applyAlignment="1">
      <alignment horizontal="right" shrinkToFit="1"/>
    </xf>
    <xf numFmtId="0" fontId="69" fillId="0" borderId="47" xfId="135" applyFont="1" applyFill="1" applyBorder="1" applyAlignment="1">
      <alignment horizontal="center" vertical="center" shrinkToFit="1"/>
    </xf>
    <xf numFmtId="0" fontId="69" fillId="0" borderId="58" xfId="135" applyFont="1" applyFill="1" applyBorder="1" applyAlignment="1">
      <alignment horizontal="center" vertical="center" shrinkToFit="1"/>
    </xf>
    <xf numFmtId="49" fontId="81" fillId="27" borderId="93" xfId="159" applyNumberFormat="1" applyFont="1" applyFill="1" applyBorder="1" applyAlignment="1">
      <alignment horizontal="center" vertical="center" shrinkToFit="1"/>
    </xf>
    <xf numFmtId="49" fontId="81" fillId="27" borderId="79" xfId="159" applyNumberFormat="1" applyFont="1" applyFill="1" applyBorder="1" applyAlignment="1">
      <alignment horizontal="center" vertical="center" shrinkToFit="1"/>
    </xf>
    <xf numFmtId="49" fontId="81" fillId="27" borderId="94" xfId="159" applyNumberFormat="1" applyFont="1" applyFill="1" applyBorder="1" applyAlignment="1">
      <alignment horizontal="center" vertical="center" shrinkToFit="1"/>
    </xf>
    <xf numFmtId="49" fontId="81" fillId="27" borderId="85" xfId="159" applyNumberFormat="1" applyFont="1" applyFill="1" applyBorder="1" applyAlignment="1">
      <alignment horizontal="center" vertical="center" shrinkToFit="1"/>
    </xf>
    <xf numFmtId="49" fontId="81" fillId="27" borderId="0" xfId="159" applyNumberFormat="1" applyFont="1" applyFill="1" applyAlignment="1">
      <alignment horizontal="center" vertical="center" shrinkToFit="1"/>
    </xf>
    <xf numFmtId="49" fontId="81" fillId="27" borderId="86" xfId="159" applyNumberFormat="1" applyFont="1" applyFill="1" applyBorder="1" applyAlignment="1">
      <alignment horizontal="center" vertical="center" shrinkToFit="1"/>
    </xf>
    <xf numFmtId="49" fontId="81" fillId="27" borderId="87" xfId="159" applyNumberFormat="1" applyFont="1" applyFill="1" applyBorder="1" applyAlignment="1">
      <alignment horizontal="center" vertical="center" shrinkToFit="1"/>
    </xf>
    <xf numFmtId="49" fontId="81" fillId="27" borderId="88" xfId="159" applyNumberFormat="1" applyFont="1" applyFill="1" applyBorder="1" applyAlignment="1">
      <alignment horizontal="center" vertical="center" shrinkToFit="1"/>
    </xf>
    <xf numFmtId="49" fontId="81" fillId="27" borderId="89" xfId="159" applyNumberFormat="1" applyFont="1" applyFill="1" applyBorder="1" applyAlignment="1">
      <alignment horizontal="center" vertical="center" shrinkToFit="1"/>
    </xf>
    <xf numFmtId="0" fontId="8" fillId="0" borderId="57" xfId="159" applyFont="1" applyBorder="1" applyAlignment="1">
      <alignment horizontal="left" vertical="top" wrapText="1"/>
    </xf>
    <xf numFmtId="0" fontId="8" fillId="0" borderId="69" xfId="159" applyFont="1" applyBorder="1" applyAlignment="1">
      <alignment horizontal="left" vertical="top" wrapText="1"/>
    </xf>
    <xf numFmtId="0" fontId="8" fillId="0" borderId="51" xfId="159" applyFont="1" applyBorder="1" applyAlignment="1">
      <alignment horizontal="left" vertical="top" wrapText="1"/>
    </xf>
    <xf numFmtId="0" fontId="8" fillId="0" borderId="68" xfId="159" applyFont="1" applyBorder="1" applyAlignment="1">
      <alignment horizontal="left" vertical="top" wrapText="1"/>
    </xf>
    <xf numFmtId="0" fontId="8" fillId="0" borderId="0" xfId="159" applyFont="1" applyAlignment="1">
      <alignment horizontal="left" vertical="top" wrapText="1"/>
    </xf>
    <xf numFmtId="0" fontId="8" fillId="0" borderId="67" xfId="159" applyFont="1" applyBorder="1" applyAlignment="1">
      <alignment horizontal="left" vertical="top" wrapText="1"/>
    </xf>
    <xf numFmtId="0" fontId="8" fillId="0" borderId="50" xfId="159" applyFont="1" applyBorder="1" applyAlignment="1">
      <alignment horizontal="left" vertical="top" wrapText="1"/>
    </xf>
    <xf numFmtId="0" fontId="8" fillId="0" borderId="27" xfId="159" applyFont="1" applyBorder="1" applyAlignment="1">
      <alignment horizontal="left" vertical="top" wrapText="1"/>
    </xf>
    <xf numFmtId="0" fontId="8" fillId="0" borderId="23" xfId="159" applyFont="1" applyBorder="1" applyAlignment="1">
      <alignment horizontal="left" vertical="top" wrapText="1"/>
    </xf>
    <xf numFmtId="0" fontId="80" fillId="0" borderId="68" xfId="159" quotePrefix="1" applyFont="1" applyBorder="1" applyAlignment="1">
      <alignment wrapText="1"/>
    </xf>
    <xf numFmtId="0" fontId="80" fillId="0" borderId="0" xfId="159" applyFont="1" applyAlignment="1">
      <alignment wrapText="1"/>
    </xf>
    <xf numFmtId="0" fontId="80" fillId="0" borderId="68" xfId="159" applyFont="1" applyBorder="1" applyAlignment="1">
      <alignment wrapText="1"/>
    </xf>
    <xf numFmtId="0" fontId="80" fillId="0" borderId="100" xfId="159" applyFont="1" applyBorder="1" applyAlignment="1">
      <alignment wrapText="1"/>
    </xf>
    <xf numFmtId="0" fontId="80" fillId="0" borderId="88" xfId="159" applyFont="1" applyBorder="1" applyAlignment="1">
      <alignment wrapText="1"/>
    </xf>
    <xf numFmtId="0" fontId="80" fillId="0" borderId="84" xfId="159" applyFont="1" applyBorder="1" applyAlignment="1">
      <alignment wrapText="1"/>
    </xf>
    <xf numFmtId="0" fontId="80" fillId="0" borderId="101" xfId="159" applyFont="1" applyBorder="1" applyAlignment="1">
      <alignment wrapText="1"/>
    </xf>
    <xf numFmtId="0" fontId="80" fillId="0" borderId="84" xfId="159" quotePrefix="1" applyFont="1" applyBorder="1" applyAlignment="1">
      <alignment wrapText="1"/>
    </xf>
    <xf numFmtId="0" fontId="80" fillId="27" borderId="93" xfId="159" quotePrefix="1" applyFont="1" applyFill="1" applyBorder="1" applyAlignment="1">
      <alignment horizontal="center" shrinkToFit="1"/>
    </xf>
    <xf numFmtId="0" fontId="80" fillId="27" borderId="79" xfId="159" quotePrefix="1" applyFont="1" applyFill="1" applyBorder="1" applyAlignment="1">
      <alignment horizontal="center" shrinkToFit="1"/>
    </xf>
    <xf numFmtId="0" fontId="80" fillId="27" borderId="94" xfId="159" quotePrefix="1" applyFont="1" applyFill="1" applyBorder="1" applyAlignment="1">
      <alignment horizontal="center" shrinkToFit="1"/>
    </xf>
    <xf numFmtId="0" fontId="80" fillId="27" borderId="85" xfId="159" quotePrefix="1" applyFont="1" applyFill="1" applyBorder="1" applyAlignment="1">
      <alignment horizontal="center" shrinkToFit="1"/>
    </xf>
    <xf numFmtId="0" fontId="80" fillId="27" borderId="0" xfId="159" quotePrefix="1" applyFont="1" applyFill="1" applyAlignment="1">
      <alignment horizontal="center" shrinkToFit="1"/>
    </xf>
    <xf numFmtId="0" fontId="80" fillId="27" borderId="86" xfId="159" quotePrefix="1" applyFont="1" applyFill="1" applyBorder="1" applyAlignment="1">
      <alignment horizontal="center" shrinkToFit="1"/>
    </xf>
    <xf numFmtId="0" fontId="80" fillId="27" borderId="87" xfId="159" quotePrefix="1" applyFont="1" applyFill="1" applyBorder="1" applyAlignment="1">
      <alignment horizontal="center" shrinkToFit="1"/>
    </xf>
    <xf numFmtId="0" fontId="80" fillId="27" borderId="88" xfId="159" quotePrefix="1" applyFont="1" applyFill="1" applyBorder="1" applyAlignment="1">
      <alignment horizontal="center" shrinkToFit="1"/>
    </xf>
    <xf numFmtId="0" fontId="80" fillId="27" borderId="89" xfId="159" quotePrefix="1" applyFont="1" applyFill="1" applyBorder="1" applyAlignment="1">
      <alignment horizontal="center" shrinkToFit="1"/>
    </xf>
    <xf numFmtId="49" fontId="83" fillId="27" borderId="93" xfId="159" applyNumberFormat="1" applyFont="1" applyFill="1" applyBorder="1" applyAlignment="1">
      <alignment horizontal="center" shrinkToFit="1"/>
    </xf>
    <xf numFmtId="49" fontId="81" fillId="27" borderId="79" xfId="159" applyNumberFormat="1" applyFont="1" applyFill="1" applyBorder="1" applyAlignment="1">
      <alignment horizontal="center" shrinkToFit="1"/>
    </xf>
    <xf numFmtId="49" fontId="81" fillId="27" borderId="94" xfId="159" applyNumberFormat="1" applyFont="1" applyFill="1" applyBorder="1" applyAlignment="1">
      <alignment horizontal="center" shrinkToFit="1"/>
    </xf>
    <xf numFmtId="49" fontId="81" fillId="27" borderId="85" xfId="159" applyNumberFormat="1" applyFont="1" applyFill="1" applyBorder="1" applyAlignment="1">
      <alignment horizontal="center" shrinkToFit="1"/>
    </xf>
    <xf numFmtId="49" fontId="81" fillId="27" borderId="0" xfId="159" applyNumberFormat="1" applyFont="1" applyFill="1" applyAlignment="1">
      <alignment horizontal="center" shrinkToFit="1"/>
    </xf>
    <xf numFmtId="49" fontId="81" fillId="27" borderId="86" xfId="159" applyNumberFormat="1" applyFont="1" applyFill="1" applyBorder="1" applyAlignment="1">
      <alignment horizontal="center" shrinkToFit="1"/>
    </xf>
    <xf numFmtId="49" fontId="81" fillId="27" borderId="87" xfId="159" applyNumberFormat="1" applyFont="1" applyFill="1" applyBorder="1" applyAlignment="1">
      <alignment horizontal="center" shrinkToFit="1"/>
    </xf>
    <xf numFmtId="49" fontId="81" fillId="27" borderId="88" xfId="159" applyNumberFormat="1" applyFont="1" applyFill="1" applyBorder="1" applyAlignment="1">
      <alignment horizontal="center" shrinkToFit="1"/>
    </xf>
    <xf numFmtId="49" fontId="81" fillId="27" borderId="89" xfId="159" applyNumberFormat="1" applyFont="1" applyFill="1" applyBorder="1" applyAlignment="1">
      <alignment horizontal="center" shrinkToFit="1"/>
    </xf>
    <xf numFmtId="49" fontId="81" fillId="0" borderId="93" xfId="159" applyNumberFormat="1" applyFont="1" applyBorder="1" applyAlignment="1">
      <alignment horizontal="center" vertical="center" shrinkToFit="1"/>
    </xf>
    <xf numFmtId="49" fontId="81" fillId="0" borderId="79" xfId="159" applyNumberFormat="1" applyFont="1" applyBorder="1" applyAlignment="1">
      <alignment horizontal="center" vertical="center" shrinkToFit="1"/>
    </xf>
    <xf numFmtId="49" fontId="81" fillId="0" borderId="85" xfId="159" applyNumberFormat="1" applyFont="1" applyBorder="1" applyAlignment="1">
      <alignment horizontal="center" vertical="center" shrinkToFit="1"/>
    </xf>
    <xf numFmtId="49" fontId="81" fillId="0" borderId="0" xfId="159" applyNumberFormat="1" applyFont="1" applyAlignment="1">
      <alignment horizontal="center" vertical="center" shrinkToFit="1"/>
    </xf>
    <xf numFmtId="49" fontId="81" fillId="0" borderId="87" xfId="159" applyNumberFormat="1" applyFont="1" applyBorder="1" applyAlignment="1">
      <alignment horizontal="center" vertical="center" shrinkToFit="1"/>
    </xf>
    <xf numFmtId="49" fontId="81" fillId="0" borderId="88" xfId="159" applyNumberFormat="1" applyFont="1" applyBorder="1" applyAlignment="1">
      <alignment horizontal="center" vertical="center" shrinkToFit="1"/>
    </xf>
    <xf numFmtId="49" fontId="81" fillId="0" borderId="105" xfId="159" applyNumberFormat="1" applyFont="1" applyBorder="1" applyAlignment="1">
      <alignment horizontal="center" vertical="center" shrinkToFit="1"/>
    </xf>
    <xf numFmtId="49" fontId="81" fillId="0" borderId="106" xfId="159" applyNumberFormat="1" applyFont="1" applyBorder="1" applyAlignment="1">
      <alignment horizontal="center" vertical="center" shrinkToFit="1"/>
    </xf>
    <xf numFmtId="49" fontId="81" fillId="0" borderId="107" xfId="159" applyNumberFormat="1" applyFont="1" applyBorder="1" applyAlignment="1">
      <alignment horizontal="center" vertical="center" shrinkToFit="1"/>
    </xf>
    <xf numFmtId="0" fontId="80" fillId="0" borderId="78" xfId="159" applyFont="1" applyBorder="1" applyAlignment="1">
      <alignment wrapText="1"/>
    </xf>
    <xf numFmtId="0" fontId="80" fillId="0" borderId="79" xfId="159" applyFont="1" applyBorder="1" applyAlignment="1">
      <alignment wrapText="1"/>
    </xf>
    <xf numFmtId="0" fontId="80" fillId="0" borderId="80" xfId="159" quotePrefix="1" applyFont="1" applyBorder="1" applyAlignment="1">
      <alignment wrapText="1"/>
    </xf>
    <xf numFmtId="0" fontId="80" fillId="0" borderId="80" xfId="159" applyFont="1" applyBorder="1" applyAlignment="1">
      <alignment wrapText="1"/>
    </xf>
    <xf numFmtId="0" fontId="82" fillId="0" borderId="80" xfId="159" applyFont="1" applyBorder="1" applyAlignment="1">
      <alignment wrapText="1"/>
    </xf>
    <xf numFmtId="0" fontId="82" fillId="0" borderId="84" xfId="159" applyFont="1" applyBorder="1" applyAlignment="1">
      <alignment wrapText="1"/>
    </xf>
    <xf numFmtId="0" fontId="82" fillId="0" borderId="101" xfId="159" applyFont="1" applyBorder="1" applyAlignment="1">
      <alignment wrapText="1"/>
    </xf>
    <xf numFmtId="0" fontId="80" fillId="0" borderId="93" xfId="159" quotePrefix="1" applyFont="1" applyBorder="1" applyAlignment="1">
      <alignment horizontal="center" shrinkToFit="1"/>
    </xf>
    <xf numFmtId="0" fontId="80" fillId="0" borderId="79" xfId="159" quotePrefix="1" applyFont="1" applyBorder="1" applyAlignment="1">
      <alignment horizontal="center" shrinkToFit="1"/>
    </xf>
    <xf numFmtId="0" fontId="80" fillId="0" borderId="94" xfId="159" quotePrefix="1" applyFont="1" applyBorder="1" applyAlignment="1">
      <alignment horizontal="center" shrinkToFit="1"/>
    </xf>
    <xf numFmtId="0" fontId="80" fillId="0" borderId="85" xfId="159" quotePrefix="1" applyFont="1" applyBorder="1" applyAlignment="1">
      <alignment horizontal="center" shrinkToFit="1"/>
    </xf>
    <xf numFmtId="0" fontId="80" fillId="0" borderId="0" xfId="159" quotePrefix="1" applyFont="1" applyAlignment="1">
      <alignment horizontal="center" shrinkToFit="1"/>
    </xf>
    <xf numFmtId="0" fontId="80" fillId="0" borderId="86" xfId="159" quotePrefix="1" applyFont="1" applyBorder="1" applyAlignment="1">
      <alignment horizontal="center" shrinkToFit="1"/>
    </xf>
    <xf numFmtId="0" fontId="80" fillId="0" borderId="87" xfId="159" quotePrefix="1" applyFont="1" applyBorder="1" applyAlignment="1">
      <alignment horizontal="center" shrinkToFit="1"/>
    </xf>
    <xf numFmtId="0" fontId="80" fillId="0" borderId="88" xfId="159" quotePrefix="1" applyFont="1" applyBorder="1" applyAlignment="1">
      <alignment horizontal="center" shrinkToFit="1"/>
    </xf>
    <xf numFmtId="0" fontId="80" fillId="0" borderId="89" xfId="159" quotePrefix="1" applyFont="1" applyBorder="1" applyAlignment="1">
      <alignment horizontal="center" shrinkToFit="1"/>
    </xf>
    <xf numFmtId="49" fontId="83" fillId="0" borderId="93" xfId="159" applyNumberFormat="1" applyFont="1" applyBorder="1" applyAlignment="1">
      <alignment horizontal="center" shrinkToFit="1"/>
    </xf>
    <xf numFmtId="49" fontId="81" fillId="0" borderId="79" xfId="159" applyNumberFormat="1" applyFont="1" applyBorder="1" applyAlignment="1">
      <alignment horizontal="center" shrinkToFit="1"/>
    </xf>
    <xf numFmtId="49" fontId="81" fillId="0" borderId="94" xfId="159" applyNumberFormat="1" applyFont="1" applyBorder="1" applyAlignment="1">
      <alignment horizontal="center" shrinkToFit="1"/>
    </xf>
    <xf numFmtId="49" fontId="81" fillId="0" borderId="85" xfId="159" applyNumberFormat="1" applyFont="1" applyBorder="1" applyAlignment="1">
      <alignment horizontal="center" shrinkToFit="1"/>
    </xf>
    <xf numFmtId="49" fontId="81" fillId="0" borderId="0" xfId="159" applyNumberFormat="1" applyFont="1" applyAlignment="1">
      <alignment horizontal="center" shrinkToFit="1"/>
    </xf>
    <xf numFmtId="49" fontId="81" fillId="0" borderId="86" xfId="159" applyNumberFormat="1" applyFont="1" applyBorder="1" applyAlignment="1">
      <alignment horizontal="center" shrinkToFit="1"/>
    </xf>
    <xf numFmtId="49" fontId="81" fillId="0" borderId="87" xfId="159" applyNumberFormat="1" applyFont="1" applyBorder="1" applyAlignment="1">
      <alignment horizontal="center" shrinkToFit="1"/>
    </xf>
    <xf numFmtId="49" fontId="81" fillId="0" borderId="88" xfId="159" applyNumberFormat="1" applyFont="1" applyBorder="1" applyAlignment="1">
      <alignment horizontal="center" shrinkToFit="1"/>
    </xf>
    <xf numFmtId="49" fontId="81" fillId="0" borderId="89" xfId="159" applyNumberFormat="1" applyFont="1" applyBorder="1" applyAlignment="1">
      <alignment horizontal="center" shrinkToFit="1"/>
    </xf>
    <xf numFmtId="49" fontId="81" fillId="0" borderId="95" xfId="159" applyNumberFormat="1" applyFont="1" applyBorder="1" applyAlignment="1">
      <alignment horizontal="center" vertical="center" shrinkToFit="1"/>
    </xf>
    <xf numFmtId="49" fontId="81" fillId="0" borderId="96" xfId="159" applyNumberFormat="1" applyFont="1" applyBorder="1" applyAlignment="1">
      <alignment horizontal="center" vertical="center" shrinkToFit="1"/>
    </xf>
    <xf numFmtId="49" fontId="81" fillId="0" borderId="97" xfId="159" applyNumberFormat="1" applyFont="1" applyBorder="1" applyAlignment="1">
      <alignment horizontal="center" vertical="center" shrinkToFit="1"/>
    </xf>
    <xf numFmtId="49" fontId="81" fillId="0" borderId="98" xfId="159" applyNumberFormat="1" applyFont="1" applyBorder="1" applyAlignment="1">
      <alignment horizontal="center" vertical="center" shrinkToFit="1"/>
    </xf>
    <xf numFmtId="49" fontId="81" fillId="0" borderId="99" xfId="159" applyNumberFormat="1" applyFont="1" applyBorder="1" applyAlignment="1">
      <alignment horizontal="center" vertical="center" shrinkToFit="1"/>
    </xf>
    <xf numFmtId="49" fontId="81" fillId="0" borderId="102" xfId="159" applyNumberFormat="1" applyFont="1" applyBorder="1" applyAlignment="1">
      <alignment horizontal="center" vertical="center" shrinkToFit="1"/>
    </xf>
    <xf numFmtId="49" fontId="81" fillId="0" borderId="91" xfId="159" applyNumberFormat="1" applyFont="1" applyBorder="1" applyAlignment="1">
      <alignment horizontal="center" vertical="center" shrinkToFit="1"/>
    </xf>
    <xf numFmtId="49" fontId="81" fillId="0" borderId="103" xfId="159" applyNumberFormat="1" applyFont="1" applyBorder="1" applyAlignment="1">
      <alignment horizontal="center" vertical="center" shrinkToFit="1"/>
    </xf>
    <xf numFmtId="49" fontId="83" fillId="27" borderId="85" xfId="159" applyNumberFormat="1" applyFont="1" applyFill="1" applyBorder="1" applyAlignment="1">
      <alignment horizontal="center" shrinkToFit="1"/>
    </xf>
    <xf numFmtId="0" fontId="80" fillId="0" borderId="78" xfId="159" quotePrefix="1" applyFont="1" applyBorder="1" applyAlignment="1">
      <alignment wrapText="1"/>
    </xf>
    <xf numFmtId="49" fontId="81" fillId="27" borderId="81" xfId="159" applyNumberFormat="1" applyFont="1" applyFill="1" applyBorder="1" applyAlignment="1">
      <alignment horizontal="center" vertical="center" shrinkToFit="1"/>
    </xf>
    <xf numFmtId="49" fontId="81" fillId="27" borderId="69" xfId="159" applyNumberFormat="1" applyFont="1" applyFill="1" applyBorder="1" applyAlignment="1">
      <alignment horizontal="center" vertical="center" shrinkToFit="1"/>
    </xf>
    <xf numFmtId="49" fontId="81" fillId="27" borderId="82" xfId="159" applyNumberFormat="1" applyFont="1" applyFill="1" applyBorder="1" applyAlignment="1">
      <alignment horizontal="center" vertical="center" shrinkToFit="1"/>
    </xf>
    <xf numFmtId="49" fontId="81" fillId="27" borderId="90" xfId="159" applyNumberFormat="1" applyFont="1" applyFill="1" applyBorder="1" applyAlignment="1">
      <alignment horizontal="center" vertical="center" shrinkToFit="1"/>
    </xf>
    <xf numFmtId="49" fontId="81" fillId="27" borderId="91" xfId="159" applyNumberFormat="1" applyFont="1" applyFill="1" applyBorder="1" applyAlignment="1">
      <alignment horizontal="center" vertical="center" shrinkToFit="1"/>
    </xf>
    <xf numFmtId="49" fontId="81" fillId="27" borderId="92" xfId="159" applyNumberFormat="1" applyFont="1" applyFill="1" applyBorder="1" applyAlignment="1">
      <alignment horizontal="center" vertical="center" shrinkToFit="1"/>
    </xf>
    <xf numFmtId="0" fontId="80" fillId="27" borderId="81" xfId="159" applyFont="1" applyFill="1" applyBorder="1" applyAlignment="1">
      <alignment horizontal="center" vertical="center"/>
    </xf>
    <xf numFmtId="0" fontId="80" fillId="27" borderId="69" xfId="159" applyFont="1" applyFill="1" applyBorder="1" applyAlignment="1">
      <alignment horizontal="center" vertical="center"/>
    </xf>
    <xf numFmtId="0" fontId="80" fillId="27" borderId="82" xfId="159" applyFont="1" applyFill="1" applyBorder="1" applyAlignment="1">
      <alignment horizontal="center" vertical="center"/>
    </xf>
    <xf numFmtId="0" fontId="80" fillId="27" borderId="85" xfId="159" applyFont="1" applyFill="1" applyBorder="1" applyAlignment="1">
      <alignment horizontal="center" vertical="center"/>
    </xf>
    <xf numFmtId="0" fontId="80" fillId="27" borderId="0" xfId="159" applyFont="1" applyFill="1" applyAlignment="1">
      <alignment horizontal="center" vertical="center"/>
    </xf>
    <xf numFmtId="0" fontId="80" fillId="27" borderId="86" xfId="159" applyFont="1" applyFill="1" applyBorder="1" applyAlignment="1">
      <alignment horizontal="center" vertical="center"/>
    </xf>
    <xf numFmtId="0" fontId="80" fillId="27" borderId="87" xfId="159" applyFont="1" applyFill="1" applyBorder="1" applyAlignment="1">
      <alignment horizontal="center" vertical="center"/>
    </xf>
    <xf numFmtId="0" fontId="80" fillId="27" borderId="88" xfId="159" applyFont="1" applyFill="1" applyBorder="1" applyAlignment="1">
      <alignment horizontal="center" vertical="center"/>
    </xf>
    <xf numFmtId="0" fontId="80" fillId="27" borderId="89" xfId="159" applyFont="1" applyFill="1" applyBorder="1" applyAlignment="1">
      <alignment horizontal="center" vertical="center"/>
    </xf>
    <xf numFmtId="0" fontId="20" fillId="0" borderId="69" xfId="159" applyFont="1" applyBorder="1" applyAlignment="1">
      <alignment horizontal="center" vertical="center"/>
    </xf>
    <xf numFmtId="0" fontId="20" fillId="0" borderId="0" xfId="159" applyFont="1" applyAlignment="1">
      <alignment horizontal="center" vertical="center"/>
    </xf>
    <xf numFmtId="0" fontId="20" fillId="0" borderId="27" xfId="159" applyFont="1" applyBorder="1" applyAlignment="1">
      <alignment horizontal="center" vertical="center"/>
    </xf>
    <xf numFmtId="0" fontId="80" fillId="0" borderId="69" xfId="159" applyFont="1" applyBorder="1" applyAlignment="1">
      <alignment horizontal="center" vertical="center"/>
    </xf>
    <xf numFmtId="0" fontId="80" fillId="0" borderId="51" xfId="159" applyFont="1" applyBorder="1" applyAlignment="1">
      <alignment horizontal="center" vertical="center"/>
    </xf>
    <xf numFmtId="0" fontId="80" fillId="0" borderId="0" xfId="159" applyFont="1" applyAlignment="1">
      <alignment horizontal="center" vertical="center"/>
    </xf>
    <xf numFmtId="0" fontId="80" fillId="0" borderId="67" xfId="159" applyFont="1" applyBorder="1" applyAlignment="1">
      <alignment horizontal="center" vertical="center"/>
    </xf>
    <xf numFmtId="0" fontId="80" fillId="0" borderId="57" xfId="159" applyFont="1" applyBorder="1" applyAlignment="1">
      <alignment horizontal="center" vertical="center"/>
    </xf>
    <xf numFmtId="0" fontId="80" fillId="0" borderId="50" xfId="159" applyFont="1" applyBorder="1" applyAlignment="1">
      <alignment horizontal="center" vertical="center"/>
    </xf>
    <xf numFmtId="0" fontId="80" fillId="0" borderId="27" xfId="159" applyFont="1" applyBorder="1" applyAlignment="1">
      <alignment horizontal="center" vertical="center"/>
    </xf>
    <xf numFmtId="0" fontId="80" fillId="0" borderId="73" xfId="159" applyFont="1" applyBorder="1" applyAlignment="1">
      <alignment horizontal="center" vertical="center"/>
    </xf>
    <xf numFmtId="0" fontId="80" fillId="0" borderId="74" xfId="159" applyFont="1" applyBorder="1" applyAlignment="1">
      <alignment horizontal="center" vertical="center"/>
    </xf>
    <xf numFmtId="0" fontId="80" fillId="0" borderId="23" xfId="159" applyFont="1" applyBorder="1" applyAlignment="1">
      <alignment horizontal="center" vertical="center"/>
    </xf>
    <xf numFmtId="0" fontId="56" fillId="0" borderId="57" xfId="135" applyFont="1" applyBorder="1" applyAlignment="1">
      <alignment horizontal="center" vertical="center"/>
    </xf>
    <xf numFmtId="0" fontId="56" fillId="0" borderId="51" xfId="135" applyFont="1" applyBorder="1" applyAlignment="1">
      <alignment horizontal="center" vertical="center"/>
    </xf>
    <xf numFmtId="0" fontId="56" fillId="0" borderId="47" xfId="135" applyFont="1" applyBorder="1" applyAlignment="1">
      <alignment horizontal="center" vertical="center" shrinkToFit="1"/>
    </xf>
    <xf numFmtId="0" fontId="56" fillId="0" borderId="58" xfId="135" applyFont="1" applyBorder="1" applyAlignment="1">
      <alignment horizontal="center" vertical="center" shrinkToFit="1"/>
    </xf>
    <xf numFmtId="0" fontId="56" fillId="0" borderId="50" xfId="135" applyFont="1" applyBorder="1" applyAlignment="1">
      <alignment horizontal="center" vertical="center"/>
    </xf>
    <xf numFmtId="0" fontId="56" fillId="0" borderId="23" xfId="135" applyFont="1" applyBorder="1" applyAlignment="1">
      <alignment horizontal="center" vertical="center"/>
    </xf>
    <xf numFmtId="0" fontId="56" fillId="0" borderId="4" xfId="135" applyFont="1" applyBorder="1" applyAlignment="1">
      <alignment horizontal="center" vertical="center"/>
    </xf>
    <xf numFmtId="0" fontId="56" fillId="0" borderId="48" xfId="135" applyFont="1" applyBorder="1" applyAlignment="1">
      <alignment horizontal="center" vertical="center"/>
    </xf>
    <xf numFmtId="37" fontId="56" fillId="0" borderId="53" xfId="135" applyNumberFormat="1" applyFont="1" applyBorder="1" applyAlignment="1">
      <alignment horizontal="center" vertical="center"/>
    </xf>
  </cellXfs>
  <cellStyles count="160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6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11" xfId="157" xr:uid="{EEA66CCD-4B0F-49CB-BF5B-F1C25D6541E3}"/>
    <cellStyle name="標準 12" xfId="158" xr:uid="{60384D9D-C413-48C9-80FB-51DCF2654CE5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5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3 4" xfId="159" xr:uid="{5A70A282-3FAF-432E-B704-B48250166E73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FFFFCC"/>
      <color rgb="FFFFCCFF"/>
      <color rgb="FFFFCC66"/>
      <color rgb="FFCCFFFF"/>
      <color rgb="FFCCFF99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0501\&#29992;&#22320;&#35036;&#20767;&#37096;\&#35373;&#35336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&#21335;&#30000;&#27810;&#35373;&#35336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0452;&#22770;&#25152;\&#36786;&#29987;&#29289;&#30452;&#22770;&#25152;&#20869;&#35379;&#26360;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personal\&#24037;&#20107;&#38306;&#20418;\&#65320;&#65297;&#65299;&#24037;&#20107;\&#28271;&#30000;&#24029;&#12522;&#12495;&#12499;&#12522;&#30149;&#38498;\&#35373;&#35336;&#26360;&#38306;&#20418;\windows\TEMP\new%20&#12518;&#12479;&#12459;\&#23567;&#30495;&#26408;&#21407;%20&#37326;&#29699;&#22580;\&#22793;&#26356;&#35373;&#35336;(&#37326;&#29699;&#22580;)&#65296;&#6529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temp01\12\&#28271;&#27583;&#23665;\&#28271;&#27583;&#23665;\&#35373;&#35336;&#26360;\KIKA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ASE2009\163&#65306;&#12304;&#26045;&#35373;&#12305;%20&#26481;&#19969;&#20303;&#23429;&#12411;&#12363;&#65298;&#20303;&#23429;&#22806;&#22721;&#25913;&#20462;&#12381;&#12398;&#20182;&#24037;&#20107;&#65288;&#23433;&#23403;&#23376;&#35373;&#35336;&#20107;&#21209;&#25152;&#65289;\T009&#12288;&#32102;&#27700;&#12539;&#25490;&#27700;&#22303;&#24037;&#20107;&#12288;&#25342;&#12356;&#12539;&#38598;&#35336;&#299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nas\share\Documents%20and%20Settings\IR3&#12288;JAPAN\&#12487;&#12473;&#12463;&#12488;&#12483;&#12503;\&#31435;&#31481;&#26408;-&#31435;&#31481;&#26408;&#35519;&#26619;&#34920;(17&#24180;&#24230;)7.1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546;&#26412;&#65411;&#65438;&#65392;&#65408;\&#12456;&#12463;&#12475;&#12523;\&#21336;&#20385;\5&#20849;&#36890;&#38500;&#21364;&#21336;&#20385;98&#12539;10&#12539;2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&#31038;&#20250;&#20816;&#31461;&#35506;\&#21335;&#37096;&#38745;&#39178;&#23460;&#22679;&#31689;\&#35373;&#35336;&#26360;\&#23455;&#26045;&#35373;&#35336;&#26360;\&#26087;&#33268;&#36947;&#39208;&#26989;&#32773;&#20869;&#35379;&#2636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2633;&#24029;&#27211;\&#27700;&#29702;&#29105;&#3732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2\excel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>
        <row r="1">
          <cell r="A1" t="str">
            <v>No.</v>
          </cell>
        </row>
      </sheetData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No.</v>
          </cell>
        </row>
      </sheetData>
      <sheetData sheetId="25"/>
      <sheetData sheetId="26">
        <row r="1">
          <cell r="A1" t="str">
            <v>No.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  <sheetName val="別表１−３(耐震･校舎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W11" t="str">
            <v>大規模改造（老朽施設）事業等内容聴取票（校舎）</v>
          </cell>
          <cell r="X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都道府県名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耐震補強事業（関連工事）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I15" t="str">
            <v>棟番号</v>
          </cell>
          <cell r="BJ15" t="str">
            <v>②-１</v>
          </cell>
          <cell r="BK15" t="str">
            <v>棟番号</v>
          </cell>
          <cell r="BL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>
            <v>47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I17" t="str">
            <v>面積</v>
          </cell>
          <cell r="BJ17" t="str">
            <v>(1,500＋1,500)</v>
          </cell>
          <cell r="BK17" t="str">
            <v>面積</v>
          </cell>
          <cell r="BL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Z18">
            <v>3000</v>
          </cell>
          <cell r="AA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（Ｆ/Ｅ）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28.099999999999998</v>
          </cell>
          <cell r="AA22" t="str">
            <v>×</v>
          </cell>
          <cell r="AB22" t="str">
            <v>×</v>
          </cell>
          <cell r="AC22">
            <v>7.3999999999999986</v>
          </cell>
          <cell r="AD22" t="str">
            <v>0</v>
          </cell>
          <cell r="AE22" t="str">
            <v>＝</v>
          </cell>
          <cell r="AF22" t="str">
            <v>×</v>
          </cell>
          <cell r="AG22">
            <v>3000</v>
          </cell>
          <cell r="AH22">
            <v>151500</v>
          </cell>
          <cell r="AI22" t="str">
            <v>/</v>
          </cell>
          <cell r="AJ22" t="str">
            <v>+</v>
          </cell>
          <cell r="AK22" t="str">
            <v>＝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S23">
            <v>0.53</v>
          </cell>
          <cell r="AT23" t="str">
            <v>＝</v>
          </cell>
          <cell r="AU23">
            <v>1.01</v>
          </cell>
          <cell r="AV23">
            <v>0.53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>
            <v>0.92500000000000004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B28">
            <v>0.92500000000000004</v>
          </cell>
          <cell r="BC28">
            <v>0.92500000000000004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改修範囲  （数量）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数  量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区    分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>
            <v>1000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>
            <v>0</v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>
            <v>0</v>
          </cell>
          <cell r="AU31">
            <v>100</v>
          </cell>
          <cell r="AV31">
            <v>3.5</v>
          </cell>
          <cell r="AW31">
            <v>3.5</v>
          </cell>
          <cell r="AX31">
            <v>1000</v>
          </cell>
          <cell r="AY31" t="str">
            <v>㎡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>
            <v>43</v>
          </cell>
          <cell r="V32">
            <v>2.9</v>
          </cell>
          <cell r="W32">
            <v>770</v>
          </cell>
          <cell r="X32" t="str">
            <v>㎡</v>
          </cell>
          <cell r="Y32" t="str">
            <v>/</v>
          </cell>
          <cell r="Z32" t="str">
            <v>㎡</v>
          </cell>
          <cell r="AA32">
            <v>3500</v>
          </cell>
          <cell r="AB32" t="str">
            <v>㎡</v>
          </cell>
          <cell r="AC32" t="str">
            <v>建</v>
          </cell>
          <cell r="AD32">
            <v>3500</v>
          </cell>
          <cell r="AE32" t="str">
            <v>㎡</v>
          </cell>
          <cell r="AF32">
            <v>0</v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3500</v>
          </cell>
          <cell r="AX32" t="str">
            <v>㎡</v>
          </cell>
          <cell r="AY32">
            <v>0</v>
          </cell>
          <cell r="BA32" t="str">
            <v>建</v>
          </cell>
          <cell r="BB32" t="str">
            <v>外 　　装</v>
          </cell>
          <cell r="BC32" t="str">
            <v>/</v>
          </cell>
          <cell r="BD32">
            <v>3500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>
            <v>5.7</v>
          </cell>
          <cell r="W33">
            <v>3.8</v>
          </cell>
          <cell r="X33">
            <v>482</v>
          </cell>
          <cell r="Y33" t="str">
            <v>㎡</v>
          </cell>
          <cell r="Z33" t="str">
            <v>/</v>
          </cell>
          <cell r="AA33" t="str">
            <v>㎡</v>
          </cell>
          <cell r="AB33">
            <v>3000</v>
          </cell>
          <cell r="AC33" t="str">
            <v>㎡</v>
          </cell>
          <cell r="AD33">
            <v>3000</v>
          </cell>
          <cell r="AE33" t="str">
            <v>㎡</v>
          </cell>
          <cell r="AF33">
            <v>0</v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 t="str">
            <v>㎡</v>
          </cell>
          <cell r="AY33">
            <v>0</v>
          </cell>
          <cell r="BA33">
            <v>5.7</v>
          </cell>
          <cell r="BB33" t="str">
            <v>内</v>
          </cell>
          <cell r="BC33" t="str">
            <v>床</v>
          </cell>
          <cell r="BD33" t="str">
            <v>/</v>
          </cell>
          <cell r="BE33">
            <v>3000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/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>
            <v>0</v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>
            <v>0</v>
          </cell>
          <cell r="AV34">
            <v>43</v>
          </cell>
          <cell r="AW34">
            <v>11.3</v>
          </cell>
          <cell r="AX34">
            <v>4.9000000000000004</v>
          </cell>
          <cell r="AY34">
            <v>2800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>
            <v>3</v>
          </cell>
          <cell r="W35">
            <v>1.5</v>
          </cell>
          <cell r="X35">
            <v>786</v>
          </cell>
          <cell r="Y35" t="str">
            <v>㎡</v>
          </cell>
          <cell r="Z35" t="str">
            <v>/</v>
          </cell>
          <cell r="AA35" t="str">
            <v>㎡</v>
          </cell>
          <cell r="AB35">
            <v>3000</v>
          </cell>
          <cell r="AC35" t="str">
            <v>㎡</v>
          </cell>
          <cell r="AD35">
            <v>3000</v>
          </cell>
          <cell r="AE35" t="str">
            <v>㎡</v>
          </cell>
          <cell r="AF35">
            <v>0</v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 t="str">
            <v>㎡</v>
          </cell>
          <cell r="AY35">
            <v>0</v>
          </cell>
          <cell r="BA35">
            <v>3</v>
          </cell>
          <cell r="BB35" t="str">
            <v>装</v>
          </cell>
          <cell r="BC35" t="str">
            <v>天　井</v>
          </cell>
          <cell r="BD35" t="str">
            <v>/</v>
          </cell>
          <cell r="BE35">
            <v>3000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外　部</v>
          </cell>
          <cell r="V36">
            <v>53</v>
          </cell>
          <cell r="W36">
            <v>3</v>
          </cell>
          <cell r="X36" t="str">
            <v>ヶ所</v>
          </cell>
          <cell r="Y36" t="str">
            <v>/</v>
          </cell>
          <cell r="Z36" t="str">
            <v>ヶ所</v>
          </cell>
          <cell r="AA36">
            <v>150</v>
          </cell>
          <cell r="AB36" t="str">
            <v>ヶ所</v>
          </cell>
          <cell r="AC36" t="str">
            <v>築</v>
          </cell>
          <cell r="AD36">
            <v>150</v>
          </cell>
          <cell r="AE36" t="str">
            <v>ヶ所</v>
          </cell>
          <cell r="AF36">
            <v>0</v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>
            <v>150</v>
          </cell>
          <cell r="BA36" t="str">
            <v>築</v>
          </cell>
          <cell r="BB36" t="str">
            <v>建</v>
          </cell>
          <cell r="BC36" t="str">
            <v>外　部</v>
          </cell>
          <cell r="BD36">
            <v>4</v>
          </cell>
          <cell r="BE36" t="str">
            <v>/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内　部</v>
          </cell>
          <cell r="W37">
            <v>50</v>
          </cell>
          <cell r="X37">
            <v>2</v>
          </cell>
          <cell r="Y37" t="str">
            <v>ヶ所</v>
          </cell>
          <cell r="Z37" t="str">
            <v>/</v>
          </cell>
          <cell r="AA37" t="str">
            <v>ヶ所</v>
          </cell>
          <cell r="AB37">
            <v>200</v>
          </cell>
          <cell r="AC37" t="str">
            <v>ヶ所</v>
          </cell>
          <cell r="AD37">
            <v>200</v>
          </cell>
          <cell r="AE37" t="str">
            <v>ヶ所</v>
          </cell>
          <cell r="AF37">
            <v>0</v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>
            <v>0</v>
          </cell>
          <cell r="BB37" t="str">
            <v>具</v>
          </cell>
          <cell r="BC37" t="str">
            <v>内　部</v>
          </cell>
          <cell r="BD37">
            <v>1.9</v>
          </cell>
          <cell r="BE37" t="str">
            <v>計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>
            <v>100</v>
          </cell>
          <cell r="W38">
            <v>1.3</v>
          </cell>
          <cell r="X38">
            <v>23.5</v>
          </cell>
          <cell r="Y38" t="str">
            <v>KVA</v>
          </cell>
          <cell r="Z38" t="str">
            <v>/</v>
          </cell>
          <cell r="AA38" t="str">
            <v>KVA</v>
          </cell>
          <cell r="AB38">
            <v>105</v>
          </cell>
          <cell r="AC38" t="str">
            <v>KVA</v>
          </cell>
          <cell r="AD38">
            <v>105</v>
          </cell>
          <cell r="AE38" t="str">
            <v>KVA</v>
          </cell>
          <cell r="AF38">
            <v>0</v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>
            <v>0</v>
          </cell>
          <cell r="BA38">
            <v>1.3</v>
          </cell>
          <cell r="BB38" t="str">
            <v>変  　　電</v>
          </cell>
          <cell r="BC38" t="str">
            <v>４ 工事金額が標準的経費を超える主な理由</v>
          </cell>
          <cell r="BD38" t="str">
            <v>/</v>
          </cell>
          <cell r="BE38">
            <v>105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>
            <v>50</v>
          </cell>
          <cell r="V39">
            <v>2.1</v>
          </cell>
          <cell r="W39">
            <v>1.1000000000000001</v>
          </cell>
          <cell r="X39">
            <v>398</v>
          </cell>
          <cell r="Y39" t="str">
            <v>m</v>
          </cell>
          <cell r="Z39" t="str">
            <v>/</v>
          </cell>
          <cell r="AA39" t="str">
            <v>m</v>
          </cell>
          <cell r="AB39">
            <v>8000</v>
          </cell>
          <cell r="AC39" t="str">
            <v>m</v>
          </cell>
          <cell r="AD39">
            <v>8000</v>
          </cell>
          <cell r="AE39" t="str">
            <v>m</v>
          </cell>
          <cell r="AF39">
            <v>0</v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 t="str">
            <v>m</v>
          </cell>
          <cell r="AY39">
            <v>0</v>
          </cell>
          <cell r="BA39" t="str">
            <v>電</v>
          </cell>
          <cell r="BB39" t="str">
            <v>配　　　線</v>
          </cell>
          <cell r="BC39" t="str">
            <v>/</v>
          </cell>
          <cell r="BD39">
            <v>8000</v>
          </cell>
          <cell r="BE39" t="str">
            <v>m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灯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>
            <v>0</v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>
            <v>0</v>
          </cell>
          <cell r="AV40">
            <v>46</v>
          </cell>
          <cell r="AW40">
            <v>2.5</v>
          </cell>
          <cell r="AX40">
            <v>1.2</v>
          </cell>
          <cell r="AY40">
            <v>300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>
            <v>43</v>
          </cell>
          <cell r="V41">
            <v>2.1</v>
          </cell>
          <cell r="W41">
            <v>0.9</v>
          </cell>
          <cell r="X41">
            <v>167</v>
          </cell>
          <cell r="Y41" t="str">
            <v>m</v>
          </cell>
          <cell r="Z41" t="str">
            <v>/</v>
          </cell>
          <cell r="AA41" t="str">
            <v>m</v>
          </cell>
          <cell r="AB41">
            <v>3500</v>
          </cell>
          <cell r="AC41" t="str">
            <v>m</v>
          </cell>
          <cell r="AD41">
            <v>3500</v>
          </cell>
          <cell r="AE41" t="str">
            <v>m</v>
          </cell>
          <cell r="AF41">
            <v>0</v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 t="str">
            <v>m</v>
          </cell>
          <cell r="AY41">
            <v>0</v>
          </cell>
          <cell r="BA41" t="str">
            <v>気</v>
          </cell>
          <cell r="BB41" t="str">
            <v>通　　　信</v>
          </cell>
          <cell r="BC41" t="str">
            <v>/</v>
          </cell>
          <cell r="BD41">
            <v>3500</v>
          </cell>
          <cell r="BE41" t="str">
            <v>m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>
            <v>2</v>
          </cell>
          <cell r="V43">
            <v>0.8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>
            <v>0</v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 t="str">
            <v>m</v>
          </cell>
          <cell r="AX43">
            <v>0</v>
          </cell>
          <cell r="AY43">
            <v>40</v>
          </cell>
          <cell r="BA43" t="str">
            <v>機</v>
          </cell>
          <cell r="BB43" t="str">
            <v>排　水　管</v>
          </cell>
          <cell r="BC43" t="str">
            <v>/</v>
          </cell>
          <cell r="BD43">
            <v>500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>
            <v>150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>
            <v>0</v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>
            <v>0</v>
          </cell>
          <cell r="AU44">
            <v>53</v>
          </cell>
          <cell r="AV44">
            <v>1.6</v>
          </cell>
          <cell r="AW44">
            <v>0.8</v>
          </cell>
          <cell r="AX44">
            <v>80</v>
          </cell>
          <cell r="AY44" t="str">
            <v>ヶ所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>
            <v>1.1000000000000001</v>
          </cell>
          <cell r="V45">
            <v>0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>
            <v>0</v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 t="str">
            <v>m</v>
          </cell>
          <cell r="AX45">
            <v>0</v>
          </cell>
          <cell r="AY45">
            <v>0</v>
          </cell>
          <cell r="BA45" t="str">
            <v>械</v>
          </cell>
          <cell r="BB45" t="str">
            <v>消 化･ｶﾞｽ管</v>
          </cell>
          <cell r="BC45" t="str">
            <v>/</v>
          </cell>
          <cell r="BD45">
            <v>700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>───────────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B46">
            <v>52.2</v>
          </cell>
          <cell r="BC46">
            <v>28.099999999999998</v>
          </cell>
          <cell r="BD46">
            <v>52.2</v>
          </cell>
          <cell r="BE46">
            <v>28.099999999999998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AD48" t="str">
            <v>都道府県の所見</v>
          </cell>
          <cell r="AE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AD51" t="str">
            <v>文部省使用欄</v>
          </cell>
          <cell r="AE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V57" t="str">
            <v>大規模改造（老朽施設）事業等内容聴取票（校舎）</v>
          </cell>
          <cell r="W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都道府県名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耐震補強事業（関連工事）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I61" t="str">
            <v>棟番号</v>
          </cell>
          <cell r="BJ61" t="str">
            <v>②-１</v>
          </cell>
          <cell r="BK61" t="str">
            <v>棟番号</v>
          </cell>
          <cell r="BL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>
            <v>47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I63" t="str">
            <v>面積</v>
          </cell>
          <cell r="BJ63" t="str">
            <v>(1,500＋1,500)</v>
          </cell>
          <cell r="BK63" t="str">
            <v>面積</v>
          </cell>
          <cell r="BL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Z64">
            <v>3000</v>
          </cell>
          <cell r="AA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（Ｆ/Ｅ）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0</v>
          </cell>
          <cell r="AA68" t="str">
            <v>×</v>
          </cell>
          <cell r="AB68" t="str">
            <v>×</v>
          </cell>
          <cell r="AC68">
            <v>7.3999999999999986</v>
          </cell>
          <cell r="AD68" t="str">
            <v>×</v>
          </cell>
          <cell r="AE68">
            <v>3000</v>
          </cell>
          <cell r="AF68" t="str">
            <v>×</v>
          </cell>
          <cell r="AG68">
            <v>3000</v>
          </cell>
          <cell r="AH68" t="str">
            <v>＝</v>
          </cell>
          <cell r="AI68">
            <v>150391</v>
          </cell>
          <cell r="AJ68" t="str">
            <v>+</v>
          </cell>
          <cell r="AK68">
            <v>0</v>
          </cell>
          <cell r="AL68" t="str">
            <v>0</v>
          </cell>
          <cell r="AM68" t="str">
            <v>/</v>
          </cell>
          <cell r="AN68" t="str">
            <v>＝</v>
          </cell>
          <cell r="AO68">
            <v>39605</v>
          </cell>
          <cell r="AP68">
            <v>21000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S69">
            <v>0.53</v>
          </cell>
          <cell r="AT69" t="str">
            <v>＝</v>
          </cell>
          <cell r="AU69">
            <v>1.01</v>
          </cell>
          <cell r="AV69">
            <v>0.53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0</v>
          </cell>
          <cell r="AA71">
            <v>28.099999999999998</v>
          </cell>
          <cell r="AB71" t="str">
            <v>×</v>
          </cell>
          <cell r="AC71">
            <v>7.3999999999999986</v>
          </cell>
          <cell r="AD71" t="str">
            <v>+</v>
          </cell>
          <cell r="AE71">
            <v>16253</v>
          </cell>
          <cell r="AF71" t="str">
            <v>×</v>
          </cell>
          <cell r="AG71">
            <v>3000</v>
          </cell>
          <cell r="AH71">
            <v>165800</v>
          </cell>
          <cell r="AI71">
            <v>165800</v>
          </cell>
          <cell r="AJ71" t="str">
            <v>+</v>
          </cell>
          <cell r="AK71">
            <v>166644</v>
          </cell>
          <cell r="AL71">
            <v>5460</v>
          </cell>
          <cell r="AM71">
            <v>45065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S72">
            <v>0.59</v>
          </cell>
          <cell r="AT72" t="str">
            <v>＝</v>
          </cell>
          <cell r="AU72">
            <v>0.99</v>
          </cell>
          <cell r="AV72">
            <v>0.59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>請負比率</v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>
            <v>0</v>
          </cell>
          <cell r="W73">
            <v>0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I73" t="str">
            <v/>
          </cell>
          <cell r="AR73" t="str">
            <v>請負比率</v>
          </cell>
          <cell r="AT73">
            <v>0</v>
          </cell>
          <cell r="BX73" t="str">
            <v>請負比率</v>
          </cell>
          <cell r="BZ73">
            <v>0</v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>
            <v>0.90500000000000003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改修範囲  （数量）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数  量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区    分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 t="str">
            <v>式</v>
          </cell>
          <cell r="P77">
            <v>871000</v>
          </cell>
          <cell r="Q77" t="str">
            <v>外部足場</v>
          </cell>
          <cell r="R77">
            <v>871</v>
          </cell>
          <cell r="S77">
            <v>3344000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 t="str">
            <v>/</v>
          </cell>
          <cell r="AA77" t="str">
            <v>㎡</v>
          </cell>
          <cell r="AB77">
            <v>1000</v>
          </cell>
          <cell r="AC77" t="str">
            <v>㎡</v>
          </cell>
          <cell r="AD77">
            <v>0</v>
          </cell>
          <cell r="AE77">
            <v>85</v>
          </cell>
          <cell r="AF77">
            <v>3.5</v>
          </cell>
          <cell r="AG77">
            <v>0</v>
          </cell>
          <cell r="AH77" t="str">
            <v>式</v>
          </cell>
          <cell r="AI77">
            <v>3800000</v>
          </cell>
          <cell r="AJ77">
            <v>3</v>
          </cell>
          <cell r="AK77" t="str">
            <v>外部足場</v>
          </cell>
          <cell r="AL77">
            <v>3344000</v>
          </cell>
          <cell r="AM77">
            <v>3344</v>
          </cell>
          <cell r="AN77">
            <v>3344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>
            <v>0</v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外 　　装</v>
          </cell>
          <cell r="V78">
            <v>0.6</v>
          </cell>
          <cell r="W78" t="str">
            <v>撤去費</v>
          </cell>
          <cell r="X78">
            <v>1</v>
          </cell>
          <cell r="Y78">
            <v>770</v>
          </cell>
          <cell r="Z78" t="str">
            <v>㎡</v>
          </cell>
          <cell r="AA78" t="str">
            <v>/</v>
          </cell>
          <cell r="AB78">
            <v>2116</v>
          </cell>
          <cell r="AC78">
            <v>3500</v>
          </cell>
          <cell r="AD78" t="str">
            <v>㎡</v>
          </cell>
          <cell r="AE78" t="str">
            <v>㎡</v>
          </cell>
          <cell r="AF78">
            <v>22</v>
          </cell>
          <cell r="AG78">
            <v>2.9</v>
          </cell>
          <cell r="AH78">
            <v>0</v>
          </cell>
          <cell r="AI78">
            <v>43</v>
          </cell>
          <cell r="AJ78">
            <v>0.6</v>
          </cell>
          <cell r="AK78" t="str">
            <v>撤去費</v>
          </cell>
          <cell r="AL78">
            <v>1.2</v>
          </cell>
          <cell r="AM78" t="str">
            <v>外部足場</v>
          </cell>
          <cell r="AN78">
            <v>1</v>
          </cell>
          <cell r="AO78">
            <v>1</v>
          </cell>
          <cell r="AP78" t="str">
            <v>式</v>
          </cell>
          <cell r="AQ78">
            <v>2116000</v>
          </cell>
          <cell r="AR78">
            <v>2116</v>
          </cell>
          <cell r="AS78" t="str">
            <v>外 　　装</v>
          </cell>
          <cell r="AT78">
            <v>2116</v>
          </cell>
          <cell r="AU78" t="str">
            <v>㎡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>
            <v>1.2</v>
          </cell>
          <cell r="BB78">
            <v>1500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>
            <v>0</v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0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 t="str">
            <v>/</v>
          </cell>
          <cell r="AA79">
            <v>3000</v>
          </cell>
          <cell r="AB79">
            <v>3000</v>
          </cell>
          <cell r="AC79" t="str">
            <v>㎡</v>
          </cell>
          <cell r="AD79">
            <v>5.7</v>
          </cell>
          <cell r="AE79">
            <v>16</v>
          </cell>
          <cell r="AF79">
            <v>5.7</v>
          </cell>
          <cell r="AG79">
            <v>0</v>
          </cell>
          <cell r="AH79">
            <v>160</v>
          </cell>
          <cell r="AI79" t="str">
            <v>㎡</v>
          </cell>
          <cell r="AJ79">
            <v>0.9</v>
          </cell>
          <cell r="AK79">
            <v>1466</v>
          </cell>
          <cell r="AL79">
            <v>1466</v>
          </cell>
          <cell r="AM79" t="str">
            <v>床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>
            <v>0</v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>
            <v>9160</v>
          </cell>
          <cell r="BR79">
            <v>1466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0.7</v>
          </cell>
          <cell r="R80">
            <v>0</v>
          </cell>
          <cell r="S80">
            <v>2800</v>
          </cell>
          <cell r="U80" t="str">
            <v>壁</v>
          </cell>
          <cell r="V80">
            <v>6500</v>
          </cell>
          <cell r="W80" t="str">
            <v>㎡</v>
          </cell>
          <cell r="X80">
            <v>405</v>
          </cell>
          <cell r="Y80" t="str">
            <v>㎡</v>
          </cell>
          <cell r="Z80" t="str">
            <v>/</v>
          </cell>
          <cell r="AA80">
            <v>0</v>
          </cell>
          <cell r="AB80">
            <v>6500</v>
          </cell>
          <cell r="AC80" t="str">
            <v>㎡</v>
          </cell>
          <cell r="AD80" t="str">
            <v>㎡</v>
          </cell>
          <cell r="AE80">
            <v>6</v>
          </cell>
          <cell r="AF80">
            <v>11.3</v>
          </cell>
          <cell r="AG80">
            <v>0</v>
          </cell>
          <cell r="AH80" t="str">
            <v>壁</v>
          </cell>
          <cell r="AI80">
            <v>2800</v>
          </cell>
          <cell r="AJ80">
            <v>0.7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>
            <v>0</v>
          </cell>
          <cell r="BM80">
            <v>256</v>
          </cell>
          <cell r="BN80">
            <v>43</v>
          </cell>
          <cell r="BO80">
            <v>11.3</v>
          </cell>
          <cell r="BP80">
            <v>0</v>
          </cell>
          <cell r="BQ80">
            <v>8000</v>
          </cell>
          <cell r="BR80">
            <v>256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 t="str">
            <v>装</v>
          </cell>
          <cell r="U81" t="str">
            <v>天　井</v>
          </cell>
          <cell r="V81" t="str">
            <v>㎡</v>
          </cell>
          <cell r="W81" t="str">
            <v>/</v>
          </cell>
          <cell r="X81">
            <v>786</v>
          </cell>
          <cell r="Y81" t="str">
            <v>㎡</v>
          </cell>
          <cell r="Z81" t="str">
            <v>/</v>
          </cell>
          <cell r="AA81">
            <v>50</v>
          </cell>
          <cell r="AB81">
            <v>3000</v>
          </cell>
          <cell r="AC81" t="str">
            <v>㎡</v>
          </cell>
          <cell r="AD81" t="str">
            <v>情報化(OAﾌﾛｱ等)</v>
          </cell>
          <cell r="AE81">
            <v>26</v>
          </cell>
          <cell r="AF81">
            <v>3</v>
          </cell>
          <cell r="AG81">
            <v>0</v>
          </cell>
          <cell r="AH81">
            <v>1853</v>
          </cell>
          <cell r="AI81">
            <v>3000</v>
          </cell>
          <cell r="AJ81">
            <v>0.8</v>
          </cell>
          <cell r="AK81" t="str">
            <v>天　井</v>
          </cell>
          <cell r="AL81">
            <v>1500</v>
          </cell>
          <cell r="AM81" t="str">
            <v>㎡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>
            <v>0</v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>
            <v>19300</v>
          </cell>
          <cell r="BR81">
            <v>1853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7.5</v>
          </cell>
          <cell r="R82">
            <v>0</v>
          </cell>
          <cell r="S82" t="str">
            <v>築</v>
          </cell>
          <cell r="U82" t="str">
            <v>外　部</v>
          </cell>
          <cell r="V82" t="str">
            <v>外　部</v>
          </cell>
          <cell r="W82">
            <v>80</v>
          </cell>
          <cell r="X82">
            <v>3</v>
          </cell>
          <cell r="Y82" t="str">
            <v>ヶ所</v>
          </cell>
          <cell r="Z82" t="str">
            <v>/</v>
          </cell>
          <cell r="AA82" t="str">
            <v>ヶ所</v>
          </cell>
          <cell r="AB82">
            <v>150</v>
          </cell>
          <cell r="AC82" t="str">
            <v>ヶ所</v>
          </cell>
          <cell r="AD82">
            <v>0</v>
          </cell>
          <cell r="AE82">
            <v>2</v>
          </cell>
          <cell r="AF82">
            <v>7.5</v>
          </cell>
          <cell r="AG82">
            <v>0</v>
          </cell>
          <cell r="AH82" t="str">
            <v>築</v>
          </cell>
          <cell r="AI82" t="str">
            <v>建</v>
          </cell>
          <cell r="AJ82">
            <v>0.2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>
            <v>150</v>
          </cell>
          <cell r="BB82" t="str">
            <v>ヶ所</v>
          </cell>
          <cell r="BC82">
            <v>53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7.5</v>
          </cell>
          <cell r="BJ82">
            <v>150</v>
          </cell>
          <cell r="BK82" t="str">
            <v>ヶ所</v>
          </cell>
          <cell r="BL82">
            <v>0</v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5460</v>
          </cell>
          <cell r="U83" t="str">
            <v>内　部</v>
          </cell>
          <cell r="V83" t="str">
            <v>内　部</v>
          </cell>
          <cell r="W83">
            <v>100</v>
          </cell>
          <cell r="X83">
            <v>2</v>
          </cell>
          <cell r="Y83" t="str">
            <v>ヶ所</v>
          </cell>
          <cell r="Z83" t="str">
            <v>/</v>
          </cell>
          <cell r="AA83" t="str">
            <v>ヶ所</v>
          </cell>
          <cell r="AB83">
            <v>200</v>
          </cell>
          <cell r="AC83" t="str">
            <v>ヶ所</v>
          </cell>
          <cell r="AD83">
            <v>0</v>
          </cell>
          <cell r="AE83">
            <v>1</v>
          </cell>
          <cell r="AF83">
            <v>3.8</v>
          </cell>
          <cell r="AG83">
            <v>0</v>
          </cell>
          <cell r="AH83">
            <v>17566</v>
          </cell>
          <cell r="AI83">
            <v>5460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>
            <v>0</v>
          </cell>
          <cell r="BM83">
            <v>16253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>
            <v>105</v>
          </cell>
          <cell r="W84" t="str">
            <v>KVA</v>
          </cell>
          <cell r="X84">
            <v>23.5</v>
          </cell>
          <cell r="Y84" t="str">
            <v>KVA</v>
          </cell>
          <cell r="Z84" t="str">
            <v>/</v>
          </cell>
          <cell r="AA84">
            <v>0</v>
          </cell>
          <cell r="AB84">
            <v>105</v>
          </cell>
          <cell r="AC84" t="str">
            <v>KVA</v>
          </cell>
          <cell r="AD84">
            <v>0</v>
          </cell>
          <cell r="AE84">
            <v>22</v>
          </cell>
          <cell r="AF84">
            <v>1.3</v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>
            <v>100</v>
          </cell>
          <cell r="BD84">
            <v>1.3</v>
          </cell>
          <cell r="BE84">
            <v>0</v>
          </cell>
          <cell r="BF84">
            <v>157</v>
          </cell>
          <cell r="BG84" t="str">
            <v>KVA</v>
          </cell>
          <cell r="BH84" t="str">
            <v>/</v>
          </cell>
          <cell r="BI84" t="str">
            <v/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m</v>
          </cell>
          <cell r="V85" t="str">
            <v>/</v>
          </cell>
          <cell r="W85">
            <v>8000</v>
          </cell>
          <cell r="X85">
            <v>398</v>
          </cell>
          <cell r="Y85" t="str">
            <v>m</v>
          </cell>
          <cell r="Z85" t="str">
            <v>/</v>
          </cell>
          <cell r="AA85">
            <v>2.1</v>
          </cell>
          <cell r="AB85">
            <v>8000</v>
          </cell>
          <cell r="AC85" t="str">
            <v>m</v>
          </cell>
          <cell r="AD85">
            <v>0</v>
          </cell>
          <cell r="AE85">
            <v>5</v>
          </cell>
          <cell r="AF85">
            <v>2.1</v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>
            <v>2.1</v>
          </cell>
          <cell r="BB85">
            <v>0</v>
          </cell>
          <cell r="BC85">
            <v>1.1000000000000001</v>
          </cell>
          <cell r="BD85">
            <v>0</v>
          </cell>
          <cell r="BE85">
            <v>50</v>
          </cell>
          <cell r="BF85">
            <v>4000</v>
          </cell>
          <cell r="BG85" t="str">
            <v>m</v>
          </cell>
          <cell r="BH85" t="str">
            <v>/</v>
          </cell>
          <cell r="BI85">
            <v>0</v>
          </cell>
          <cell r="BJ85">
            <v>8000</v>
          </cell>
          <cell r="BK85" t="str">
            <v>m</v>
          </cell>
          <cell r="BL85">
            <v>0</v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>
            <v>2.5</v>
          </cell>
          <cell r="W86">
            <v>50</v>
          </cell>
          <cell r="X86" t="str">
            <v>灯</v>
          </cell>
          <cell r="Y86" t="str">
            <v>/</v>
          </cell>
          <cell r="Z86" t="str">
            <v>灯</v>
          </cell>
          <cell r="AA86">
            <v>650</v>
          </cell>
          <cell r="AB86" t="str">
            <v>灯</v>
          </cell>
          <cell r="AC86">
            <v>0.2</v>
          </cell>
          <cell r="AD86">
            <v>650</v>
          </cell>
          <cell r="AE86" t="str">
            <v>灯</v>
          </cell>
          <cell r="AF86">
            <v>0</v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>
            <v>0</v>
          </cell>
          <cell r="BA86">
            <v>2.5</v>
          </cell>
          <cell r="BB86" t="str">
            <v>照　　　明</v>
          </cell>
          <cell r="BC86">
            <v>1.2</v>
          </cell>
          <cell r="BD86" t="str">
            <v>/</v>
          </cell>
          <cell r="BE86">
            <v>650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>
            <v>43</v>
          </cell>
          <cell r="V87">
            <v>2.1</v>
          </cell>
          <cell r="W87">
            <v>167</v>
          </cell>
          <cell r="X87" t="str">
            <v>m</v>
          </cell>
          <cell r="Y87" t="str">
            <v>/</v>
          </cell>
          <cell r="Z87" t="str">
            <v>m</v>
          </cell>
          <cell r="AA87">
            <v>3500</v>
          </cell>
          <cell r="AB87" t="str">
            <v>m</v>
          </cell>
          <cell r="AC87">
            <v>0.1</v>
          </cell>
          <cell r="AD87">
            <v>3500</v>
          </cell>
          <cell r="AE87" t="str">
            <v>m</v>
          </cell>
          <cell r="AF87">
            <v>0</v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2.1</v>
          </cell>
          <cell r="BD87">
            <v>0</v>
          </cell>
          <cell r="BE87">
            <v>0.9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>
            <v>1.2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>
            <v>40</v>
          </cell>
          <cell r="V89">
            <v>2</v>
          </cell>
          <cell r="W89">
            <v>0</v>
          </cell>
          <cell r="X89">
            <v>20</v>
          </cell>
          <cell r="Y89" t="str">
            <v>m</v>
          </cell>
          <cell r="Z89" t="str">
            <v>/</v>
          </cell>
          <cell r="AA89" t="str">
            <v>m</v>
          </cell>
          <cell r="AB89">
            <v>500</v>
          </cell>
          <cell r="AC89" t="str">
            <v>m</v>
          </cell>
          <cell r="AD89">
            <v>500</v>
          </cell>
          <cell r="AE89" t="str">
            <v>m</v>
          </cell>
          <cell r="AF89">
            <v>0</v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2</v>
          </cell>
          <cell r="BD89">
            <v>0</v>
          </cell>
          <cell r="BE89">
            <v>0.8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>
            <v>0.8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>
            <v>0</v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>
            <v>0</v>
          </cell>
          <cell r="AY90">
            <v>53</v>
          </cell>
          <cell r="BA90">
            <v>0</v>
          </cell>
          <cell r="BB90" t="str">
            <v>衛 生 器 具</v>
          </cell>
          <cell r="BC90" t="str">
            <v>/</v>
          </cell>
          <cell r="BD90">
            <v>150</v>
          </cell>
          <cell r="BE90" t="str">
            <v>ヶ所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>
            <v>0</v>
          </cell>
          <cell r="V91">
            <v>1.1000000000000001</v>
          </cell>
          <cell r="W91">
            <v>0</v>
          </cell>
          <cell r="X91">
            <v>55</v>
          </cell>
          <cell r="Y91" t="str">
            <v>m</v>
          </cell>
          <cell r="Z91" t="str">
            <v>/</v>
          </cell>
          <cell r="AA91" t="str">
            <v>m</v>
          </cell>
          <cell r="AB91">
            <v>700</v>
          </cell>
          <cell r="AC91" t="str">
            <v>m</v>
          </cell>
          <cell r="AD91">
            <v>700</v>
          </cell>
          <cell r="AE91" t="str">
            <v>m</v>
          </cell>
          <cell r="AF91">
            <v>0</v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1.1000000000000001</v>
          </cell>
          <cell r="BD91">
            <v>0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>───────────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B92">
            <v>52.2</v>
          </cell>
          <cell r="BC92">
            <v>28.099999999999998</v>
          </cell>
          <cell r="BD92">
            <v>52.2</v>
          </cell>
          <cell r="BE92">
            <v>28.099999999999998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AD94" t="str">
            <v>都道府県の所見</v>
          </cell>
          <cell r="AE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AD97" t="str">
            <v>文部省使用欄</v>
          </cell>
          <cell r="AE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W11" t="str">
            <v>大規模改造（老朽施設）事業等内容聴取票（屋体）</v>
          </cell>
          <cell r="X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都道府県名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E13" t="str">
            <v>設置者</v>
          </cell>
          <cell r="BF13" t="str">
            <v>○○○市</v>
          </cell>
          <cell r="BG13" t="str">
            <v>設置者</v>
          </cell>
          <cell r="BH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耐震補強事業（関連工事）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I15" t="str">
            <v>棟番号</v>
          </cell>
          <cell r="BJ15" t="str">
            <v>⑩</v>
          </cell>
          <cell r="BK15" t="str">
            <v>棟番号</v>
          </cell>
          <cell r="BL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>
            <v>47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I17" t="str">
            <v>面積</v>
          </cell>
          <cell r="BJ17" t="str">
            <v>(605+50)</v>
          </cell>
          <cell r="BK17" t="str">
            <v>面積</v>
          </cell>
          <cell r="BL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Z18">
            <v>655</v>
          </cell>
          <cell r="AA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（Ｆ/Ｅ）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R19" t="str">
            <v>（Ｆ）</v>
          </cell>
          <cell r="BS19" t="str">
            <v>（Ｄ）</v>
          </cell>
          <cell r="BT19" t="str">
            <v>（Ｆ/Ｅ）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Q20" t="str">
            <v>実施金額（千円）</v>
          </cell>
          <cell r="BR20" t="str">
            <v>実施金額/標準的経費</v>
          </cell>
          <cell r="BS20" t="str">
            <v>個別事由(千円)</v>
          </cell>
          <cell r="BT20" t="str">
            <v>実施金額/標準的経費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R21" t="str">
            <v>１次</v>
          </cell>
          <cell r="S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33.099999999999994</v>
          </cell>
          <cell r="AA22" t="str">
            <v>×</v>
          </cell>
          <cell r="AB22" t="str">
            <v>×</v>
          </cell>
          <cell r="AC22">
            <v>33.099999999999994</v>
          </cell>
          <cell r="AD22" t="str">
            <v>0</v>
          </cell>
          <cell r="AE22" t="str">
            <v>＝</v>
          </cell>
          <cell r="AF22" t="str">
            <v>×</v>
          </cell>
          <cell r="AG22">
            <v>655</v>
          </cell>
          <cell r="AH22">
            <v>51500</v>
          </cell>
          <cell r="AI22" t="str">
            <v>/</v>
          </cell>
          <cell r="AJ22" t="str">
            <v>+</v>
          </cell>
          <cell r="AK22" t="str">
            <v>＝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S23">
            <v>1.17</v>
          </cell>
          <cell r="AT23" t="str">
            <v>＝</v>
          </cell>
          <cell r="AU23">
            <v>1.17</v>
          </cell>
          <cell r="AV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R24" t="str">
            <v>２次</v>
          </cell>
          <cell r="S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H25" t="str">
            <v>+</v>
          </cell>
          <cell r="BI25" t="str">
            <v>×</v>
          </cell>
          <cell r="BJ25" t="str">
            <v>/</v>
          </cell>
          <cell r="BK25" t="str">
            <v>＝</v>
          </cell>
          <cell r="BL25" t="str">
            <v>/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B26" t="str">
            <v>＝</v>
          </cell>
          <cell r="AC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>
            <v>0.9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B28">
            <v>0.9</v>
          </cell>
          <cell r="BC28">
            <v>0.9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改修範囲  （数量）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数  量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区    分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T30" t="str">
            <v>(千円）</v>
          </cell>
          <cell r="BU30" t="str">
            <v>(千円）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>
            <v>850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>
            <v>0</v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>
            <v>0</v>
          </cell>
          <cell r="AU31">
            <v>100</v>
          </cell>
          <cell r="AV31">
            <v>3</v>
          </cell>
          <cell r="AW31">
            <v>3</v>
          </cell>
          <cell r="AX31">
            <v>850</v>
          </cell>
          <cell r="AY31" t="str">
            <v>㎡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>
            <v>100</v>
          </cell>
          <cell r="V32">
            <v>1.5</v>
          </cell>
          <cell r="W32">
            <v>1.5</v>
          </cell>
          <cell r="X32">
            <v>770</v>
          </cell>
          <cell r="Y32" t="str">
            <v>㎡</v>
          </cell>
          <cell r="Z32" t="str">
            <v>/</v>
          </cell>
          <cell r="AA32" t="str">
            <v>㎡</v>
          </cell>
          <cell r="AB32">
            <v>770</v>
          </cell>
          <cell r="AC32" t="str">
            <v>㎡</v>
          </cell>
          <cell r="AD32">
            <v>770</v>
          </cell>
          <cell r="AE32" t="str">
            <v>㎡</v>
          </cell>
          <cell r="AF32">
            <v>0</v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 t="str">
            <v>㎡</v>
          </cell>
          <cell r="AY32">
            <v>0</v>
          </cell>
          <cell r="BA32" t="str">
            <v>建</v>
          </cell>
          <cell r="BB32" t="str">
            <v>外 　　装</v>
          </cell>
          <cell r="BC32" t="str">
            <v>/</v>
          </cell>
          <cell r="BD32">
            <v>770</v>
          </cell>
          <cell r="BE32" t="str">
            <v>㎡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>
            <v>4.8</v>
          </cell>
          <cell r="W33">
            <v>3.6</v>
          </cell>
          <cell r="X33">
            <v>482</v>
          </cell>
          <cell r="Y33" t="str">
            <v>㎡</v>
          </cell>
          <cell r="Z33" t="str">
            <v>/</v>
          </cell>
          <cell r="AA33" t="str">
            <v>㎡</v>
          </cell>
          <cell r="AB33">
            <v>655</v>
          </cell>
          <cell r="AC33" t="str">
            <v>㎡</v>
          </cell>
          <cell r="AD33">
            <v>655</v>
          </cell>
          <cell r="AE33" t="str">
            <v>㎡</v>
          </cell>
          <cell r="AF33">
            <v>0</v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 t="str">
            <v>㎡</v>
          </cell>
          <cell r="AY33">
            <v>0</v>
          </cell>
          <cell r="BA33">
            <v>4.8</v>
          </cell>
          <cell r="BB33" t="str">
            <v>内</v>
          </cell>
          <cell r="BC33" t="str">
            <v>床 床板張</v>
          </cell>
          <cell r="BD33" t="str">
            <v>/</v>
          </cell>
          <cell r="BE33">
            <v>655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/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>
            <v>0</v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>
            <v>0</v>
          </cell>
          <cell r="AV35">
            <v>100</v>
          </cell>
          <cell r="AW35">
            <v>11.6</v>
          </cell>
          <cell r="AX35">
            <v>11.6</v>
          </cell>
          <cell r="AY35">
            <v>405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>
            <v>1.9</v>
          </cell>
          <cell r="W36">
            <v>1.9</v>
          </cell>
          <cell r="X36">
            <v>786</v>
          </cell>
          <cell r="Y36" t="str">
            <v>㎡</v>
          </cell>
          <cell r="Z36" t="str">
            <v>/</v>
          </cell>
          <cell r="AA36" t="str">
            <v>㎡</v>
          </cell>
          <cell r="AB36">
            <v>786</v>
          </cell>
          <cell r="AC36" t="str">
            <v>㎡</v>
          </cell>
          <cell r="AD36">
            <v>786</v>
          </cell>
          <cell r="AE36" t="str">
            <v>㎡</v>
          </cell>
          <cell r="AF36">
            <v>0</v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 t="str">
            <v>㎡</v>
          </cell>
          <cell r="AY36">
            <v>0</v>
          </cell>
          <cell r="BA36">
            <v>1.9</v>
          </cell>
          <cell r="BB36" t="str">
            <v>装</v>
          </cell>
          <cell r="BC36" t="str">
            <v>天　井</v>
          </cell>
          <cell r="BD36" t="str">
            <v>/</v>
          </cell>
          <cell r="BE36">
            <v>786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外　部</v>
          </cell>
          <cell r="V37" t="str">
            <v>ヶ所</v>
          </cell>
          <cell r="W37">
            <v>3</v>
          </cell>
          <cell r="X37" t="str">
            <v>ヶ所</v>
          </cell>
          <cell r="Y37" t="str">
            <v>/</v>
          </cell>
          <cell r="Z37" t="str">
            <v>ヶ所</v>
          </cell>
          <cell r="AA37">
            <v>23</v>
          </cell>
          <cell r="AB37" t="str">
            <v>ヶ所</v>
          </cell>
          <cell r="AC37" t="str">
            <v>築</v>
          </cell>
          <cell r="AD37">
            <v>23</v>
          </cell>
          <cell r="AE37" t="str">
            <v>ヶ所</v>
          </cell>
          <cell r="AF37">
            <v>0</v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>
            <v>23</v>
          </cell>
          <cell r="BA37" t="str">
            <v>築</v>
          </cell>
          <cell r="BB37" t="str">
            <v>建</v>
          </cell>
          <cell r="BC37" t="str">
            <v>外　部</v>
          </cell>
          <cell r="BD37">
            <v>0.9</v>
          </cell>
          <cell r="BE37" t="str">
            <v>/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内　部</v>
          </cell>
          <cell r="W38">
            <v>28.999999999999996</v>
          </cell>
          <cell r="X38">
            <v>2</v>
          </cell>
          <cell r="Y38" t="str">
            <v>ヶ所</v>
          </cell>
          <cell r="Z38" t="str">
            <v>/</v>
          </cell>
          <cell r="AA38" t="str">
            <v>ヶ所</v>
          </cell>
          <cell r="AB38">
            <v>7</v>
          </cell>
          <cell r="AC38" t="str">
            <v>ヶ所</v>
          </cell>
          <cell r="AD38">
            <v>7</v>
          </cell>
          <cell r="AE38" t="str">
            <v>ヶ所</v>
          </cell>
          <cell r="AF38">
            <v>0</v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>
            <v>0</v>
          </cell>
          <cell r="BB38" t="str">
            <v>具</v>
          </cell>
          <cell r="BC38" t="str">
            <v>内　部</v>
          </cell>
          <cell r="BD38">
            <v>0.9</v>
          </cell>
          <cell r="BE38" t="str">
            <v>計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>
            <v>0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>
            <v>0</v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>
            <v>0</v>
          </cell>
          <cell r="AT39">
            <v>0</v>
          </cell>
          <cell r="AU39">
            <v>2.6</v>
          </cell>
          <cell r="AV39">
            <v>0</v>
          </cell>
          <cell r="AW39" t="str">
            <v>４ 工事金額が標準的経費を超える主な理由</v>
          </cell>
          <cell r="AX39" t="str">
            <v>KVA</v>
          </cell>
          <cell r="AY39" t="str">
            <v>/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>
            <v>100</v>
          </cell>
          <cell r="V40">
            <v>1.6</v>
          </cell>
          <cell r="W40">
            <v>1.6</v>
          </cell>
          <cell r="X40">
            <v>398</v>
          </cell>
          <cell r="Y40" t="str">
            <v>m</v>
          </cell>
          <cell r="Z40" t="str">
            <v>/</v>
          </cell>
          <cell r="AA40" t="str">
            <v>m</v>
          </cell>
          <cell r="AB40">
            <v>398</v>
          </cell>
          <cell r="AC40" t="str">
            <v>m</v>
          </cell>
          <cell r="AD40">
            <v>398</v>
          </cell>
          <cell r="AE40" t="str">
            <v>m</v>
          </cell>
          <cell r="AF40">
            <v>0</v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 t="str">
            <v>m</v>
          </cell>
          <cell r="AY40">
            <v>0</v>
          </cell>
          <cell r="BA40" t="str">
            <v>電</v>
          </cell>
          <cell r="BB40" t="str">
            <v>配　　　線</v>
          </cell>
          <cell r="BC40" t="str">
            <v>/</v>
          </cell>
          <cell r="BD40">
            <v>398</v>
          </cell>
          <cell r="BE40" t="str">
            <v>m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>
            <v>61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>
            <v>0</v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>
            <v>0</v>
          </cell>
          <cell r="AU41">
            <v>82</v>
          </cell>
          <cell r="AV41">
            <v>3.3</v>
          </cell>
          <cell r="AW41">
            <v>2.7</v>
          </cell>
          <cell r="AX41">
            <v>50</v>
          </cell>
          <cell r="AY41" t="str">
            <v>灯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>
            <v>2.1</v>
          </cell>
          <cell r="V42" t="str">
            <v>m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>
            <v>0</v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 t="str">
            <v>m</v>
          </cell>
          <cell r="AW42">
            <v>0</v>
          </cell>
          <cell r="AX42">
            <v>100</v>
          </cell>
          <cell r="AY42">
            <v>2.1</v>
          </cell>
          <cell r="BA42" t="str">
            <v>気</v>
          </cell>
          <cell r="BB42" t="str">
            <v>通　　　信</v>
          </cell>
          <cell r="BC42" t="str">
            <v>/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m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>
            <v>0</v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>
            <v>30</v>
          </cell>
          <cell r="AU43" t="str">
            <v>m</v>
          </cell>
          <cell r="AV43">
            <v>0</v>
          </cell>
          <cell r="AW43">
            <v>100</v>
          </cell>
          <cell r="AX43">
            <v>0.5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>
            <v>100</v>
          </cell>
          <cell r="V44">
            <v>1.2</v>
          </cell>
          <cell r="W44">
            <v>20</v>
          </cell>
          <cell r="X44" t="str">
            <v>m</v>
          </cell>
          <cell r="Y44" t="str">
            <v>/</v>
          </cell>
          <cell r="Z44" t="str">
            <v>m</v>
          </cell>
          <cell r="AA44">
            <v>20</v>
          </cell>
          <cell r="AB44" t="str">
            <v>m</v>
          </cell>
          <cell r="AC44" t="str">
            <v>機</v>
          </cell>
          <cell r="AD44">
            <v>20</v>
          </cell>
          <cell r="AE44" t="str">
            <v>m</v>
          </cell>
          <cell r="AF44">
            <v>0</v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>
            <v>0</v>
          </cell>
          <cell r="BA44" t="str">
            <v>機</v>
          </cell>
          <cell r="BB44" t="str">
            <v>排　水　管</v>
          </cell>
          <cell r="BC44" t="str">
            <v>/</v>
          </cell>
          <cell r="BD44">
            <v>20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ヶ所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>
            <v>0</v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>
            <v>0</v>
          </cell>
          <cell r="AV45">
            <v>100</v>
          </cell>
          <cell r="AW45">
            <v>0.5</v>
          </cell>
          <cell r="AX45">
            <v>0.5</v>
          </cell>
          <cell r="AY45">
            <v>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>
            <v>100</v>
          </cell>
          <cell r="V46">
            <v>1.1000000000000001</v>
          </cell>
          <cell r="W46">
            <v>1.1000000000000001</v>
          </cell>
          <cell r="X46">
            <v>55</v>
          </cell>
          <cell r="Y46" t="str">
            <v>m</v>
          </cell>
          <cell r="Z46" t="str">
            <v>/</v>
          </cell>
          <cell r="AA46" t="str">
            <v>m</v>
          </cell>
          <cell r="AB46">
            <v>55</v>
          </cell>
          <cell r="AC46" t="str">
            <v>m</v>
          </cell>
          <cell r="AD46">
            <v>55</v>
          </cell>
          <cell r="AE46" t="str">
            <v>m</v>
          </cell>
          <cell r="AF46">
            <v>0</v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 t="str">
            <v>m</v>
          </cell>
          <cell r="AY46">
            <v>0</v>
          </cell>
          <cell r="BA46" t="str">
            <v>械</v>
          </cell>
          <cell r="BB46" t="str">
            <v>消 化･ｶﾞｽ管</v>
          </cell>
          <cell r="BC46" t="str">
            <v>/</v>
          </cell>
          <cell r="BD46">
            <v>55</v>
          </cell>
          <cell r="BE46" t="str">
            <v>m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>───────────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B47">
            <v>48.000000000000007</v>
          </cell>
          <cell r="BC47">
            <v>33.099999999999994</v>
          </cell>
          <cell r="BD47">
            <v>48.000000000000007</v>
          </cell>
          <cell r="BE47">
            <v>33.099999999999994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AD49" t="str">
            <v>都道府県の所見</v>
          </cell>
          <cell r="AE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AD52" t="str">
            <v>文部省使用欄</v>
          </cell>
          <cell r="AE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V57" t="str">
            <v>大規模改造（老朽施設）事業等内容聴取票（屋体）</v>
          </cell>
          <cell r="W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都道府県名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E59" t="str">
            <v>設置者</v>
          </cell>
          <cell r="BF59" t="str">
            <v>○○○市</v>
          </cell>
          <cell r="BG59" t="str">
            <v>設置者</v>
          </cell>
          <cell r="BH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耐震補強事業（関連工事）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I61" t="str">
            <v>棟番号</v>
          </cell>
          <cell r="BJ61" t="str">
            <v>⑩</v>
          </cell>
          <cell r="BK61" t="str">
            <v>棟番号</v>
          </cell>
          <cell r="BL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>
            <v>47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I63" t="str">
            <v>面積</v>
          </cell>
          <cell r="BJ63" t="str">
            <v>(605+50)</v>
          </cell>
          <cell r="BK63" t="str">
            <v>面積</v>
          </cell>
          <cell r="BL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Z64">
            <v>655</v>
          </cell>
          <cell r="AA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（Ｆ/Ｅ）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R65" t="str">
            <v>（Ｆ）</v>
          </cell>
          <cell r="BS65" t="str">
            <v>（Ｄ）</v>
          </cell>
          <cell r="BT65" t="str">
            <v>（Ｆ/Ｅ）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Q66" t="str">
            <v>実施金額（千円）</v>
          </cell>
          <cell r="BR66" t="str">
            <v>実施金額/標準的経費</v>
          </cell>
          <cell r="BS66" t="str">
            <v>個別事由(千円)</v>
          </cell>
          <cell r="BT66" t="str">
            <v>実施金額/標準的経費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R67" t="str">
            <v>１次</v>
          </cell>
          <cell r="S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0</v>
          </cell>
          <cell r="AA68" t="str">
            <v>×</v>
          </cell>
          <cell r="AB68" t="str">
            <v>×</v>
          </cell>
          <cell r="AC68">
            <v>33.099999999999994</v>
          </cell>
          <cell r="AD68" t="str">
            <v>×</v>
          </cell>
          <cell r="AE68">
            <v>655</v>
          </cell>
          <cell r="AF68" t="str">
            <v>×</v>
          </cell>
          <cell r="AG68">
            <v>655</v>
          </cell>
          <cell r="AH68" t="str">
            <v>＝</v>
          </cell>
          <cell r="AI68">
            <v>43925</v>
          </cell>
          <cell r="AJ68" t="str">
            <v>+</v>
          </cell>
          <cell r="AK68">
            <v>0</v>
          </cell>
          <cell r="AL68" t="str">
            <v>0</v>
          </cell>
          <cell r="AM68" t="str">
            <v>/</v>
          </cell>
          <cell r="AN68" t="str">
            <v>＝</v>
          </cell>
          <cell r="AO68">
            <v>43925</v>
          </cell>
          <cell r="AP68">
            <v>51500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S69">
            <v>1.17</v>
          </cell>
          <cell r="AT69" t="str">
            <v>＝</v>
          </cell>
          <cell r="AU69">
            <v>1.17</v>
          </cell>
          <cell r="AV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R70" t="str">
            <v>２次</v>
          </cell>
          <cell r="S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0</v>
          </cell>
          <cell r="AA71">
            <v>33.099999999999994</v>
          </cell>
          <cell r="AB71" t="str">
            <v>×</v>
          </cell>
          <cell r="AC71">
            <v>33.099999999999994</v>
          </cell>
          <cell r="AD71" t="str">
            <v>+</v>
          </cell>
          <cell r="AE71">
            <v>5100</v>
          </cell>
          <cell r="AF71" t="str">
            <v>×</v>
          </cell>
          <cell r="AG71">
            <v>655</v>
          </cell>
          <cell r="AH71">
            <v>65800</v>
          </cell>
          <cell r="AI71">
            <v>65800</v>
          </cell>
          <cell r="AJ71" t="str">
            <v>+</v>
          </cell>
          <cell r="AK71">
            <v>49025</v>
          </cell>
          <cell r="AL71">
            <v>5460</v>
          </cell>
          <cell r="AM71">
            <v>49385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S72">
            <v>1.02</v>
          </cell>
          <cell r="AT72" t="str">
            <v>＝</v>
          </cell>
          <cell r="AU72">
            <v>1.34</v>
          </cell>
          <cell r="AV72">
            <v>1.02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>請負比率</v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>
            <v>0</v>
          </cell>
          <cell r="W73">
            <v>0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I73" t="str">
            <v/>
          </cell>
          <cell r="AR73" t="str">
            <v>請負比率</v>
          </cell>
          <cell r="AT73">
            <v>0</v>
          </cell>
          <cell r="BX73" t="str">
            <v>請負比率</v>
          </cell>
          <cell r="BZ73">
            <v>0</v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>
            <v>0.90500000000000003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改修範囲  （数量）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数  量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区    分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T76" t="str">
            <v>(千円）</v>
          </cell>
          <cell r="BU76" t="str">
            <v>(千円）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 t="str">
            <v>式</v>
          </cell>
          <cell r="P77">
            <v>871000</v>
          </cell>
          <cell r="Q77" t="str">
            <v>外部足場</v>
          </cell>
          <cell r="R77">
            <v>871</v>
          </cell>
          <cell r="S77">
            <v>3344000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 t="str">
            <v>/</v>
          </cell>
          <cell r="AA77" t="str">
            <v>㎡</v>
          </cell>
          <cell r="AB77">
            <v>850</v>
          </cell>
          <cell r="AC77" t="str">
            <v>㎡</v>
          </cell>
          <cell r="AD77">
            <v>0</v>
          </cell>
          <cell r="AE77">
            <v>100</v>
          </cell>
          <cell r="AF77">
            <v>3</v>
          </cell>
          <cell r="AG77">
            <v>0</v>
          </cell>
          <cell r="AH77" t="str">
            <v>式</v>
          </cell>
          <cell r="AI77">
            <v>3800000</v>
          </cell>
          <cell r="AJ77">
            <v>3</v>
          </cell>
          <cell r="AK77" t="str">
            <v>外部足場</v>
          </cell>
          <cell r="AL77">
            <v>3344000</v>
          </cell>
          <cell r="AM77">
            <v>3344</v>
          </cell>
          <cell r="AN77">
            <v>3344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>
            <v>0</v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外 　　装</v>
          </cell>
          <cell r="V78">
            <v>1</v>
          </cell>
          <cell r="W78" t="str">
            <v>式</v>
          </cell>
          <cell r="X78">
            <v>2116000</v>
          </cell>
          <cell r="Y78">
            <v>770</v>
          </cell>
          <cell r="Z78" t="str">
            <v>㎡</v>
          </cell>
          <cell r="AA78" t="str">
            <v>/</v>
          </cell>
          <cell r="AB78" t="str">
            <v>外 　　装</v>
          </cell>
          <cell r="AC78">
            <v>770</v>
          </cell>
          <cell r="AD78" t="str">
            <v>㎡</v>
          </cell>
          <cell r="AE78">
            <v>770</v>
          </cell>
          <cell r="AF78">
            <v>100</v>
          </cell>
          <cell r="AG78">
            <v>1.5</v>
          </cell>
          <cell r="AH78">
            <v>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</v>
          </cell>
          <cell r="AN78" t="str">
            <v>式</v>
          </cell>
          <cell r="AO78">
            <v>1300000</v>
          </cell>
          <cell r="AP78">
            <v>1</v>
          </cell>
          <cell r="AQ78" t="str">
            <v>式</v>
          </cell>
          <cell r="AR78">
            <v>2116000</v>
          </cell>
          <cell r="AS78">
            <v>2116</v>
          </cell>
          <cell r="AT78" t="str">
            <v>外 　　装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>
            <v>0</v>
          </cell>
          <cell r="BB78">
            <v>1.5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>
            <v>0</v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>
            <v>655</v>
          </cell>
          <cell r="W79" t="str">
            <v>㎡</v>
          </cell>
          <cell r="X79">
            <v>482</v>
          </cell>
          <cell r="Y79" t="str">
            <v>㎡</v>
          </cell>
          <cell r="Z79" t="str">
            <v>/</v>
          </cell>
          <cell r="AA79">
            <v>0</v>
          </cell>
          <cell r="AB79">
            <v>655</v>
          </cell>
          <cell r="AC79" t="str">
            <v>㎡</v>
          </cell>
          <cell r="AD79">
            <v>0</v>
          </cell>
          <cell r="AE79">
            <v>74</v>
          </cell>
          <cell r="AF79">
            <v>4.8</v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>
            <v>74</v>
          </cell>
          <cell r="BF79">
            <v>482</v>
          </cell>
          <cell r="BG79" t="str">
            <v>㎡</v>
          </cell>
          <cell r="BH79" t="str">
            <v>/</v>
          </cell>
          <cell r="BI79">
            <v>0</v>
          </cell>
          <cell r="BJ79">
            <v>655</v>
          </cell>
          <cell r="BK79" t="str">
            <v>㎡</v>
          </cell>
          <cell r="BL79">
            <v>0</v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>
            <v>2.2000000000000002</v>
          </cell>
          <cell r="X80">
            <v>0</v>
          </cell>
          <cell r="Y80">
            <v>0</v>
          </cell>
          <cell r="Z80" t="str">
            <v>㎡</v>
          </cell>
          <cell r="AA80" t="str">
            <v>/</v>
          </cell>
          <cell r="AB80" t="str">
            <v>㎡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 t="str">
            <v>壁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>
            <v>405</v>
          </cell>
          <cell r="X81" t="str">
            <v>㎡</v>
          </cell>
          <cell r="Y81" t="str">
            <v>/</v>
          </cell>
          <cell r="Z81">
            <v>0</v>
          </cell>
          <cell r="AA81">
            <v>405</v>
          </cell>
          <cell r="AB81" t="str">
            <v>㎡</v>
          </cell>
          <cell r="AC81">
            <v>0</v>
          </cell>
          <cell r="AD81">
            <v>100</v>
          </cell>
          <cell r="AE81">
            <v>11.6</v>
          </cell>
          <cell r="AF81">
            <v>0</v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>
            <v>11.6</v>
          </cell>
          <cell r="BE81">
            <v>0</v>
          </cell>
          <cell r="BF81">
            <v>405</v>
          </cell>
          <cell r="BG81" t="str">
            <v>㎡</v>
          </cell>
          <cell r="BH81" t="str">
            <v>/</v>
          </cell>
          <cell r="BI81" t="str">
            <v/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>
            <v>786</v>
          </cell>
          <cell r="W82" t="str">
            <v>㎡</v>
          </cell>
          <cell r="X82">
            <v>786</v>
          </cell>
          <cell r="Y82" t="str">
            <v>㎡</v>
          </cell>
          <cell r="Z82" t="str">
            <v>/</v>
          </cell>
          <cell r="AA82">
            <v>0</v>
          </cell>
          <cell r="AB82">
            <v>786</v>
          </cell>
          <cell r="AC82" t="str">
            <v>㎡</v>
          </cell>
          <cell r="AD82">
            <v>0</v>
          </cell>
          <cell r="AE82">
            <v>100</v>
          </cell>
          <cell r="AF82">
            <v>1.9</v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>
            <v>100</v>
          </cell>
          <cell r="BF82">
            <v>786</v>
          </cell>
          <cell r="BG82" t="str">
            <v>㎡</v>
          </cell>
          <cell r="BH82" t="str">
            <v>/</v>
          </cell>
          <cell r="BI82">
            <v>0</v>
          </cell>
          <cell r="BJ82">
            <v>786</v>
          </cell>
          <cell r="BK82" t="str">
            <v>㎡</v>
          </cell>
          <cell r="BL82">
            <v>0</v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 t="str">
            <v>築</v>
          </cell>
          <cell r="U83" t="str">
            <v>外　部</v>
          </cell>
          <cell r="V83">
            <v>3</v>
          </cell>
          <cell r="W83" t="str">
            <v>ヶ所</v>
          </cell>
          <cell r="X83">
            <v>3</v>
          </cell>
          <cell r="Y83" t="str">
            <v>ヶ所</v>
          </cell>
          <cell r="Z83" t="str">
            <v>/</v>
          </cell>
          <cell r="AA83">
            <v>23</v>
          </cell>
          <cell r="AB83" t="str">
            <v>ヶ所</v>
          </cell>
          <cell r="AC83">
            <v>0.9</v>
          </cell>
          <cell r="AD83">
            <v>13</v>
          </cell>
          <cell r="AE83">
            <v>7.1</v>
          </cell>
          <cell r="AF83">
            <v>0</v>
          </cell>
          <cell r="AG83" t="str">
            <v>築</v>
          </cell>
          <cell r="AH83" t="str">
            <v>建</v>
          </cell>
          <cell r="AI83">
            <v>0.9</v>
          </cell>
          <cell r="AJ83">
            <v>3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ヶ所</v>
          </cell>
          <cell r="BB83">
            <v>13</v>
          </cell>
          <cell r="BC83">
            <v>7.1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7.1</v>
          </cell>
          <cell r="BJ83">
            <v>23</v>
          </cell>
          <cell r="BK83" t="str">
            <v>ヶ所</v>
          </cell>
          <cell r="BL83">
            <v>0</v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ヶ所</v>
          </cell>
          <cell r="W84" t="str">
            <v>/</v>
          </cell>
          <cell r="X84">
            <v>2</v>
          </cell>
          <cell r="Y84" t="str">
            <v>ヶ所</v>
          </cell>
          <cell r="Z84" t="str">
            <v>/</v>
          </cell>
          <cell r="AA84">
            <v>28.999999999999996</v>
          </cell>
          <cell r="AB84">
            <v>7</v>
          </cell>
          <cell r="AC84" t="str">
            <v>ヶ所</v>
          </cell>
          <cell r="AD84" t="str">
            <v>計</v>
          </cell>
          <cell r="AE84">
            <v>28.999999999999996</v>
          </cell>
          <cell r="AF84">
            <v>3</v>
          </cell>
          <cell r="AG84">
            <v>0</v>
          </cell>
          <cell r="AH84">
            <v>5460</v>
          </cell>
          <cell r="AI84">
            <v>5460</v>
          </cell>
          <cell r="AJ84">
            <v>0.9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>
            <v>0</v>
          </cell>
          <cell r="BM84">
            <v>5100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>
            <v>2.6</v>
          </cell>
          <cell r="W85">
            <v>0</v>
          </cell>
          <cell r="X85" t="str">
            <v>KVA</v>
          </cell>
          <cell r="Y85" t="str">
            <v>/</v>
          </cell>
          <cell r="Z85" t="str">
            <v>KVA</v>
          </cell>
          <cell r="AA85">
            <v>0</v>
          </cell>
          <cell r="AB85" t="str">
            <v>KVA</v>
          </cell>
          <cell r="AC85">
            <v>0</v>
          </cell>
          <cell r="AD85">
            <v>0</v>
          </cell>
          <cell r="AE85" t="str">
            <v>KVA</v>
          </cell>
          <cell r="AF85">
            <v>0</v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>
            <v>0</v>
          </cell>
          <cell r="BB85" t="str">
            <v>変  　　電</v>
          </cell>
          <cell r="BC85">
            <v>2.6</v>
          </cell>
          <cell r="BD85">
            <v>0</v>
          </cell>
          <cell r="BE85">
            <v>0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m</v>
          </cell>
          <cell r="V86">
            <v>100</v>
          </cell>
          <cell r="W86">
            <v>398</v>
          </cell>
          <cell r="X86" t="str">
            <v>m</v>
          </cell>
          <cell r="Y86" t="str">
            <v>/</v>
          </cell>
          <cell r="Z86" t="str">
            <v>m</v>
          </cell>
          <cell r="AA86">
            <v>398</v>
          </cell>
          <cell r="AB86" t="str">
            <v>m</v>
          </cell>
          <cell r="AC86">
            <v>1.6</v>
          </cell>
          <cell r="AD86">
            <v>398</v>
          </cell>
          <cell r="AE86" t="str">
            <v>m</v>
          </cell>
          <cell r="AF86">
            <v>0</v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1.6</v>
          </cell>
          <cell r="BD86">
            <v>0</v>
          </cell>
          <cell r="BE86">
            <v>1.6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>
            <v>2.7</v>
          </cell>
          <cell r="W87">
            <v>50</v>
          </cell>
          <cell r="X87" t="str">
            <v>灯</v>
          </cell>
          <cell r="Y87" t="str">
            <v>/</v>
          </cell>
          <cell r="Z87" t="str">
            <v>灯</v>
          </cell>
          <cell r="AA87">
            <v>61</v>
          </cell>
          <cell r="AB87" t="str">
            <v>灯</v>
          </cell>
          <cell r="AC87">
            <v>2.7</v>
          </cell>
          <cell r="AD87">
            <v>61</v>
          </cell>
          <cell r="AE87" t="str">
            <v>灯</v>
          </cell>
          <cell r="AF87">
            <v>0</v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>
            <v>0</v>
          </cell>
          <cell r="BA87">
            <v>3.3</v>
          </cell>
          <cell r="BB87" t="str">
            <v>照　　　明</v>
          </cell>
          <cell r="BC87">
            <v>2.7</v>
          </cell>
          <cell r="BD87" t="str">
            <v>/</v>
          </cell>
          <cell r="BE87">
            <v>61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>
            <v>2.1</v>
          </cell>
          <cell r="V88">
            <v>0</v>
          </cell>
          <cell r="W88">
            <v>2.1</v>
          </cell>
          <cell r="X88">
            <v>167</v>
          </cell>
          <cell r="Y88" t="str">
            <v>m</v>
          </cell>
          <cell r="Z88" t="str">
            <v>/</v>
          </cell>
          <cell r="AA88" t="str">
            <v>m</v>
          </cell>
          <cell r="AB88">
            <v>167</v>
          </cell>
          <cell r="AC88" t="str">
            <v>m</v>
          </cell>
          <cell r="AD88">
            <v>167</v>
          </cell>
          <cell r="AE88" t="str">
            <v>m</v>
          </cell>
          <cell r="AF88">
            <v>0</v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2.1</v>
          </cell>
          <cell r="BD88">
            <v>0</v>
          </cell>
          <cell r="BE88">
            <v>2.1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>
            <v>0.5</v>
          </cell>
          <cell r="W89">
            <v>30</v>
          </cell>
          <cell r="X89" t="str">
            <v>m</v>
          </cell>
          <cell r="Y89" t="str">
            <v>/</v>
          </cell>
          <cell r="Z89" t="str">
            <v>m</v>
          </cell>
          <cell r="AA89">
            <v>30</v>
          </cell>
          <cell r="AB89" t="str">
            <v>m</v>
          </cell>
          <cell r="AC89">
            <v>0.5</v>
          </cell>
          <cell r="AD89">
            <v>30</v>
          </cell>
          <cell r="AE89" t="str">
            <v>m</v>
          </cell>
          <cell r="AF89">
            <v>0</v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>
            <v>0</v>
          </cell>
          <cell r="BA89">
            <v>0.5</v>
          </cell>
          <cell r="BB89" t="str">
            <v>給　水　管</v>
          </cell>
          <cell r="BC89">
            <v>0.5</v>
          </cell>
          <cell r="BD89" t="str">
            <v>/</v>
          </cell>
          <cell r="BE89">
            <v>30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>
            <v>20</v>
          </cell>
          <cell r="V90" t="str">
            <v>m</v>
          </cell>
          <cell r="W90">
            <v>20</v>
          </cell>
          <cell r="X90" t="str">
            <v>m</v>
          </cell>
          <cell r="Y90" t="str">
            <v>/</v>
          </cell>
          <cell r="Z90">
            <v>1.2</v>
          </cell>
          <cell r="AA90">
            <v>20</v>
          </cell>
          <cell r="AB90" t="str">
            <v>m</v>
          </cell>
          <cell r="AC90">
            <v>0</v>
          </cell>
          <cell r="AD90">
            <v>100</v>
          </cell>
          <cell r="AE90">
            <v>1.2</v>
          </cell>
          <cell r="AF90">
            <v>0</v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>
            <v>100</v>
          </cell>
          <cell r="BD90">
            <v>1.2</v>
          </cell>
          <cell r="BE90">
            <v>0</v>
          </cell>
          <cell r="BF90">
            <v>20</v>
          </cell>
          <cell r="BG90" t="str">
            <v>m</v>
          </cell>
          <cell r="BH90" t="str">
            <v>/</v>
          </cell>
          <cell r="BI90" t="str">
            <v/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>
            <v>0.5</v>
          </cell>
          <cell r="W91">
            <v>0</v>
          </cell>
          <cell r="X91">
            <v>5</v>
          </cell>
          <cell r="Y91" t="str">
            <v>ヶ所</v>
          </cell>
          <cell r="Z91" t="str">
            <v>/</v>
          </cell>
          <cell r="AA91" t="str">
            <v>ヶ所</v>
          </cell>
          <cell r="AB91">
            <v>5</v>
          </cell>
          <cell r="AC91" t="str">
            <v>ヶ所</v>
          </cell>
          <cell r="AD91">
            <v>5</v>
          </cell>
          <cell r="AE91" t="str">
            <v>ヶ所</v>
          </cell>
          <cell r="AF91">
            <v>0</v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>
            <v>0</v>
          </cell>
          <cell r="BA91">
            <v>0.5</v>
          </cell>
          <cell r="BB91" t="str">
            <v>衛 生 器 具</v>
          </cell>
          <cell r="BC91">
            <v>0.5</v>
          </cell>
          <cell r="BD91" t="str">
            <v>/</v>
          </cell>
          <cell r="BE91">
            <v>5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>
            <v>100</v>
          </cell>
          <cell r="V92">
            <v>1.1000000000000001</v>
          </cell>
          <cell r="W92">
            <v>55</v>
          </cell>
          <cell r="X92" t="str">
            <v>m</v>
          </cell>
          <cell r="Y92" t="str">
            <v>/</v>
          </cell>
          <cell r="Z92" t="str">
            <v>m</v>
          </cell>
          <cell r="AA92">
            <v>55</v>
          </cell>
          <cell r="AB92" t="str">
            <v>m</v>
          </cell>
          <cell r="AC92">
            <v>1.1000000000000001</v>
          </cell>
          <cell r="AD92">
            <v>55</v>
          </cell>
          <cell r="AE92" t="str">
            <v>m</v>
          </cell>
          <cell r="AF92">
            <v>0</v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1.1000000000000001</v>
          </cell>
          <cell r="BD92">
            <v>0</v>
          </cell>
          <cell r="BE92">
            <v>1.1000000000000001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>───────────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B93">
            <v>48.000000000000007</v>
          </cell>
          <cell r="BC93">
            <v>33.099999999999994</v>
          </cell>
          <cell r="BD93">
            <v>48.000000000000007</v>
          </cell>
          <cell r="BE93">
            <v>33.099999999999994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AD95" t="str">
            <v>都道府県の所見</v>
          </cell>
          <cell r="AE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AD98" t="str">
            <v>文部省使用欄</v>
          </cell>
          <cell r="AE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建設"/>
      <sheetName val="建単"/>
      <sheetName val="木材"/>
      <sheetName val="躯体"/>
      <sheetName val="土工 "/>
      <sheetName val="塗装"/>
      <sheetName val="外部仕上"/>
      <sheetName val="内部仕上"/>
      <sheetName val="左官工事"/>
      <sheetName val="大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建単"/>
      <sheetName val="木材"/>
      <sheetName val="仕上"/>
      <sheetName val="土工"/>
      <sheetName val="躯体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代価表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単位</v>
          </cell>
          <cell r="F4" t="str">
            <v>単    価</v>
          </cell>
          <cell r="G4" t="str">
            <v>金　　　額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"/>
      <sheetName val="建設"/>
      <sheetName val="電気"/>
      <sheetName val="建単"/>
      <sheetName val="機械単"/>
      <sheetName val="木材"/>
      <sheetName val="屋根"/>
      <sheetName val="板金"/>
      <sheetName val="左官"/>
      <sheetName val="塗装"/>
      <sheetName val="シーリング"/>
      <sheetName val="室内仕上"/>
      <sheetName val="室内集計"/>
      <sheetName val="雑工事集計 "/>
      <sheetName val="足場"/>
      <sheetName val="土工"/>
      <sheetName val="躯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初期設定"/>
      <sheetName val="給水土工事集計"/>
      <sheetName val="ガス土工事集計"/>
      <sheetName val="小口径桝排水土工事入力・集計"/>
      <sheetName val="コンクリート桝排水土工事入力表"/>
      <sheetName val="コンクリート桝排水土工事集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竹木調査表"/>
      <sheetName val="立竹木算定表"/>
      <sheetName val="立竹木補償単価認定書"/>
      <sheetName val="参照データ"/>
    </sheetNames>
    <sheetDataSet>
      <sheetData sheetId="0"/>
      <sheetData sheetId="1"/>
      <sheetData sheetId="2"/>
      <sheetData sheetId="3">
        <row r="2">
          <cell r="B2" t="str">
            <v>アオキ</v>
          </cell>
          <cell r="D2" t="str">
            <v>本</v>
          </cell>
          <cell r="F2" t="str">
            <v>良い</v>
          </cell>
          <cell r="H2" t="str">
            <v>適期</v>
          </cell>
          <cell r="J2" t="str">
            <v>高木</v>
          </cell>
          <cell r="L2" t="str">
            <v>(観賞樹)</v>
          </cell>
          <cell r="N2" t="str">
            <v>幹</v>
          </cell>
          <cell r="P2" t="str">
            <v>構内移転</v>
          </cell>
        </row>
        <row r="3">
          <cell r="B3" t="str">
            <v>アオギリ</v>
          </cell>
          <cell r="D3" t="str">
            <v>株</v>
          </cell>
          <cell r="F3" t="str">
            <v>やや良い</v>
          </cell>
          <cell r="H3" t="str">
            <v>不適期</v>
          </cell>
          <cell r="J3" t="str">
            <v>株物</v>
          </cell>
          <cell r="L3" t="str">
            <v>(効用樹)</v>
          </cell>
          <cell r="N3" t="str">
            <v>根</v>
          </cell>
          <cell r="P3" t="str">
            <v>構外移転</v>
          </cell>
        </row>
        <row r="4">
          <cell r="B4" t="str">
            <v>アカマツ</v>
          </cell>
          <cell r="D4" t="str">
            <v>玉</v>
          </cell>
          <cell r="F4" t="str">
            <v>普通</v>
          </cell>
          <cell r="J4" t="str">
            <v>玉物</v>
          </cell>
          <cell r="L4" t="str">
            <v>(風致木)</v>
          </cell>
          <cell r="N4" t="str">
            <v>胸</v>
          </cell>
        </row>
        <row r="5">
          <cell r="B5" t="str">
            <v>アキグミ</v>
          </cell>
          <cell r="D5" t="str">
            <v>m</v>
          </cell>
          <cell r="F5" t="str">
            <v>風致木</v>
          </cell>
          <cell r="J5" t="str">
            <v>生垣</v>
          </cell>
          <cell r="N5" t="str">
            <v>株</v>
          </cell>
        </row>
        <row r="6">
          <cell r="B6" t="str">
            <v>アキニレ</v>
          </cell>
          <cell r="D6" t="str">
            <v>㎡</v>
          </cell>
          <cell r="J6" t="str">
            <v>特殊樹</v>
          </cell>
        </row>
        <row r="7">
          <cell r="B7" t="str">
            <v>アケビ</v>
          </cell>
          <cell r="D7" t="str">
            <v>ａ</v>
          </cell>
          <cell r="J7" t="str">
            <v>効用樹</v>
          </cell>
        </row>
        <row r="8">
          <cell r="B8" t="str">
            <v>アジサイ</v>
          </cell>
          <cell r="D8" t="str">
            <v>10ａ</v>
          </cell>
          <cell r="J8" t="str">
            <v>風致木</v>
          </cell>
        </row>
        <row r="9">
          <cell r="B9" t="str">
            <v>アスナロ</v>
          </cell>
          <cell r="J9" t="str">
            <v>地被類</v>
          </cell>
        </row>
        <row r="10">
          <cell r="B10" t="str">
            <v>アセビ</v>
          </cell>
          <cell r="J10" t="str">
            <v>芝類</v>
          </cell>
        </row>
        <row r="11">
          <cell r="B11" t="str">
            <v>アベリア</v>
          </cell>
          <cell r="J11" t="str">
            <v>ツル性類</v>
          </cell>
        </row>
        <row r="12">
          <cell r="B12" t="str">
            <v>アメリカフウ</v>
          </cell>
          <cell r="J12" t="str">
            <v>収穫樹</v>
          </cell>
        </row>
        <row r="13">
          <cell r="B13" t="str">
            <v>アラカシ</v>
          </cell>
          <cell r="J13" t="str">
            <v>用材林</v>
          </cell>
        </row>
        <row r="14">
          <cell r="B14" t="str">
            <v>イタリアサイプレス</v>
          </cell>
        </row>
        <row r="15">
          <cell r="B15" t="str">
            <v>イチイ</v>
          </cell>
        </row>
        <row r="16">
          <cell r="B16" t="str">
            <v>イチョウ</v>
          </cell>
        </row>
        <row r="17">
          <cell r="B17" t="str">
            <v>イトビバ</v>
          </cell>
        </row>
        <row r="18">
          <cell r="B18" t="str">
            <v>イヌエンジュ</v>
          </cell>
        </row>
        <row r="19">
          <cell r="B19" t="str">
            <v>イヌガヤ</v>
          </cell>
        </row>
        <row r="20">
          <cell r="B20" t="str">
            <v>イヌツゲ</v>
          </cell>
        </row>
        <row r="21">
          <cell r="B21" t="str">
            <v>イヌマキ</v>
          </cell>
        </row>
        <row r="22">
          <cell r="B22" t="str">
            <v>イブキ玉</v>
          </cell>
        </row>
        <row r="23">
          <cell r="B23" t="str">
            <v>イロハモミジ</v>
          </cell>
        </row>
        <row r="24">
          <cell r="B24" t="str">
            <v>イワヒバ</v>
          </cell>
        </row>
        <row r="25">
          <cell r="B25" t="str">
            <v>ウダイカンバ</v>
          </cell>
        </row>
        <row r="26">
          <cell r="B26" t="str">
            <v>ウツギ</v>
          </cell>
        </row>
        <row r="27">
          <cell r="B27" t="str">
            <v>ウバメガシ</v>
          </cell>
        </row>
        <row r="28">
          <cell r="B28" t="str">
            <v>ウメ</v>
          </cell>
        </row>
        <row r="29">
          <cell r="B29" t="str">
            <v>ウメモドキ</v>
          </cell>
        </row>
        <row r="30">
          <cell r="B30" t="str">
            <v>ウラジロノキ</v>
          </cell>
        </row>
        <row r="31">
          <cell r="B31" t="str">
            <v>ウラジロモミ</v>
          </cell>
        </row>
        <row r="32">
          <cell r="B32" t="str">
            <v>ウリカエデ</v>
          </cell>
        </row>
        <row r="33">
          <cell r="B33" t="str">
            <v>ウリハダカエデ</v>
          </cell>
        </row>
        <row r="34">
          <cell r="B34" t="str">
            <v>ウワミズザクラ</v>
          </cell>
        </row>
        <row r="35">
          <cell r="B35" t="str">
            <v>ウンナンオウバイ</v>
          </cell>
        </row>
        <row r="36">
          <cell r="B36" t="str">
            <v>エゾムラサキツツジ</v>
          </cell>
        </row>
        <row r="37">
          <cell r="B37" t="str">
            <v>エドヒガン</v>
          </cell>
        </row>
        <row r="38">
          <cell r="B38" t="str">
            <v>エニシダ</v>
          </cell>
        </row>
        <row r="39">
          <cell r="B39" t="str">
            <v>エノキ</v>
          </cell>
        </row>
        <row r="40">
          <cell r="B40" t="str">
            <v>エンジュ</v>
          </cell>
        </row>
        <row r="41">
          <cell r="B41" t="str">
            <v>オウゴンコノテ</v>
          </cell>
        </row>
        <row r="42">
          <cell r="B42" t="str">
            <v>オオシマザクラ</v>
          </cell>
        </row>
        <row r="43">
          <cell r="B43" t="str">
            <v>オオムラサキツツジ</v>
          </cell>
        </row>
        <row r="44">
          <cell r="B44" t="str">
            <v>オオモミジ</v>
          </cell>
        </row>
        <row r="45">
          <cell r="B45" t="str">
            <v>オオヤマレンゲ</v>
          </cell>
        </row>
        <row r="46">
          <cell r="B46" t="str">
            <v>オトメツバキ</v>
          </cell>
        </row>
        <row r="47">
          <cell r="B47" t="str">
            <v>カイズカイブキ</v>
          </cell>
        </row>
        <row r="48">
          <cell r="B48" t="str">
            <v>カイドウ</v>
          </cell>
        </row>
        <row r="49">
          <cell r="B49" t="str">
            <v>カクレミノ</v>
          </cell>
        </row>
        <row r="50">
          <cell r="B50" t="str">
            <v>カシワ</v>
          </cell>
        </row>
        <row r="51">
          <cell r="B51" t="str">
            <v>カツラ</v>
          </cell>
        </row>
        <row r="52">
          <cell r="B52" t="str">
            <v>カナメモチ</v>
          </cell>
        </row>
        <row r="53">
          <cell r="B53" t="str">
            <v>カマクラヒバ</v>
          </cell>
        </row>
        <row r="54">
          <cell r="B54" t="str">
            <v>カマツカ</v>
          </cell>
        </row>
        <row r="55">
          <cell r="B55" t="str">
            <v>カヤ</v>
          </cell>
        </row>
        <row r="56">
          <cell r="B56" t="str">
            <v>カラタチ</v>
          </cell>
        </row>
        <row r="57">
          <cell r="B57" t="str">
            <v>カラタネオガタマ</v>
          </cell>
        </row>
        <row r="58">
          <cell r="B58" t="str">
            <v>カラマツ</v>
          </cell>
        </row>
        <row r="59">
          <cell r="B59" t="str">
            <v>カリン</v>
          </cell>
        </row>
        <row r="60">
          <cell r="B60" t="str">
            <v>カルミヤ</v>
          </cell>
        </row>
        <row r="61">
          <cell r="B61" t="str">
            <v>カンザクラ</v>
          </cell>
        </row>
        <row r="62">
          <cell r="B62" t="str">
            <v>カンツバキ</v>
          </cell>
        </row>
        <row r="63">
          <cell r="B63" t="str">
            <v>キイチゴ</v>
          </cell>
        </row>
        <row r="64">
          <cell r="B64" t="str">
            <v>キブシ</v>
          </cell>
        </row>
        <row r="65">
          <cell r="B65" t="str">
            <v>キャラ玉</v>
          </cell>
        </row>
        <row r="66">
          <cell r="B66" t="str">
            <v>キョウチクトウ</v>
          </cell>
        </row>
        <row r="67">
          <cell r="B67" t="str">
            <v>キリ</v>
          </cell>
        </row>
        <row r="68">
          <cell r="B68" t="str">
            <v>キリシマツツジ</v>
          </cell>
        </row>
        <row r="69">
          <cell r="B69" t="str">
            <v>キンシバイ</v>
          </cell>
        </row>
        <row r="70">
          <cell r="B70" t="str">
            <v>キンモクセイ</v>
          </cell>
        </row>
        <row r="71">
          <cell r="B71" t="str">
            <v>ギンモクセイ</v>
          </cell>
        </row>
        <row r="72">
          <cell r="B72" t="str">
            <v>クコ</v>
          </cell>
        </row>
        <row r="73">
          <cell r="B73" t="str">
            <v>クサツゲ</v>
          </cell>
        </row>
        <row r="74">
          <cell r="B74" t="str">
            <v>クチナシ</v>
          </cell>
        </row>
        <row r="75">
          <cell r="B75" t="str">
            <v>クルミ</v>
          </cell>
        </row>
        <row r="76">
          <cell r="B76" t="str">
            <v>クロチク</v>
          </cell>
        </row>
        <row r="77">
          <cell r="B77" t="str">
            <v>クロマツ</v>
          </cell>
        </row>
        <row r="78">
          <cell r="B78" t="str">
            <v>クロモジ</v>
          </cell>
        </row>
        <row r="79">
          <cell r="B79" t="str">
            <v>ケヤキ</v>
          </cell>
        </row>
        <row r="80">
          <cell r="B80" t="str">
            <v>コウメ</v>
          </cell>
        </row>
        <row r="81">
          <cell r="B81" t="str">
            <v>コウヤマキ</v>
          </cell>
        </row>
        <row r="82">
          <cell r="B82" t="str">
            <v>コクチナシ</v>
          </cell>
        </row>
        <row r="83">
          <cell r="B83" t="str">
            <v>コデマリ</v>
          </cell>
        </row>
        <row r="84">
          <cell r="B84" t="str">
            <v>コナラ</v>
          </cell>
        </row>
        <row r="85">
          <cell r="B85" t="str">
            <v>コノテガシワ</v>
          </cell>
        </row>
        <row r="86">
          <cell r="B86" t="str">
            <v>ヒガンザクラ</v>
          </cell>
        </row>
        <row r="87">
          <cell r="B87" t="str">
            <v>コブシ</v>
          </cell>
        </row>
        <row r="88">
          <cell r="B88" t="str">
            <v>コムラサキシキブ</v>
          </cell>
        </row>
        <row r="89">
          <cell r="B89" t="str">
            <v>コメツガ</v>
          </cell>
        </row>
        <row r="90">
          <cell r="B90" t="str">
            <v>サカキ</v>
          </cell>
        </row>
        <row r="91">
          <cell r="B91" t="str">
            <v>ザクロ</v>
          </cell>
        </row>
        <row r="92">
          <cell r="B92" t="str">
            <v>サザンカ</v>
          </cell>
        </row>
        <row r="93">
          <cell r="B93" t="str">
            <v>サツキ</v>
          </cell>
        </row>
        <row r="94">
          <cell r="B94" t="str">
            <v>サツキ玉</v>
          </cell>
        </row>
        <row r="95">
          <cell r="B95" t="str">
            <v>サトザクラ</v>
          </cell>
        </row>
        <row r="96">
          <cell r="B96" t="str">
            <v>サルスベリ</v>
          </cell>
        </row>
        <row r="97">
          <cell r="B97" t="str">
            <v>サワラ</v>
          </cell>
        </row>
        <row r="98">
          <cell r="B98" t="str">
            <v>サンゴジュ</v>
          </cell>
        </row>
        <row r="99">
          <cell r="B99" t="str">
            <v>サンショウ</v>
          </cell>
        </row>
        <row r="100">
          <cell r="B100" t="str">
            <v>シダレザクラ</v>
          </cell>
        </row>
        <row r="101">
          <cell r="B101" t="str">
            <v>シダレヤナギ</v>
          </cell>
        </row>
        <row r="102">
          <cell r="B102" t="str">
            <v>シデコブシ</v>
          </cell>
        </row>
        <row r="103">
          <cell r="B103" t="str">
            <v>シナノキ類</v>
          </cell>
        </row>
        <row r="104">
          <cell r="B104" t="str">
            <v>シモクレン</v>
          </cell>
        </row>
        <row r="105">
          <cell r="B105" t="str">
            <v>シモツゲ</v>
          </cell>
        </row>
        <row r="106">
          <cell r="B106" t="str">
            <v>シャクナゲ(洋種)</v>
          </cell>
        </row>
        <row r="107">
          <cell r="B107" t="str">
            <v>シャリンバイ</v>
          </cell>
        </row>
        <row r="108">
          <cell r="B108" t="str">
            <v>シラカシ</v>
          </cell>
        </row>
        <row r="109">
          <cell r="B109" t="str">
            <v>シラカバ</v>
          </cell>
        </row>
        <row r="110">
          <cell r="B110" t="str">
            <v>シロヤマブキ</v>
          </cell>
        </row>
        <row r="111">
          <cell r="B111" t="str">
            <v>ジンチョウゲ</v>
          </cell>
        </row>
        <row r="112">
          <cell r="B112" t="str">
            <v>スギ</v>
          </cell>
        </row>
        <row r="113">
          <cell r="B113" t="str">
            <v>スグリ</v>
          </cell>
        </row>
        <row r="114">
          <cell r="B114" t="str">
            <v>スダジイ</v>
          </cell>
        </row>
        <row r="115">
          <cell r="B115" t="str">
            <v>セイヨウイワナンテン(ｱｷｼﾗﾘｽ)</v>
          </cell>
        </row>
        <row r="116">
          <cell r="B116" t="str">
            <v>セイヨウイワナンテン(ﾚｲﾝﾎﾞｰ)</v>
          </cell>
        </row>
        <row r="117">
          <cell r="B117" t="str">
            <v>セイヨウヒイラギ</v>
          </cell>
        </row>
        <row r="118">
          <cell r="B118" t="str">
            <v>センベルセコイヤ</v>
          </cell>
        </row>
        <row r="119">
          <cell r="B119" t="str">
            <v>ソシンロウバイ</v>
          </cell>
        </row>
        <row r="120">
          <cell r="B120" t="str">
            <v>ソメイヨシノ</v>
          </cell>
        </row>
        <row r="121">
          <cell r="B121" t="str">
            <v>ダイオウショウ</v>
          </cell>
        </row>
        <row r="122">
          <cell r="B122" t="str">
            <v>タイサンボク</v>
          </cell>
        </row>
        <row r="123">
          <cell r="B123" t="str">
            <v>タギョウショウ玉</v>
          </cell>
        </row>
        <row r="124">
          <cell r="B124" t="str">
            <v>チャイニーズホリー</v>
          </cell>
        </row>
        <row r="125">
          <cell r="B125" t="str">
            <v>チャボヒバ</v>
          </cell>
        </row>
        <row r="126">
          <cell r="B126" t="str">
            <v>チョウセンヒメツゲ</v>
          </cell>
        </row>
        <row r="127">
          <cell r="B127" t="str">
            <v>ツノハシバミ</v>
          </cell>
        </row>
        <row r="128">
          <cell r="B128" t="str">
            <v>ツブラジイ</v>
          </cell>
        </row>
        <row r="129">
          <cell r="B129" t="str">
            <v>ツリバナ</v>
          </cell>
        </row>
        <row r="130">
          <cell r="B130" t="str">
            <v>テンダイウヤク</v>
          </cell>
        </row>
        <row r="131">
          <cell r="B131" t="str">
            <v>ドイツトウヒ</v>
          </cell>
        </row>
        <row r="132">
          <cell r="B132" t="str">
            <v>トウカエデ</v>
          </cell>
        </row>
        <row r="133">
          <cell r="B133" t="str">
            <v>トウジュロ</v>
          </cell>
        </row>
        <row r="134">
          <cell r="B134" t="str">
            <v>ドウダンツツジ</v>
          </cell>
        </row>
        <row r="135">
          <cell r="B135" t="str">
            <v>ドウダンツツジ玉</v>
          </cell>
        </row>
        <row r="136">
          <cell r="B136" t="str">
            <v>トウネズミモチ</v>
          </cell>
        </row>
        <row r="137">
          <cell r="B137" t="str">
            <v>トチノキ</v>
          </cell>
        </row>
        <row r="138">
          <cell r="B138" t="str">
            <v>ナツツバキ</v>
          </cell>
        </row>
        <row r="139">
          <cell r="B139" t="str">
            <v>ナツハゼ</v>
          </cell>
        </row>
        <row r="140">
          <cell r="B140" t="str">
            <v>ナナカマド</v>
          </cell>
        </row>
        <row r="141">
          <cell r="B141" t="str">
            <v>ナンテン</v>
          </cell>
        </row>
        <row r="142">
          <cell r="B142" t="str">
            <v>ニシキギ</v>
          </cell>
        </row>
        <row r="143">
          <cell r="B143" t="str">
            <v>ニセアカシア</v>
          </cell>
        </row>
        <row r="144">
          <cell r="B144" t="str">
            <v>ニッコウヒバ</v>
          </cell>
        </row>
        <row r="145">
          <cell r="B145" t="str">
            <v>ニワウルシ</v>
          </cell>
        </row>
        <row r="146">
          <cell r="B146" t="str">
            <v>ニワザクラ</v>
          </cell>
        </row>
        <row r="147">
          <cell r="B147" t="str">
            <v>ネギシ</v>
          </cell>
        </row>
        <row r="148">
          <cell r="B148" t="str">
            <v>ネズコ</v>
          </cell>
        </row>
        <row r="149">
          <cell r="B149" t="str">
            <v>ネズミモチ</v>
          </cell>
        </row>
        <row r="150">
          <cell r="B150" t="str">
            <v>ネムノキ</v>
          </cell>
        </row>
        <row r="151">
          <cell r="B151" t="str">
            <v>ノムラモミジ</v>
          </cell>
        </row>
        <row r="152">
          <cell r="B152" t="str">
            <v>ノリウツギ</v>
          </cell>
        </row>
        <row r="153">
          <cell r="B153" t="str">
            <v>バイカワツギ</v>
          </cell>
        </row>
        <row r="154">
          <cell r="B154" t="str">
            <v>ハクチョウゲ</v>
          </cell>
        </row>
        <row r="155">
          <cell r="B155" t="str">
            <v>ハクモクレン</v>
          </cell>
        </row>
        <row r="156">
          <cell r="B156" t="str">
            <v>ハナズオウ</v>
          </cell>
        </row>
        <row r="157">
          <cell r="B157" t="str">
            <v>ハナミズキ</v>
          </cell>
        </row>
        <row r="158">
          <cell r="B158" t="str">
            <v>ハナモモ</v>
          </cell>
        </row>
        <row r="159">
          <cell r="B159" t="str">
            <v>ハマヒサカキ</v>
          </cell>
        </row>
        <row r="160">
          <cell r="B160" t="str">
            <v>バラ類</v>
          </cell>
        </row>
        <row r="161">
          <cell r="B161" t="str">
            <v>ハルニレ</v>
          </cell>
        </row>
        <row r="162">
          <cell r="B162" t="str">
            <v>ハンノキ</v>
          </cell>
        </row>
        <row r="163">
          <cell r="B163" t="str">
            <v>ヒイラギ</v>
          </cell>
        </row>
        <row r="164">
          <cell r="B164" t="str">
            <v>ヒイラギモクセイ</v>
          </cell>
        </row>
        <row r="165">
          <cell r="B165" t="str">
            <v>ヒサカキ</v>
          </cell>
        </row>
        <row r="166">
          <cell r="B166" t="str">
            <v>ヒトツバタゴ</v>
          </cell>
        </row>
        <row r="167">
          <cell r="B167" t="str">
            <v>ヒノキ</v>
          </cell>
        </row>
        <row r="168">
          <cell r="B168" t="str">
            <v>ヒマラヤスギ</v>
          </cell>
        </row>
        <row r="169">
          <cell r="B169" t="str">
            <v>ヒムロ</v>
          </cell>
        </row>
        <row r="170">
          <cell r="B170" t="str">
            <v>ヒメリンゴ</v>
          </cell>
        </row>
        <row r="171">
          <cell r="B171" t="str">
            <v>ピラカンサ</v>
          </cell>
        </row>
        <row r="172">
          <cell r="B172" t="str">
            <v>ビワ</v>
          </cell>
        </row>
        <row r="173">
          <cell r="B173" t="str">
            <v>フジ</v>
          </cell>
        </row>
        <row r="174">
          <cell r="B174" t="str">
            <v>ブナ</v>
          </cell>
        </row>
        <row r="175">
          <cell r="B175" t="str">
            <v>フヨウ</v>
          </cell>
        </row>
        <row r="176">
          <cell r="B176" t="str">
            <v>ブラシノキ</v>
          </cell>
        </row>
        <row r="177">
          <cell r="B177" t="str">
            <v>プラタナス</v>
          </cell>
        </row>
        <row r="178">
          <cell r="B178" t="str">
            <v>プリベット</v>
          </cell>
        </row>
        <row r="179">
          <cell r="B179" t="str">
            <v>ブルーベリー</v>
          </cell>
        </row>
        <row r="180">
          <cell r="B180" t="str">
            <v>ベニシタン</v>
          </cell>
        </row>
        <row r="181">
          <cell r="B181" t="str">
            <v>ホウオウチク</v>
          </cell>
        </row>
        <row r="182">
          <cell r="B182" t="str">
            <v>ホオノキ</v>
          </cell>
        </row>
        <row r="183">
          <cell r="B183" t="str">
            <v>ボケ</v>
          </cell>
        </row>
        <row r="184">
          <cell r="B184" t="str">
            <v>ホソバタイサンボク</v>
          </cell>
        </row>
        <row r="185">
          <cell r="B185" t="str">
            <v>ボックスウッド</v>
          </cell>
        </row>
        <row r="186">
          <cell r="B186" t="str">
            <v>ポプラ類</v>
          </cell>
        </row>
        <row r="187">
          <cell r="B187" t="str">
            <v>マサキ</v>
          </cell>
        </row>
        <row r="188">
          <cell r="B188" t="str">
            <v>マメツゲ</v>
          </cell>
        </row>
        <row r="189">
          <cell r="B189" t="str">
            <v>マメツゲ玉</v>
          </cell>
        </row>
        <row r="190">
          <cell r="B190" t="str">
            <v>マユミ</v>
          </cell>
        </row>
        <row r="191">
          <cell r="B191" t="str">
            <v>マンサク</v>
          </cell>
        </row>
        <row r="192">
          <cell r="B192" t="str">
            <v>ミズナラ</v>
          </cell>
        </row>
        <row r="193">
          <cell r="B193" t="str">
            <v>ミツマタ</v>
          </cell>
        </row>
        <row r="194">
          <cell r="B194" t="str">
            <v>ミヤギノハギ</v>
          </cell>
        </row>
        <row r="195">
          <cell r="B195" t="str">
            <v>ミヤマシキミ</v>
          </cell>
        </row>
        <row r="196">
          <cell r="B196" t="str">
            <v>ミヤマビャクシン</v>
          </cell>
        </row>
        <row r="197">
          <cell r="B197" t="str">
            <v>ムクゲ</v>
          </cell>
        </row>
        <row r="198">
          <cell r="B198" t="str">
            <v>ムクノキ</v>
          </cell>
        </row>
        <row r="199">
          <cell r="B199" t="str">
            <v>メグスリノキ</v>
          </cell>
        </row>
        <row r="200">
          <cell r="B200" t="str">
            <v>メタセコイア</v>
          </cell>
        </row>
        <row r="201">
          <cell r="B201" t="str">
            <v>モウソウチク</v>
          </cell>
        </row>
        <row r="202">
          <cell r="B202" t="str">
            <v>モチノキ</v>
          </cell>
        </row>
        <row r="203">
          <cell r="B203" t="str">
            <v>モッコク</v>
          </cell>
        </row>
        <row r="204">
          <cell r="B204" t="str">
            <v>ヤツデ</v>
          </cell>
        </row>
        <row r="205">
          <cell r="B205" t="str">
            <v>ヤブツバキ</v>
          </cell>
        </row>
        <row r="206">
          <cell r="B206" t="str">
            <v>ヤマザクラ</v>
          </cell>
        </row>
        <row r="207">
          <cell r="B207" t="str">
            <v>ヤマナシ</v>
          </cell>
        </row>
        <row r="208">
          <cell r="B208" t="str">
            <v>ヤマハギ</v>
          </cell>
        </row>
        <row r="209">
          <cell r="B209" t="str">
            <v>ヤマブキ</v>
          </cell>
        </row>
        <row r="210">
          <cell r="B210" t="str">
            <v>ヤマモミジ</v>
          </cell>
        </row>
        <row r="211">
          <cell r="B211" t="str">
            <v>ユキヤナギ</v>
          </cell>
        </row>
        <row r="212">
          <cell r="B212" t="str">
            <v>ユズリハ</v>
          </cell>
        </row>
        <row r="213">
          <cell r="B213" t="str">
            <v>ユッカ類</v>
          </cell>
        </row>
        <row r="214">
          <cell r="B214" t="str">
            <v>ユリノキ</v>
          </cell>
        </row>
        <row r="215">
          <cell r="B215" t="str">
            <v>ライラック</v>
          </cell>
        </row>
        <row r="216">
          <cell r="B216" t="str">
            <v>ラカンマキ</v>
          </cell>
        </row>
        <row r="217">
          <cell r="B217" t="str">
            <v>ラクウショウ</v>
          </cell>
        </row>
        <row r="218">
          <cell r="B218" t="str">
            <v>レンギョウ</v>
          </cell>
        </row>
        <row r="219">
          <cell r="B219" t="str">
            <v>レンゲツツジ</v>
          </cell>
        </row>
        <row r="220">
          <cell r="B220" t="str">
            <v>ワビャクダン</v>
          </cell>
        </row>
        <row r="221">
          <cell r="B221" t="str">
            <v>地被類(木本系)</v>
          </cell>
        </row>
        <row r="222">
          <cell r="B222" t="str">
            <v>地被類(草本系)</v>
          </cell>
        </row>
        <row r="223">
          <cell r="B223" t="str">
            <v>芝類(日本芝)</v>
          </cell>
        </row>
        <row r="224">
          <cell r="B224" t="str">
            <v>芝類(西洋芝)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 refreshError="1">
        <row r="29">
          <cell r="T29">
            <v>5653.6904000000004</v>
          </cell>
        </row>
      </sheetData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単位</v>
          </cell>
          <cell r="F4" t="str">
            <v>単    価</v>
          </cell>
          <cell r="G4" t="str">
            <v>金　　　額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12.23</v>
          </cell>
          <cell r="G4">
            <v>12.23</v>
          </cell>
          <cell r="H4">
            <v>1000000</v>
          </cell>
          <cell r="I4">
            <v>0</v>
          </cell>
          <cell r="K4">
            <v>8.31</v>
          </cell>
          <cell r="L4">
            <v>1000000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12.23</v>
          </cell>
          <cell r="G5">
            <v>12.23</v>
          </cell>
          <cell r="H5">
            <v>2000000</v>
          </cell>
          <cell r="I5">
            <v>1000000</v>
          </cell>
          <cell r="K5">
            <v>8.31</v>
          </cell>
          <cell r="L5">
            <v>2000000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12.23</v>
          </cell>
          <cell r="G6">
            <v>12.23</v>
          </cell>
          <cell r="H6">
            <v>3000000</v>
          </cell>
          <cell r="I6">
            <v>2000000</v>
          </cell>
          <cell r="K6">
            <v>8.31</v>
          </cell>
          <cell r="L6">
            <v>3000000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12.23</v>
          </cell>
          <cell r="G7">
            <v>11.88</v>
          </cell>
          <cell r="H7">
            <v>4000000</v>
          </cell>
          <cell r="I7">
            <v>3000000</v>
          </cell>
          <cell r="K7">
            <v>8.27</v>
          </cell>
          <cell r="L7">
            <v>4000000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11.88</v>
          </cell>
          <cell r="G8">
            <v>11.4</v>
          </cell>
          <cell r="H8">
            <v>6000000</v>
          </cell>
          <cell r="I8">
            <v>4000000</v>
          </cell>
          <cell r="K8">
            <v>8.2100000000000009</v>
          </cell>
          <cell r="L8">
            <v>6000000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11.4</v>
          </cell>
          <cell r="G9">
            <v>11.07</v>
          </cell>
          <cell r="H9">
            <v>8000000</v>
          </cell>
          <cell r="I9">
            <v>6000000</v>
          </cell>
          <cell r="K9">
            <v>8.16</v>
          </cell>
          <cell r="L9">
            <v>8000000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11.07</v>
          </cell>
          <cell r="G10">
            <v>10.82</v>
          </cell>
          <cell r="H10">
            <v>10000000</v>
          </cell>
          <cell r="I10">
            <v>8000000</v>
          </cell>
          <cell r="K10">
            <v>8.1300000000000008</v>
          </cell>
          <cell r="L10">
            <v>10000000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10.82</v>
          </cell>
          <cell r="G11">
            <v>10.63</v>
          </cell>
          <cell r="H11">
            <v>12000000</v>
          </cell>
          <cell r="I11">
            <v>10000000</v>
          </cell>
          <cell r="K11">
            <v>8.1</v>
          </cell>
          <cell r="L11">
            <v>12000000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10.63</v>
          </cell>
          <cell r="G12">
            <v>10.46</v>
          </cell>
          <cell r="H12">
            <v>14000000</v>
          </cell>
          <cell r="I12">
            <v>12000000</v>
          </cell>
          <cell r="K12">
            <v>8.07</v>
          </cell>
          <cell r="L12">
            <v>14000000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10.46</v>
          </cell>
          <cell r="G13">
            <v>10.32</v>
          </cell>
          <cell r="H13">
            <v>16000000</v>
          </cell>
          <cell r="I13">
            <v>14000000</v>
          </cell>
          <cell r="K13">
            <v>8.0500000000000007</v>
          </cell>
          <cell r="L13">
            <v>16000000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10.32</v>
          </cell>
          <cell r="G14">
            <v>10.199999999999999</v>
          </cell>
          <cell r="H14">
            <v>18000000</v>
          </cell>
          <cell r="I14">
            <v>16000000</v>
          </cell>
          <cell r="K14">
            <v>8.0299999999999994</v>
          </cell>
          <cell r="L14">
            <v>18000000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10.199999999999999</v>
          </cell>
          <cell r="G15">
            <v>10.09</v>
          </cell>
          <cell r="H15">
            <v>20000000</v>
          </cell>
          <cell r="I15">
            <v>18000000</v>
          </cell>
          <cell r="K15">
            <v>8.01</v>
          </cell>
          <cell r="L15">
            <v>20000000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10.09</v>
          </cell>
          <cell r="G16">
            <v>9.99</v>
          </cell>
          <cell r="H16">
            <v>22000000</v>
          </cell>
          <cell r="I16">
            <v>20000000</v>
          </cell>
          <cell r="K16">
            <v>7.99</v>
          </cell>
          <cell r="L16">
            <v>22000000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9.99</v>
          </cell>
          <cell r="G17">
            <v>9.9</v>
          </cell>
          <cell r="H17">
            <v>24000000</v>
          </cell>
          <cell r="I17">
            <v>22000000</v>
          </cell>
          <cell r="K17">
            <v>7.98</v>
          </cell>
          <cell r="L17">
            <v>24000000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9.9</v>
          </cell>
          <cell r="G18">
            <v>9.82</v>
          </cell>
          <cell r="H18">
            <v>26000000</v>
          </cell>
          <cell r="I18">
            <v>24000000</v>
          </cell>
          <cell r="K18">
            <v>7.96</v>
          </cell>
          <cell r="L18">
            <v>26000000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9.82</v>
          </cell>
          <cell r="G19">
            <v>9.75</v>
          </cell>
          <cell r="H19">
            <v>28000000</v>
          </cell>
          <cell r="I19">
            <v>26000000</v>
          </cell>
          <cell r="K19">
            <v>7.95</v>
          </cell>
          <cell r="L19">
            <v>28000000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9.75</v>
          </cell>
          <cell r="G20">
            <v>9.68</v>
          </cell>
          <cell r="H20">
            <v>30000000</v>
          </cell>
          <cell r="I20">
            <v>28000000</v>
          </cell>
          <cell r="K20">
            <v>7.94</v>
          </cell>
          <cell r="L20">
            <v>30000000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9.68</v>
          </cell>
          <cell r="G21">
            <v>9.6199999999999992</v>
          </cell>
          <cell r="H21">
            <v>32000000</v>
          </cell>
          <cell r="I21">
            <v>30000000</v>
          </cell>
          <cell r="K21">
            <v>7.93</v>
          </cell>
          <cell r="L21">
            <v>32000000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9.6199999999999992</v>
          </cell>
          <cell r="G22">
            <v>9.56</v>
          </cell>
          <cell r="H22">
            <v>34000000</v>
          </cell>
          <cell r="I22">
            <v>32000000</v>
          </cell>
          <cell r="K22">
            <v>7.92</v>
          </cell>
          <cell r="L22">
            <v>34000000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9.56</v>
          </cell>
          <cell r="G23">
            <v>9.51</v>
          </cell>
          <cell r="H23">
            <v>36000000</v>
          </cell>
          <cell r="I23">
            <v>34000000</v>
          </cell>
          <cell r="K23">
            <v>7.91</v>
          </cell>
          <cell r="L23">
            <v>36000000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9.51</v>
          </cell>
          <cell r="G24">
            <v>9.4499999999999993</v>
          </cell>
          <cell r="H24">
            <v>38000000</v>
          </cell>
          <cell r="I24">
            <v>36000000</v>
          </cell>
          <cell r="K24">
            <v>7.9</v>
          </cell>
          <cell r="L24">
            <v>38000000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7.9</v>
          </cell>
          <cell r="L25">
            <v>7.89</v>
          </cell>
          <cell r="M25">
            <v>40000000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7.89</v>
          </cell>
          <cell r="L26">
            <v>7.87</v>
          </cell>
          <cell r="M26">
            <v>45000000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7.87</v>
          </cell>
          <cell r="L27">
            <v>7.85</v>
          </cell>
          <cell r="M27">
            <v>50000000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7.85</v>
          </cell>
          <cell r="L28">
            <v>7.83</v>
          </cell>
          <cell r="M28">
            <v>55000000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7.83</v>
          </cell>
          <cell r="L29">
            <v>7.81</v>
          </cell>
          <cell r="M29">
            <v>60000000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7.81</v>
          </cell>
          <cell r="L30">
            <v>7.78</v>
          </cell>
          <cell r="M30">
            <v>70000000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7.78</v>
          </cell>
          <cell r="L31">
            <v>7.76</v>
          </cell>
          <cell r="M31">
            <v>80000000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7.76</v>
          </cell>
          <cell r="L32">
            <v>7.74</v>
          </cell>
          <cell r="M32">
            <v>90000000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7.74</v>
          </cell>
          <cell r="L33">
            <v>7.72</v>
          </cell>
          <cell r="M33">
            <v>100000000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7.72</v>
          </cell>
          <cell r="L34">
            <v>7.68</v>
          </cell>
          <cell r="M34">
            <v>120000000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7.68</v>
          </cell>
          <cell r="L35">
            <v>7.65</v>
          </cell>
          <cell r="M35">
            <v>140000000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7.65</v>
          </cell>
          <cell r="L36">
            <v>7.62</v>
          </cell>
          <cell r="M36">
            <v>160000000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7.62</v>
          </cell>
          <cell r="L37">
            <v>7.6</v>
          </cell>
          <cell r="M37">
            <v>180000000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7.6</v>
          </cell>
          <cell r="L38">
            <v>7.58</v>
          </cell>
          <cell r="M38">
            <v>200000000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7.58</v>
          </cell>
          <cell r="L39">
            <v>7.54</v>
          </cell>
          <cell r="M39">
            <v>250000000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7.54</v>
          </cell>
          <cell r="L40">
            <v>7.5</v>
          </cell>
          <cell r="M40">
            <v>300000000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7.5</v>
          </cell>
          <cell r="L41">
            <v>7.47</v>
          </cell>
          <cell r="M41">
            <v>350000000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7.47</v>
          </cell>
          <cell r="L42">
            <v>7.44</v>
          </cell>
          <cell r="M42">
            <v>400000000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7.44</v>
          </cell>
          <cell r="L43">
            <v>7.42</v>
          </cell>
          <cell r="M43">
            <v>450000000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7.42</v>
          </cell>
          <cell r="L44">
            <v>7.4</v>
          </cell>
          <cell r="M44">
            <v>500000000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7.4</v>
          </cell>
          <cell r="L45">
            <v>7.36</v>
          </cell>
          <cell r="M45">
            <v>600000000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7.36</v>
          </cell>
          <cell r="L46">
            <v>7.33</v>
          </cell>
          <cell r="M46">
            <v>700000000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7.33</v>
          </cell>
          <cell r="L47">
            <v>7.3</v>
          </cell>
          <cell r="M47">
            <v>800000000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7.3</v>
          </cell>
          <cell r="L48">
            <v>7.28</v>
          </cell>
          <cell r="M48">
            <v>900000000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7.28</v>
          </cell>
          <cell r="L49">
            <v>7.26</v>
          </cell>
          <cell r="M49">
            <v>1000000000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7.26</v>
          </cell>
          <cell r="L50">
            <v>7.17</v>
          </cell>
          <cell r="M50">
            <v>1500000000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7.17</v>
          </cell>
          <cell r="L51">
            <v>7.12</v>
          </cell>
          <cell r="M51">
            <v>2000000000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7.12</v>
          </cell>
          <cell r="L52">
            <v>7.07</v>
          </cell>
          <cell r="M52">
            <v>2500000000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7.07</v>
          </cell>
          <cell r="L53">
            <v>7.03</v>
          </cell>
          <cell r="M53">
            <v>3000000000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7.03</v>
          </cell>
          <cell r="L54">
            <v>7.03</v>
          </cell>
          <cell r="M54">
            <v>4000000000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7.03</v>
          </cell>
          <cell r="L55">
            <v>7.03</v>
          </cell>
          <cell r="M55">
            <v>5000000000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7.03</v>
          </cell>
          <cell r="L56">
            <v>7.03</v>
          </cell>
          <cell r="M56">
            <v>9000000000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17.059999999999999</v>
          </cell>
          <cell r="G4">
            <v>17.059999999999999</v>
          </cell>
          <cell r="H4">
            <v>1000000</v>
          </cell>
          <cell r="I4">
            <v>0</v>
          </cell>
          <cell r="K4">
            <v>9</v>
          </cell>
          <cell r="L4">
            <v>1000000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17.059999999999999</v>
          </cell>
          <cell r="G5">
            <v>16.600000000000001</v>
          </cell>
          <cell r="H5">
            <v>2000000</v>
          </cell>
          <cell r="I5">
            <v>1000000</v>
          </cell>
          <cell r="K5">
            <v>9</v>
          </cell>
          <cell r="L5">
            <v>2000000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16.600000000000001</v>
          </cell>
          <cell r="G6">
            <v>16.34</v>
          </cell>
          <cell r="H6">
            <v>3000000</v>
          </cell>
          <cell r="I6">
            <v>2000000</v>
          </cell>
          <cell r="K6">
            <v>9</v>
          </cell>
          <cell r="L6">
            <v>3000000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16.34</v>
          </cell>
          <cell r="G7">
            <v>16.149999999999999</v>
          </cell>
          <cell r="H7">
            <v>4000000</v>
          </cell>
          <cell r="I7">
            <v>3000000</v>
          </cell>
          <cell r="K7">
            <v>9</v>
          </cell>
          <cell r="L7">
            <v>4000000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16.149999999999999</v>
          </cell>
          <cell r="G8">
            <v>16.100000000000001</v>
          </cell>
          <cell r="H8">
            <v>5000000</v>
          </cell>
          <cell r="I8">
            <v>4000000</v>
          </cell>
          <cell r="K8">
            <v>9</v>
          </cell>
          <cell r="L8">
            <v>5000000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16.100000000000001</v>
          </cell>
          <cell r="G9">
            <v>15.9</v>
          </cell>
          <cell r="H9">
            <v>6000000</v>
          </cell>
          <cell r="I9">
            <v>5000000</v>
          </cell>
          <cell r="K9">
            <v>9</v>
          </cell>
          <cell r="L9">
            <v>6000000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15.9</v>
          </cell>
          <cell r="G10">
            <v>15.8</v>
          </cell>
          <cell r="H10">
            <v>7000000</v>
          </cell>
          <cell r="I10">
            <v>6000000</v>
          </cell>
          <cell r="K10">
            <v>9</v>
          </cell>
          <cell r="L10">
            <v>7000000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15.8</v>
          </cell>
          <cell r="G11">
            <v>15.72</v>
          </cell>
          <cell r="H11">
            <v>8000000</v>
          </cell>
          <cell r="I11">
            <v>7000000</v>
          </cell>
          <cell r="K11">
            <v>9</v>
          </cell>
          <cell r="L11">
            <v>8000000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15.72</v>
          </cell>
          <cell r="G12">
            <v>15.65</v>
          </cell>
          <cell r="H12">
            <v>9000000</v>
          </cell>
          <cell r="I12">
            <v>8000000</v>
          </cell>
          <cell r="K12">
            <v>9</v>
          </cell>
          <cell r="L12">
            <v>9000000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15.65</v>
          </cell>
          <cell r="G13">
            <v>15.58</v>
          </cell>
          <cell r="H13">
            <v>10000000</v>
          </cell>
          <cell r="I13">
            <v>9000000</v>
          </cell>
          <cell r="K13">
            <v>9</v>
          </cell>
          <cell r="L13">
            <v>10000000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15.58</v>
          </cell>
          <cell r="G14">
            <v>15.52</v>
          </cell>
          <cell r="H14">
            <v>11000000</v>
          </cell>
          <cell r="I14">
            <v>10000000</v>
          </cell>
          <cell r="K14">
            <v>9</v>
          </cell>
          <cell r="L14">
            <v>11000000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15.52</v>
          </cell>
          <cell r="G15">
            <v>15.47</v>
          </cell>
          <cell r="H15">
            <v>12000000</v>
          </cell>
          <cell r="I15">
            <v>11000000</v>
          </cell>
          <cell r="K15">
            <v>9</v>
          </cell>
          <cell r="L15">
            <v>12000000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15.47</v>
          </cell>
          <cell r="G16">
            <v>15.42</v>
          </cell>
          <cell r="H16">
            <v>13000000</v>
          </cell>
          <cell r="I16">
            <v>12000000</v>
          </cell>
          <cell r="K16">
            <v>9</v>
          </cell>
          <cell r="L16">
            <v>13000000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15.42</v>
          </cell>
          <cell r="G17">
            <v>15.38</v>
          </cell>
          <cell r="H17">
            <v>14000000</v>
          </cell>
          <cell r="I17">
            <v>13000000</v>
          </cell>
          <cell r="K17">
            <v>9</v>
          </cell>
          <cell r="L17">
            <v>14000000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15.38</v>
          </cell>
          <cell r="G18">
            <v>15.33</v>
          </cell>
          <cell r="H18">
            <v>15000000</v>
          </cell>
          <cell r="I18">
            <v>14000000</v>
          </cell>
          <cell r="K18">
            <v>9</v>
          </cell>
          <cell r="L18">
            <v>15000000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15.33</v>
          </cell>
          <cell r="G19">
            <v>15.3</v>
          </cell>
          <cell r="H19">
            <v>16000000</v>
          </cell>
          <cell r="I19">
            <v>15000000</v>
          </cell>
          <cell r="K19">
            <v>9</v>
          </cell>
          <cell r="L19">
            <v>16000000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15.3</v>
          </cell>
          <cell r="G20">
            <v>15.26</v>
          </cell>
          <cell r="H20">
            <v>17000000</v>
          </cell>
          <cell r="I20">
            <v>16000000</v>
          </cell>
          <cell r="K20">
            <v>9</v>
          </cell>
          <cell r="L20">
            <v>17000000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15.26</v>
          </cell>
          <cell r="G21">
            <v>15.22</v>
          </cell>
          <cell r="H21">
            <v>18000000</v>
          </cell>
          <cell r="I21">
            <v>17000000</v>
          </cell>
          <cell r="K21">
            <v>9</v>
          </cell>
          <cell r="L21">
            <v>18000000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15.22</v>
          </cell>
          <cell r="G22">
            <v>15.19</v>
          </cell>
          <cell r="H22">
            <v>19000000</v>
          </cell>
          <cell r="I22">
            <v>18000000</v>
          </cell>
          <cell r="K22">
            <v>9</v>
          </cell>
          <cell r="L22">
            <v>19000000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15.19</v>
          </cell>
          <cell r="G23">
            <v>15.16</v>
          </cell>
          <cell r="H23">
            <v>20000000</v>
          </cell>
          <cell r="I23">
            <v>19000000</v>
          </cell>
          <cell r="K23">
            <v>9</v>
          </cell>
          <cell r="L23">
            <v>20000000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15.16</v>
          </cell>
          <cell r="G24">
            <v>15.13</v>
          </cell>
          <cell r="H24">
            <v>21000000</v>
          </cell>
          <cell r="I24">
            <v>20000000</v>
          </cell>
          <cell r="K24">
            <v>9</v>
          </cell>
          <cell r="L24">
            <v>21000000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15.13</v>
          </cell>
          <cell r="G25">
            <v>15.1</v>
          </cell>
          <cell r="H25">
            <v>22000000</v>
          </cell>
          <cell r="I25">
            <v>21000000</v>
          </cell>
          <cell r="K25">
            <v>9</v>
          </cell>
          <cell r="L25">
            <v>22000000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15.1</v>
          </cell>
          <cell r="G26">
            <v>15.08</v>
          </cell>
          <cell r="H26">
            <v>23000000</v>
          </cell>
          <cell r="I26">
            <v>22000000</v>
          </cell>
          <cell r="K26">
            <v>9</v>
          </cell>
          <cell r="L26">
            <v>23000000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15.08</v>
          </cell>
          <cell r="G27">
            <v>15.05</v>
          </cell>
          <cell r="H27">
            <v>24000000</v>
          </cell>
          <cell r="I27">
            <v>23000000</v>
          </cell>
          <cell r="K27">
            <v>9</v>
          </cell>
          <cell r="L27">
            <v>24000000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15.05</v>
          </cell>
          <cell r="G28">
            <v>15.03</v>
          </cell>
          <cell r="H28">
            <v>25000000</v>
          </cell>
          <cell r="I28">
            <v>24000000</v>
          </cell>
          <cell r="K28">
            <v>9</v>
          </cell>
          <cell r="L28">
            <v>25000000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15.03</v>
          </cell>
          <cell r="G29">
            <v>15.01</v>
          </cell>
          <cell r="H29">
            <v>26000000</v>
          </cell>
          <cell r="I29">
            <v>25000000</v>
          </cell>
          <cell r="K29">
            <v>9</v>
          </cell>
          <cell r="L29">
            <v>26000000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15.01</v>
          </cell>
          <cell r="G30">
            <v>14.98</v>
          </cell>
          <cell r="H30">
            <v>27000000</v>
          </cell>
          <cell r="I30">
            <v>26000000</v>
          </cell>
          <cell r="K30">
            <v>9</v>
          </cell>
          <cell r="L30">
            <v>27000000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14.98</v>
          </cell>
          <cell r="G31">
            <v>14.96</v>
          </cell>
          <cell r="H31">
            <v>28000000</v>
          </cell>
          <cell r="I31">
            <v>27000000</v>
          </cell>
          <cell r="K31">
            <v>9</v>
          </cell>
          <cell r="L31">
            <v>28000000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14.96</v>
          </cell>
          <cell r="G32">
            <v>14.94</v>
          </cell>
          <cell r="H32">
            <v>29000000</v>
          </cell>
          <cell r="I32">
            <v>28000000</v>
          </cell>
          <cell r="K32">
            <v>9</v>
          </cell>
          <cell r="L32">
            <v>29000000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14.94</v>
          </cell>
          <cell r="G33">
            <v>14.92</v>
          </cell>
          <cell r="H33">
            <v>30000000</v>
          </cell>
          <cell r="I33">
            <v>29000000</v>
          </cell>
          <cell r="K33">
            <v>9</v>
          </cell>
          <cell r="L33">
            <v>30000000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14.92</v>
          </cell>
          <cell r="G34">
            <v>14.9</v>
          </cell>
          <cell r="H34">
            <v>31000000</v>
          </cell>
          <cell r="I34">
            <v>30000000</v>
          </cell>
          <cell r="K34">
            <v>9</v>
          </cell>
          <cell r="L34">
            <v>31000000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14.9</v>
          </cell>
          <cell r="G35">
            <v>14.88</v>
          </cell>
          <cell r="H35">
            <v>32000000</v>
          </cell>
          <cell r="I35">
            <v>31000000</v>
          </cell>
          <cell r="K35">
            <v>9</v>
          </cell>
          <cell r="L35">
            <v>32000000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14.88</v>
          </cell>
          <cell r="G36">
            <v>14.87</v>
          </cell>
          <cell r="H36">
            <v>33000000</v>
          </cell>
          <cell r="I36">
            <v>32000000</v>
          </cell>
          <cell r="K36">
            <v>9</v>
          </cell>
          <cell r="L36">
            <v>33000000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14.87</v>
          </cell>
          <cell r="G37">
            <v>14.85</v>
          </cell>
          <cell r="H37">
            <v>34000000</v>
          </cell>
          <cell r="I37">
            <v>33000000</v>
          </cell>
          <cell r="K37">
            <v>9</v>
          </cell>
          <cell r="L37">
            <v>34000000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14.85</v>
          </cell>
          <cell r="G38">
            <v>14.83</v>
          </cell>
          <cell r="H38">
            <v>35000000</v>
          </cell>
          <cell r="I38">
            <v>34000000</v>
          </cell>
          <cell r="K38">
            <v>9</v>
          </cell>
          <cell r="L38">
            <v>35000000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14.83</v>
          </cell>
          <cell r="G39">
            <v>14.81</v>
          </cell>
          <cell r="H39">
            <v>36000000</v>
          </cell>
          <cell r="I39">
            <v>35000000</v>
          </cell>
          <cell r="K39">
            <v>9</v>
          </cell>
          <cell r="L39">
            <v>36000000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14.81</v>
          </cell>
          <cell r="G40">
            <v>14.8</v>
          </cell>
          <cell r="H40">
            <v>37000000</v>
          </cell>
          <cell r="I40">
            <v>36000000</v>
          </cell>
          <cell r="K40">
            <v>9</v>
          </cell>
          <cell r="L40">
            <v>37000000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14.8</v>
          </cell>
          <cell r="G41">
            <v>14.78</v>
          </cell>
          <cell r="H41">
            <v>38000000</v>
          </cell>
          <cell r="I41">
            <v>37000000</v>
          </cell>
          <cell r="K41">
            <v>9</v>
          </cell>
          <cell r="L41">
            <v>38000000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14.78</v>
          </cell>
          <cell r="G42">
            <v>14.77</v>
          </cell>
          <cell r="H42">
            <v>39000000</v>
          </cell>
          <cell r="I42">
            <v>38000000</v>
          </cell>
          <cell r="K42">
            <v>9</v>
          </cell>
          <cell r="L42">
            <v>39000000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14.77</v>
          </cell>
          <cell r="G43">
            <v>14.75</v>
          </cell>
          <cell r="H43">
            <v>40000000</v>
          </cell>
          <cell r="I43">
            <v>39000000</v>
          </cell>
          <cell r="K43">
            <v>9</v>
          </cell>
          <cell r="L43">
            <v>40000000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14.75</v>
          </cell>
          <cell r="G44">
            <v>14.74</v>
          </cell>
          <cell r="H44">
            <v>41000000</v>
          </cell>
          <cell r="I44">
            <v>40000000</v>
          </cell>
          <cell r="K44">
            <v>9</v>
          </cell>
          <cell r="L44">
            <v>41000000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14.74</v>
          </cell>
          <cell r="G45">
            <v>14.72</v>
          </cell>
          <cell r="H45">
            <v>42000000</v>
          </cell>
          <cell r="I45">
            <v>41000000</v>
          </cell>
          <cell r="K45">
            <v>9</v>
          </cell>
          <cell r="L45">
            <v>42000000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14.72</v>
          </cell>
          <cell r="G46">
            <v>14.71</v>
          </cell>
          <cell r="H46">
            <v>43000000</v>
          </cell>
          <cell r="I46">
            <v>42000000</v>
          </cell>
          <cell r="K46">
            <v>9</v>
          </cell>
          <cell r="L46">
            <v>43000000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14.71</v>
          </cell>
          <cell r="G47">
            <v>14.7</v>
          </cell>
          <cell r="H47">
            <v>44000000</v>
          </cell>
          <cell r="I47">
            <v>43000000</v>
          </cell>
          <cell r="K47">
            <v>9</v>
          </cell>
          <cell r="L47">
            <v>44000000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14.7</v>
          </cell>
          <cell r="G48">
            <v>14.68</v>
          </cell>
          <cell r="H48">
            <v>45000000</v>
          </cell>
          <cell r="I48">
            <v>44000000</v>
          </cell>
          <cell r="K48">
            <v>9</v>
          </cell>
          <cell r="L48">
            <v>45000000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14.68</v>
          </cell>
          <cell r="G49">
            <v>14.67</v>
          </cell>
          <cell r="H49">
            <v>46000000</v>
          </cell>
          <cell r="I49">
            <v>45000000</v>
          </cell>
          <cell r="K49">
            <v>9</v>
          </cell>
          <cell r="L49">
            <v>46000000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14.67</v>
          </cell>
          <cell r="G50">
            <v>14.66</v>
          </cell>
          <cell r="H50">
            <v>47000000</v>
          </cell>
          <cell r="I50">
            <v>46000000</v>
          </cell>
          <cell r="K50">
            <v>9</v>
          </cell>
          <cell r="L50">
            <v>47000000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14.66</v>
          </cell>
          <cell r="G51">
            <v>14.65</v>
          </cell>
          <cell r="H51">
            <v>48000000</v>
          </cell>
          <cell r="I51">
            <v>47000000</v>
          </cell>
          <cell r="K51">
            <v>9</v>
          </cell>
          <cell r="L51">
            <v>48000000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14.65</v>
          </cell>
          <cell r="G52">
            <v>14.64</v>
          </cell>
          <cell r="H52">
            <v>49000000</v>
          </cell>
          <cell r="I52">
            <v>48000000</v>
          </cell>
          <cell r="K52">
            <v>9</v>
          </cell>
          <cell r="L52">
            <v>49000000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14.64</v>
          </cell>
          <cell r="G53">
            <v>14.62</v>
          </cell>
          <cell r="H53">
            <v>50000000</v>
          </cell>
          <cell r="I53">
            <v>49000000</v>
          </cell>
          <cell r="K53">
            <v>9</v>
          </cell>
          <cell r="L53">
            <v>50000000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14.62</v>
          </cell>
          <cell r="G54">
            <v>14.57</v>
          </cell>
          <cell r="H54">
            <v>55000000</v>
          </cell>
          <cell r="I54">
            <v>50000000</v>
          </cell>
          <cell r="K54">
            <v>9</v>
          </cell>
          <cell r="L54">
            <v>55000000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14.57</v>
          </cell>
          <cell r="G55">
            <v>14.52</v>
          </cell>
          <cell r="H55">
            <v>60000000</v>
          </cell>
          <cell r="I55">
            <v>55000000</v>
          </cell>
          <cell r="K55">
            <v>9</v>
          </cell>
          <cell r="L55">
            <v>60000000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14.52</v>
          </cell>
          <cell r="G56">
            <v>14.47</v>
          </cell>
          <cell r="H56">
            <v>65000000</v>
          </cell>
          <cell r="I56">
            <v>60000000</v>
          </cell>
          <cell r="K56">
            <v>9</v>
          </cell>
          <cell r="L56">
            <v>65000000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14.47</v>
          </cell>
          <cell r="G57">
            <v>14.43</v>
          </cell>
          <cell r="H57">
            <v>70000000</v>
          </cell>
          <cell r="I57">
            <v>65000000</v>
          </cell>
          <cell r="K57">
            <v>9</v>
          </cell>
          <cell r="L57">
            <v>70000000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14.43</v>
          </cell>
          <cell r="G58">
            <v>14.39</v>
          </cell>
          <cell r="H58">
            <v>75000000</v>
          </cell>
          <cell r="I58">
            <v>70000000</v>
          </cell>
          <cell r="K58">
            <v>9</v>
          </cell>
          <cell r="L58">
            <v>75000000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14.39</v>
          </cell>
          <cell r="G59">
            <v>14.36</v>
          </cell>
          <cell r="H59">
            <v>80000000</v>
          </cell>
          <cell r="I59">
            <v>75000000</v>
          </cell>
          <cell r="K59">
            <v>9</v>
          </cell>
          <cell r="L59">
            <v>80000000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14.36</v>
          </cell>
          <cell r="G60">
            <v>14.32</v>
          </cell>
          <cell r="H60">
            <v>85000000</v>
          </cell>
          <cell r="I60">
            <v>80000000</v>
          </cell>
          <cell r="K60">
            <v>9</v>
          </cell>
          <cell r="L60">
            <v>85000000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14.32</v>
          </cell>
          <cell r="G61">
            <v>14.29</v>
          </cell>
          <cell r="H61">
            <v>90000000</v>
          </cell>
          <cell r="I61">
            <v>85000000</v>
          </cell>
          <cell r="K61">
            <v>9</v>
          </cell>
          <cell r="L61">
            <v>90000000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14.29</v>
          </cell>
          <cell r="G62">
            <v>14.26</v>
          </cell>
          <cell r="H62">
            <v>95000000</v>
          </cell>
          <cell r="I62">
            <v>90000000</v>
          </cell>
          <cell r="K62">
            <v>9</v>
          </cell>
          <cell r="L62">
            <v>95000000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14.26</v>
          </cell>
          <cell r="G63">
            <v>14.23</v>
          </cell>
          <cell r="H63">
            <v>100000000</v>
          </cell>
          <cell r="I63">
            <v>95000000</v>
          </cell>
          <cell r="K63">
            <v>9</v>
          </cell>
          <cell r="L63">
            <v>100000000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14.23</v>
          </cell>
          <cell r="G64">
            <v>14</v>
          </cell>
          <cell r="H64">
            <v>150000000</v>
          </cell>
          <cell r="I64">
            <v>100000000</v>
          </cell>
          <cell r="K64">
            <v>9</v>
          </cell>
          <cell r="L64">
            <v>150000000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14</v>
          </cell>
          <cell r="G65">
            <v>13.85</v>
          </cell>
          <cell r="H65">
            <v>200000000</v>
          </cell>
          <cell r="I65">
            <v>150000000</v>
          </cell>
          <cell r="K65">
            <v>9</v>
          </cell>
          <cell r="L65">
            <v>200000000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13.85</v>
          </cell>
          <cell r="G66">
            <v>13.73</v>
          </cell>
          <cell r="H66">
            <v>250000000</v>
          </cell>
          <cell r="I66">
            <v>200000000</v>
          </cell>
          <cell r="K66">
            <v>9</v>
          </cell>
          <cell r="L66">
            <v>250000000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13.73</v>
          </cell>
          <cell r="G67">
            <v>13.63</v>
          </cell>
          <cell r="H67">
            <v>300000000</v>
          </cell>
          <cell r="I67">
            <v>250000000</v>
          </cell>
          <cell r="K67">
            <v>9</v>
          </cell>
          <cell r="L67">
            <v>300000000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13.63</v>
          </cell>
          <cell r="G68">
            <v>13.54</v>
          </cell>
          <cell r="H68">
            <v>350000000</v>
          </cell>
          <cell r="I68">
            <v>300000000</v>
          </cell>
          <cell r="K68">
            <v>9</v>
          </cell>
          <cell r="L68">
            <v>350000000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13.54</v>
          </cell>
          <cell r="G69">
            <v>13.47</v>
          </cell>
          <cell r="H69">
            <v>400000000</v>
          </cell>
          <cell r="I69">
            <v>350000000</v>
          </cell>
          <cell r="K69">
            <v>9</v>
          </cell>
          <cell r="L69">
            <v>400000000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13.47</v>
          </cell>
          <cell r="G70">
            <v>13.41</v>
          </cell>
          <cell r="H70">
            <v>450000000</v>
          </cell>
          <cell r="I70">
            <v>400000000</v>
          </cell>
          <cell r="K70">
            <v>9</v>
          </cell>
          <cell r="L70">
            <v>450000000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13.41</v>
          </cell>
          <cell r="G71">
            <v>13.36</v>
          </cell>
          <cell r="H71">
            <v>500000000</v>
          </cell>
          <cell r="I71">
            <v>450000000</v>
          </cell>
          <cell r="K71">
            <v>9</v>
          </cell>
          <cell r="L71">
            <v>500000000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13.36</v>
          </cell>
          <cell r="G72">
            <v>13.31</v>
          </cell>
          <cell r="H72">
            <v>550000000</v>
          </cell>
          <cell r="I72">
            <v>500000000</v>
          </cell>
          <cell r="K72">
            <v>9</v>
          </cell>
          <cell r="L72">
            <v>550000000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13.31</v>
          </cell>
          <cell r="G73">
            <v>13.26</v>
          </cell>
          <cell r="H73">
            <v>600000000</v>
          </cell>
          <cell r="I73">
            <v>550000000</v>
          </cell>
          <cell r="K73">
            <v>9</v>
          </cell>
          <cell r="L73">
            <v>600000000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13.26</v>
          </cell>
          <cell r="G74">
            <v>13.26</v>
          </cell>
          <cell r="H74">
            <v>900000000</v>
          </cell>
          <cell r="I74">
            <v>600000000</v>
          </cell>
          <cell r="K74">
            <v>9</v>
          </cell>
          <cell r="L74">
            <v>900000000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/>
      <sheetData sheetId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>
            <v>0</v>
          </cell>
          <cell r="N48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表紙（変更）"/>
      <sheetName val="共通費算定表（変更）  (2)"/>
      <sheetName val="変更設計書（変更） (2)"/>
      <sheetName val="共通費算定表（変更） "/>
      <sheetName val="変更設計書（変更）"/>
      <sheetName val="変更方法"/>
      <sheetName val="変更項目"/>
      <sheetName val="業者変更見積鏡"/>
      <sheetName val="変更見積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J33">
            <v>22296.353999999999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減率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純工事費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現場管理費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工事原価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補正比率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工事価格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2BCE-06CD-408A-B2D0-9A0829F066A7}">
  <dimension ref="A1:G50"/>
  <sheetViews>
    <sheetView tabSelected="1" view="pageBreakPreview" zoomScaleNormal="100" zoomScaleSheetLayoutView="100" workbookViewId="0">
      <selection activeCell="A3" sqref="A3:B3"/>
    </sheetView>
  </sheetViews>
  <sheetFormatPr defaultRowHeight="13.5"/>
  <cols>
    <col min="1" max="1" width="9.625" style="206" customWidth="1"/>
    <col min="2" max="2" width="8.125" style="206" customWidth="1"/>
    <col min="3" max="3" width="48.25" style="206" customWidth="1"/>
    <col min="4" max="7" width="5.375" style="206" customWidth="1"/>
    <col min="8" max="256" width="9" style="206"/>
    <col min="257" max="257" width="9.625" style="206" customWidth="1"/>
    <col min="258" max="258" width="8.125" style="206" customWidth="1"/>
    <col min="259" max="259" width="48.25" style="206" customWidth="1"/>
    <col min="260" max="263" width="5.375" style="206" customWidth="1"/>
    <col min="264" max="512" width="9" style="206"/>
    <col min="513" max="513" width="9.625" style="206" customWidth="1"/>
    <col min="514" max="514" width="8.125" style="206" customWidth="1"/>
    <col min="515" max="515" width="48.25" style="206" customWidth="1"/>
    <col min="516" max="519" width="5.375" style="206" customWidth="1"/>
    <col min="520" max="768" width="9" style="206"/>
    <col min="769" max="769" width="9.625" style="206" customWidth="1"/>
    <col min="770" max="770" width="8.125" style="206" customWidth="1"/>
    <col min="771" max="771" width="48.25" style="206" customWidth="1"/>
    <col min="772" max="775" width="5.375" style="206" customWidth="1"/>
    <col min="776" max="1024" width="9" style="206"/>
    <col min="1025" max="1025" width="9.625" style="206" customWidth="1"/>
    <col min="1026" max="1026" width="8.125" style="206" customWidth="1"/>
    <col min="1027" max="1027" width="48.25" style="206" customWidth="1"/>
    <col min="1028" max="1031" width="5.375" style="206" customWidth="1"/>
    <col min="1032" max="1280" width="9" style="206"/>
    <col min="1281" max="1281" width="9.625" style="206" customWidth="1"/>
    <col min="1282" max="1282" width="8.125" style="206" customWidth="1"/>
    <col min="1283" max="1283" width="48.25" style="206" customWidth="1"/>
    <col min="1284" max="1287" width="5.375" style="206" customWidth="1"/>
    <col min="1288" max="1536" width="9" style="206"/>
    <col min="1537" max="1537" width="9.625" style="206" customWidth="1"/>
    <col min="1538" max="1538" width="8.125" style="206" customWidth="1"/>
    <col min="1539" max="1539" width="48.25" style="206" customWidth="1"/>
    <col min="1540" max="1543" width="5.375" style="206" customWidth="1"/>
    <col min="1544" max="1792" width="9" style="206"/>
    <col min="1793" max="1793" width="9.625" style="206" customWidth="1"/>
    <col min="1794" max="1794" width="8.125" style="206" customWidth="1"/>
    <col min="1795" max="1795" width="48.25" style="206" customWidth="1"/>
    <col min="1796" max="1799" width="5.375" style="206" customWidth="1"/>
    <col min="1800" max="2048" width="9" style="206"/>
    <col min="2049" max="2049" width="9.625" style="206" customWidth="1"/>
    <col min="2050" max="2050" width="8.125" style="206" customWidth="1"/>
    <col min="2051" max="2051" width="48.25" style="206" customWidth="1"/>
    <col min="2052" max="2055" width="5.375" style="206" customWidth="1"/>
    <col min="2056" max="2304" width="9" style="206"/>
    <col min="2305" max="2305" width="9.625" style="206" customWidth="1"/>
    <col min="2306" max="2306" width="8.125" style="206" customWidth="1"/>
    <col min="2307" max="2307" width="48.25" style="206" customWidth="1"/>
    <col min="2308" max="2311" width="5.375" style="206" customWidth="1"/>
    <col min="2312" max="2560" width="9" style="206"/>
    <col min="2561" max="2561" width="9.625" style="206" customWidth="1"/>
    <col min="2562" max="2562" width="8.125" style="206" customWidth="1"/>
    <col min="2563" max="2563" width="48.25" style="206" customWidth="1"/>
    <col min="2564" max="2567" width="5.375" style="206" customWidth="1"/>
    <col min="2568" max="2816" width="9" style="206"/>
    <col min="2817" max="2817" width="9.625" style="206" customWidth="1"/>
    <col min="2818" max="2818" width="8.125" style="206" customWidth="1"/>
    <col min="2819" max="2819" width="48.25" style="206" customWidth="1"/>
    <col min="2820" max="2823" width="5.375" style="206" customWidth="1"/>
    <col min="2824" max="3072" width="9" style="206"/>
    <col min="3073" max="3073" width="9.625" style="206" customWidth="1"/>
    <col min="3074" max="3074" width="8.125" style="206" customWidth="1"/>
    <col min="3075" max="3075" width="48.25" style="206" customWidth="1"/>
    <col min="3076" max="3079" width="5.375" style="206" customWidth="1"/>
    <col min="3080" max="3328" width="9" style="206"/>
    <col min="3329" max="3329" width="9.625" style="206" customWidth="1"/>
    <col min="3330" max="3330" width="8.125" style="206" customWidth="1"/>
    <col min="3331" max="3331" width="48.25" style="206" customWidth="1"/>
    <col min="3332" max="3335" width="5.375" style="206" customWidth="1"/>
    <col min="3336" max="3584" width="9" style="206"/>
    <col min="3585" max="3585" width="9.625" style="206" customWidth="1"/>
    <col min="3586" max="3586" width="8.125" style="206" customWidth="1"/>
    <col min="3587" max="3587" width="48.25" style="206" customWidth="1"/>
    <col min="3588" max="3591" width="5.375" style="206" customWidth="1"/>
    <col min="3592" max="3840" width="9" style="206"/>
    <col min="3841" max="3841" width="9.625" style="206" customWidth="1"/>
    <col min="3842" max="3842" width="8.125" style="206" customWidth="1"/>
    <col min="3843" max="3843" width="48.25" style="206" customWidth="1"/>
    <col min="3844" max="3847" width="5.375" style="206" customWidth="1"/>
    <col min="3848" max="4096" width="9" style="206"/>
    <col min="4097" max="4097" width="9.625" style="206" customWidth="1"/>
    <col min="4098" max="4098" width="8.125" style="206" customWidth="1"/>
    <col min="4099" max="4099" width="48.25" style="206" customWidth="1"/>
    <col min="4100" max="4103" width="5.375" style="206" customWidth="1"/>
    <col min="4104" max="4352" width="9" style="206"/>
    <col min="4353" max="4353" width="9.625" style="206" customWidth="1"/>
    <col min="4354" max="4354" width="8.125" style="206" customWidth="1"/>
    <col min="4355" max="4355" width="48.25" style="206" customWidth="1"/>
    <col min="4356" max="4359" width="5.375" style="206" customWidth="1"/>
    <col min="4360" max="4608" width="9" style="206"/>
    <col min="4609" max="4609" width="9.625" style="206" customWidth="1"/>
    <col min="4610" max="4610" width="8.125" style="206" customWidth="1"/>
    <col min="4611" max="4611" width="48.25" style="206" customWidth="1"/>
    <col min="4612" max="4615" width="5.375" style="206" customWidth="1"/>
    <col min="4616" max="4864" width="9" style="206"/>
    <col min="4865" max="4865" width="9.625" style="206" customWidth="1"/>
    <col min="4866" max="4866" width="8.125" style="206" customWidth="1"/>
    <col min="4867" max="4867" width="48.25" style="206" customWidth="1"/>
    <col min="4868" max="4871" width="5.375" style="206" customWidth="1"/>
    <col min="4872" max="5120" width="9" style="206"/>
    <col min="5121" max="5121" width="9.625" style="206" customWidth="1"/>
    <col min="5122" max="5122" width="8.125" style="206" customWidth="1"/>
    <col min="5123" max="5123" width="48.25" style="206" customWidth="1"/>
    <col min="5124" max="5127" width="5.375" style="206" customWidth="1"/>
    <col min="5128" max="5376" width="9" style="206"/>
    <col min="5377" max="5377" width="9.625" style="206" customWidth="1"/>
    <col min="5378" max="5378" width="8.125" style="206" customWidth="1"/>
    <col min="5379" max="5379" width="48.25" style="206" customWidth="1"/>
    <col min="5380" max="5383" width="5.375" style="206" customWidth="1"/>
    <col min="5384" max="5632" width="9" style="206"/>
    <col min="5633" max="5633" width="9.625" style="206" customWidth="1"/>
    <col min="5634" max="5634" width="8.125" style="206" customWidth="1"/>
    <col min="5635" max="5635" width="48.25" style="206" customWidth="1"/>
    <col min="5636" max="5639" width="5.375" style="206" customWidth="1"/>
    <col min="5640" max="5888" width="9" style="206"/>
    <col min="5889" max="5889" width="9.625" style="206" customWidth="1"/>
    <col min="5890" max="5890" width="8.125" style="206" customWidth="1"/>
    <col min="5891" max="5891" width="48.25" style="206" customWidth="1"/>
    <col min="5892" max="5895" width="5.375" style="206" customWidth="1"/>
    <col min="5896" max="6144" width="9" style="206"/>
    <col min="6145" max="6145" width="9.625" style="206" customWidth="1"/>
    <col min="6146" max="6146" width="8.125" style="206" customWidth="1"/>
    <col min="6147" max="6147" width="48.25" style="206" customWidth="1"/>
    <col min="6148" max="6151" width="5.375" style="206" customWidth="1"/>
    <col min="6152" max="6400" width="9" style="206"/>
    <col min="6401" max="6401" width="9.625" style="206" customWidth="1"/>
    <col min="6402" max="6402" width="8.125" style="206" customWidth="1"/>
    <col min="6403" max="6403" width="48.25" style="206" customWidth="1"/>
    <col min="6404" max="6407" width="5.375" style="206" customWidth="1"/>
    <col min="6408" max="6656" width="9" style="206"/>
    <col min="6657" max="6657" width="9.625" style="206" customWidth="1"/>
    <col min="6658" max="6658" width="8.125" style="206" customWidth="1"/>
    <col min="6659" max="6659" width="48.25" style="206" customWidth="1"/>
    <col min="6660" max="6663" width="5.375" style="206" customWidth="1"/>
    <col min="6664" max="6912" width="9" style="206"/>
    <col min="6913" max="6913" width="9.625" style="206" customWidth="1"/>
    <col min="6914" max="6914" width="8.125" style="206" customWidth="1"/>
    <col min="6915" max="6915" width="48.25" style="206" customWidth="1"/>
    <col min="6916" max="6919" width="5.375" style="206" customWidth="1"/>
    <col min="6920" max="7168" width="9" style="206"/>
    <col min="7169" max="7169" width="9.625" style="206" customWidth="1"/>
    <col min="7170" max="7170" width="8.125" style="206" customWidth="1"/>
    <col min="7171" max="7171" width="48.25" style="206" customWidth="1"/>
    <col min="7172" max="7175" width="5.375" style="206" customWidth="1"/>
    <col min="7176" max="7424" width="9" style="206"/>
    <col min="7425" max="7425" width="9.625" style="206" customWidth="1"/>
    <col min="7426" max="7426" width="8.125" style="206" customWidth="1"/>
    <col min="7427" max="7427" width="48.25" style="206" customWidth="1"/>
    <col min="7428" max="7431" width="5.375" style="206" customWidth="1"/>
    <col min="7432" max="7680" width="9" style="206"/>
    <col min="7681" max="7681" width="9.625" style="206" customWidth="1"/>
    <col min="7682" max="7682" width="8.125" style="206" customWidth="1"/>
    <col min="7683" max="7683" width="48.25" style="206" customWidth="1"/>
    <col min="7684" max="7687" width="5.375" style="206" customWidth="1"/>
    <col min="7688" max="7936" width="9" style="206"/>
    <col min="7937" max="7937" width="9.625" style="206" customWidth="1"/>
    <col min="7938" max="7938" width="8.125" style="206" customWidth="1"/>
    <col min="7939" max="7939" width="48.25" style="206" customWidth="1"/>
    <col min="7940" max="7943" width="5.375" style="206" customWidth="1"/>
    <col min="7944" max="8192" width="9" style="206"/>
    <col min="8193" max="8193" width="9.625" style="206" customWidth="1"/>
    <col min="8194" max="8194" width="8.125" style="206" customWidth="1"/>
    <col min="8195" max="8195" width="48.25" style="206" customWidth="1"/>
    <col min="8196" max="8199" width="5.375" style="206" customWidth="1"/>
    <col min="8200" max="8448" width="9" style="206"/>
    <col min="8449" max="8449" width="9.625" style="206" customWidth="1"/>
    <col min="8450" max="8450" width="8.125" style="206" customWidth="1"/>
    <col min="8451" max="8451" width="48.25" style="206" customWidth="1"/>
    <col min="8452" max="8455" width="5.375" style="206" customWidth="1"/>
    <col min="8456" max="8704" width="9" style="206"/>
    <col min="8705" max="8705" width="9.625" style="206" customWidth="1"/>
    <col min="8706" max="8706" width="8.125" style="206" customWidth="1"/>
    <col min="8707" max="8707" width="48.25" style="206" customWidth="1"/>
    <col min="8708" max="8711" width="5.375" style="206" customWidth="1"/>
    <col min="8712" max="8960" width="9" style="206"/>
    <col min="8961" max="8961" width="9.625" style="206" customWidth="1"/>
    <col min="8962" max="8962" width="8.125" style="206" customWidth="1"/>
    <col min="8963" max="8963" width="48.25" style="206" customWidth="1"/>
    <col min="8964" max="8967" width="5.375" style="206" customWidth="1"/>
    <col min="8968" max="9216" width="9" style="206"/>
    <col min="9217" max="9217" width="9.625" style="206" customWidth="1"/>
    <col min="9218" max="9218" width="8.125" style="206" customWidth="1"/>
    <col min="9219" max="9219" width="48.25" style="206" customWidth="1"/>
    <col min="9220" max="9223" width="5.375" style="206" customWidth="1"/>
    <col min="9224" max="9472" width="9" style="206"/>
    <col min="9473" max="9473" width="9.625" style="206" customWidth="1"/>
    <col min="9474" max="9474" width="8.125" style="206" customWidth="1"/>
    <col min="9475" max="9475" width="48.25" style="206" customWidth="1"/>
    <col min="9476" max="9479" width="5.375" style="206" customWidth="1"/>
    <col min="9480" max="9728" width="9" style="206"/>
    <col min="9729" max="9729" width="9.625" style="206" customWidth="1"/>
    <col min="9730" max="9730" width="8.125" style="206" customWidth="1"/>
    <col min="9731" max="9731" width="48.25" style="206" customWidth="1"/>
    <col min="9732" max="9735" width="5.375" style="206" customWidth="1"/>
    <col min="9736" max="9984" width="9" style="206"/>
    <col min="9985" max="9985" width="9.625" style="206" customWidth="1"/>
    <col min="9986" max="9986" width="8.125" style="206" customWidth="1"/>
    <col min="9987" max="9987" width="48.25" style="206" customWidth="1"/>
    <col min="9988" max="9991" width="5.375" style="206" customWidth="1"/>
    <col min="9992" max="10240" width="9" style="206"/>
    <col min="10241" max="10241" width="9.625" style="206" customWidth="1"/>
    <col min="10242" max="10242" width="8.125" style="206" customWidth="1"/>
    <col min="10243" max="10243" width="48.25" style="206" customWidth="1"/>
    <col min="10244" max="10247" width="5.375" style="206" customWidth="1"/>
    <col min="10248" max="10496" width="9" style="206"/>
    <col min="10497" max="10497" width="9.625" style="206" customWidth="1"/>
    <col min="10498" max="10498" width="8.125" style="206" customWidth="1"/>
    <col min="10499" max="10499" width="48.25" style="206" customWidth="1"/>
    <col min="10500" max="10503" width="5.375" style="206" customWidth="1"/>
    <col min="10504" max="10752" width="9" style="206"/>
    <col min="10753" max="10753" width="9.625" style="206" customWidth="1"/>
    <col min="10754" max="10754" width="8.125" style="206" customWidth="1"/>
    <col min="10755" max="10755" width="48.25" style="206" customWidth="1"/>
    <col min="10756" max="10759" width="5.375" style="206" customWidth="1"/>
    <col min="10760" max="11008" width="9" style="206"/>
    <col min="11009" max="11009" width="9.625" style="206" customWidth="1"/>
    <col min="11010" max="11010" width="8.125" style="206" customWidth="1"/>
    <col min="11011" max="11011" width="48.25" style="206" customWidth="1"/>
    <col min="11012" max="11015" width="5.375" style="206" customWidth="1"/>
    <col min="11016" max="11264" width="9" style="206"/>
    <col min="11265" max="11265" width="9.625" style="206" customWidth="1"/>
    <col min="11266" max="11266" width="8.125" style="206" customWidth="1"/>
    <col min="11267" max="11267" width="48.25" style="206" customWidth="1"/>
    <col min="11268" max="11271" width="5.375" style="206" customWidth="1"/>
    <col min="11272" max="11520" width="9" style="206"/>
    <col min="11521" max="11521" width="9.625" style="206" customWidth="1"/>
    <col min="11522" max="11522" width="8.125" style="206" customWidth="1"/>
    <col min="11523" max="11523" width="48.25" style="206" customWidth="1"/>
    <col min="11524" max="11527" width="5.375" style="206" customWidth="1"/>
    <col min="11528" max="11776" width="9" style="206"/>
    <col min="11777" max="11777" width="9.625" style="206" customWidth="1"/>
    <col min="11778" max="11778" width="8.125" style="206" customWidth="1"/>
    <col min="11779" max="11779" width="48.25" style="206" customWidth="1"/>
    <col min="11780" max="11783" width="5.375" style="206" customWidth="1"/>
    <col min="11784" max="12032" width="9" style="206"/>
    <col min="12033" max="12033" width="9.625" style="206" customWidth="1"/>
    <col min="12034" max="12034" width="8.125" style="206" customWidth="1"/>
    <col min="12035" max="12035" width="48.25" style="206" customWidth="1"/>
    <col min="12036" max="12039" width="5.375" style="206" customWidth="1"/>
    <col min="12040" max="12288" width="9" style="206"/>
    <col min="12289" max="12289" width="9.625" style="206" customWidth="1"/>
    <col min="12290" max="12290" width="8.125" style="206" customWidth="1"/>
    <col min="12291" max="12291" width="48.25" style="206" customWidth="1"/>
    <col min="12292" max="12295" width="5.375" style="206" customWidth="1"/>
    <col min="12296" max="12544" width="9" style="206"/>
    <col min="12545" max="12545" width="9.625" style="206" customWidth="1"/>
    <col min="12546" max="12546" width="8.125" style="206" customWidth="1"/>
    <col min="12547" max="12547" width="48.25" style="206" customWidth="1"/>
    <col min="12548" max="12551" width="5.375" style="206" customWidth="1"/>
    <col min="12552" max="12800" width="9" style="206"/>
    <col min="12801" max="12801" width="9.625" style="206" customWidth="1"/>
    <col min="12802" max="12802" width="8.125" style="206" customWidth="1"/>
    <col min="12803" max="12803" width="48.25" style="206" customWidth="1"/>
    <col min="12804" max="12807" width="5.375" style="206" customWidth="1"/>
    <col min="12808" max="13056" width="9" style="206"/>
    <col min="13057" max="13057" width="9.625" style="206" customWidth="1"/>
    <col min="13058" max="13058" width="8.125" style="206" customWidth="1"/>
    <col min="13059" max="13059" width="48.25" style="206" customWidth="1"/>
    <col min="13060" max="13063" width="5.375" style="206" customWidth="1"/>
    <col min="13064" max="13312" width="9" style="206"/>
    <col min="13313" max="13313" width="9.625" style="206" customWidth="1"/>
    <col min="13314" max="13314" width="8.125" style="206" customWidth="1"/>
    <col min="13315" max="13315" width="48.25" style="206" customWidth="1"/>
    <col min="13316" max="13319" width="5.375" style="206" customWidth="1"/>
    <col min="13320" max="13568" width="9" style="206"/>
    <col min="13569" max="13569" width="9.625" style="206" customWidth="1"/>
    <col min="13570" max="13570" width="8.125" style="206" customWidth="1"/>
    <col min="13571" max="13571" width="48.25" style="206" customWidth="1"/>
    <col min="13572" max="13575" width="5.375" style="206" customWidth="1"/>
    <col min="13576" max="13824" width="9" style="206"/>
    <col min="13825" max="13825" width="9.625" style="206" customWidth="1"/>
    <col min="13826" max="13826" width="8.125" style="206" customWidth="1"/>
    <col min="13827" max="13827" width="48.25" style="206" customWidth="1"/>
    <col min="13828" max="13831" width="5.375" style="206" customWidth="1"/>
    <col min="13832" max="14080" width="9" style="206"/>
    <col min="14081" max="14081" width="9.625" style="206" customWidth="1"/>
    <col min="14082" max="14082" width="8.125" style="206" customWidth="1"/>
    <col min="14083" max="14083" width="48.25" style="206" customWidth="1"/>
    <col min="14084" max="14087" width="5.375" style="206" customWidth="1"/>
    <col min="14088" max="14336" width="9" style="206"/>
    <col min="14337" max="14337" width="9.625" style="206" customWidth="1"/>
    <col min="14338" max="14338" width="8.125" style="206" customWidth="1"/>
    <col min="14339" max="14339" width="48.25" style="206" customWidth="1"/>
    <col min="14340" max="14343" width="5.375" style="206" customWidth="1"/>
    <col min="14344" max="14592" width="9" style="206"/>
    <col min="14593" max="14593" width="9.625" style="206" customWidth="1"/>
    <col min="14594" max="14594" width="8.125" style="206" customWidth="1"/>
    <col min="14595" max="14595" width="48.25" style="206" customWidth="1"/>
    <col min="14596" max="14599" width="5.375" style="206" customWidth="1"/>
    <col min="14600" max="14848" width="9" style="206"/>
    <col min="14849" max="14849" width="9.625" style="206" customWidth="1"/>
    <col min="14850" max="14850" width="8.125" style="206" customWidth="1"/>
    <col min="14851" max="14851" width="48.25" style="206" customWidth="1"/>
    <col min="14852" max="14855" width="5.375" style="206" customWidth="1"/>
    <col min="14856" max="15104" width="9" style="206"/>
    <col min="15105" max="15105" width="9.625" style="206" customWidth="1"/>
    <col min="15106" max="15106" width="8.125" style="206" customWidth="1"/>
    <col min="15107" max="15107" width="48.25" style="206" customWidth="1"/>
    <col min="15108" max="15111" width="5.375" style="206" customWidth="1"/>
    <col min="15112" max="15360" width="9" style="206"/>
    <col min="15361" max="15361" width="9.625" style="206" customWidth="1"/>
    <col min="15362" max="15362" width="8.125" style="206" customWidth="1"/>
    <col min="15363" max="15363" width="48.25" style="206" customWidth="1"/>
    <col min="15364" max="15367" width="5.375" style="206" customWidth="1"/>
    <col min="15368" max="15616" width="9" style="206"/>
    <col min="15617" max="15617" width="9.625" style="206" customWidth="1"/>
    <col min="15618" max="15618" width="8.125" style="206" customWidth="1"/>
    <col min="15619" max="15619" width="48.25" style="206" customWidth="1"/>
    <col min="15620" max="15623" width="5.375" style="206" customWidth="1"/>
    <col min="15624" max="15872" width="9" style="206"/>
    <col min="15873" max="15873" width="9.625" style="206" customWidth="1"/>
    <col min="15874" max="15874" width="8.125" style="206" customWidth="1"/>
    <col min="15875" max="15875" width="48.25" style="206" customWidth="1"/>
    <col min="15876" max="15879" width="5.375" style="206" customWidth="1"/>
    <col min="15880" max="16128" width="9" style="206"/>
    <col min="16129" max="16129" width="9.625" style="206" customWidth="1"/>
    <col min="16130" max="16130" width="8.125" style="206" customWidth="1"/>
    <col min="16131" max="16131" width="48.25" style="206" customWidth="1"/>
    <col min="16132" max="16135" width="5.375" style="206" customWidth="1"/>
    <col min="16136" max="16384" width="9" style="206"/>
  </cols>
  <sheetData>
    <row r="1" spans="1:7" s="196" customFormat="1" ht="33" customHeight="1" thickBot="1"/>
    <row r="2" spans="1:7" s="196" customFormat="1" ht="24.75" customHeight="1" thickTop="1" thickBot="1">
      <c r="A2" s="197"/>
      <c r="B2" s="197"/>
      <c r="C2" s="197"/>
      <c r="D2" s="197"/>
      <c r="E2" s="197"/>
      <c r="F2" s="197"/>
      <c r="G2" s="197"/>
    </row>
    <row r="3" spans="1:7" s="196" customFormat="1" ht="24.75" customHeight="1" thickBot="1">
      <c r="A3" s="247" t="s">
        <v>177</v>
      </c>
      <c r="B3" s="248"/>
      <c r="D3" s="249">
        <v>46143</v>
      </c>
      <c r="E3" s="249"/>
      <c r="F3" s="249"/>
      <c r="G3" s="249"/>
    </row>
    <row r="4" spans="1:7" s="196" customFormat="1" ht="24.75" customHeight="1">
      <c r="A4" s="198"/>
      <c r="B4" s="198"/>
      <c r="D4" s="199"/>
      <c r="E4" s="198"/>
      <c r="F4" s="198"/>
      <c r="G4" s="198"/>
    </row>
    <row r="5" spans="1:7" s="196" customFormat="1" ht="24.75" customHeight="1">
      <c r="A5" s="198"/>
      <c r="B5" s="198" t="s">
        <v>377</v>
      </c>
      <c r="D5" s="250"/>
      <c r="E5" s="250"/>
      <c r="F5" s="242"/>
      <c r="G5" s="242"/>
    </row>
    <row r="6" spans="1:7" s="196" customFormat="1" ht="49.5" customHeight="1">
      <c r="A6" s="198"/>
      <c r="B6" s="198"/>
      <c r="D6" s="250"/>
      <c r="E6" s="250"/>
      <c r="F6" s="242"/>
      <c r="G6" s="242"/>
    </row>
    <row r="7" spans="1:7" s="196" customFormat="1" ht="51" customHeight="1"/>
    <row r="8" spans="1:7" s="196" customFormat="1" ht="24" customHeight="1">
      <c r="A8" s="242" t="s">
        <v>175</v>
      </c>
      <c r="B8" s="242"/>
      <c r="C8" s="243" t="s">
        <v>282</v>
      </c>
      <c r="D8" s="243"/>
      <c r="E8" s="243"/>
      <c r="F8" s="243"/>
      <c r="G8" s="243"/>
    </row>
    <row r="9" spans="1:7" s="196" customFormat="1" ht="24" customHeight="1">
      <c r="C9" s="200"/>
    </row>
    <row r="10" spans="1:7" s="196" customFormat="1" ht="24" customHeight="1"/>
    <row r="11" spans="1:7" s="196" customFormat="1" ht="24.75" customHeight="1">
      <c r="A11" s="244" t="s">
        <v>378</v>
      </c>
      <c r="B11" s="244"/>
      <c r="C11" s="244"/>
      <c r="D11" s="244"/>
      <c r="E11" s="244"/>
      <c r="F11" s="244"/>
      <c r="G11" s="244"/>
    </row>
    <row r="12" spans="1:7" s="196" customFormat="1" ht="150" customHeight="1">
      <c r="A12" s="245" t="s">
        <v>379</v>
      </c>
      <c r="B12" s="246"/>
      <c r="C12" s="246"/>
      <c r="D12" s="246"/>
      <c r="E12" s="246"/>
      <c r="F12" s="246"/>
      <c r="G12" s="246"/>
    </row>
    <row r="13" spans="1:7" s="196" customFormat="1" ht="24.75" customHeight="1">
      <c r="A13" s="246"/>
      <c r="B13" s="246"/>
      <c r="C13" s="246"/>
      <c r="D13" s="246"/>
      <c r="E13" s="246"/>
      <c r="F13" s="246"/>
      <c r="G13" s="246"/>
    </row>
    <row r="14" spans="1:7" s="196" customFormat="1" ht="24.75" customHeight="1">
      <c r="C14" s="201" t="s">
        <v>174</v>
      </c>
    </row>
    <row r="15" spans="1:7" s="196" customFormat="1" ht="24.75" customHeight="1"/>
    <row r="16" spans="1:7" s="196" customFormat="1" ht="24.75" customHeight="1"/>
    <row r="17" spans="1:7" s="196" customFormat="1" ht="24.75" customHeight="1">
      <c r="C17" s="202"/>
      <c r="E17" s="202"/>
      <c r="F17" s="202"/>
    </row>
    <row r="18" spans="1:7" s="196" customFormat="1" ht="24.75" customHeight="1" thickBot="1">
      <c r="A18" s="203"/>
      <c r="B18" s="203"/>
      <c r="C18" s="204"/>
      <c r="D18" s="203"/>
      <c r="E18" s="203"/>
      <c r="F18" s="203"/>
      <c r="G18" s="203"/>
    </row>
    <row r="19" spans="1:7" s="196" customFormat="1" ht="33" customHeight="1" thickTop="1"/>
    <row r="20" spans="1:7" s="196" customFormat="1" ht="12.75" customHeight="1"/>
    <row r="21" spans="1:7" s="196" customFormat="1"/>
    <row r="22" spans="1:7" s="196" customFormat="1"/>
    <row r="23" spans="1:7" s="196" customFormat="1"/>
    <row r="24" spans="1:7" s="196" customFormat="1"/>
    <row r="25" spans="1:7" s="196" customFormat="1"/>
    <row r="26" spans="1:7" s="196" customFormat="1"/>
    <row r="27" spans="1:7" s="196" customFormat="1"/>
    <row r="28" spans="1:7" ht="18.75">
      <c r="A28" s="205"/>
    </row>
    <row r="29" spans="1:7" ht="18.75">
      <c r="A29" s="205"/>
    </row>
    <row r="30" spans="1:7" ht="18.75">
      <c r="A30" s="205"/>
    </row>
    <row r="31" spans="1:7" ht="18.75">
      <c r="A31" s="205"/>
    </row>
    <row r="32" spans="1:7" ht="18.75">
      <c r="A32" s="239"/>
      <c r="B32" s="238"/>
      <c r="C32" s="238"/>
      <c r="D32" s="238"/>
      <c r="E32" s="238"/>
      <c r="F32" s="238"/>
    </row>
    <row r="33" spans="1:6" ht="18.75">
      <c r="A33" s="239"/>
      <c r="B33" s="238"/>
      <c r="C33" s="238"/>
      <c r="D33" s="238"/>
      <c r="E33" s="238"/>
      <c r="F33" s="238"/>
    </row>
    <row r="34" spans="1:6" ht="18.75">
      <c r="A34" s="239"/>
      <c r="B34" s="238"/>
      <c r="C34" s="238"/>
      <c r="D34" s="238"/>
      <c r="E34" s="238"/>
      <c r="F34" s="238"/>
    </row>
    <row r="35" spans="1:6" ht="18.75">
      <c r="A35" s="239"/>
      <c r="B35" s="238"/>
      <c r="C35" s="238"/>
      <c r="D35" s="238"/>
      <c r="E35" s="238"/>
      <c r="F35" s="238"/>
    </row>
    <row r="36" spans="1:6" ht="18.75">
      <c r="A36" s="239"/>
      <c r="B36" s="239"/>
      <c r="C36" s="239"/>
      <c r="D36" s="239"/>
      <c r="E36" s="239"/>
      <c r="F36" s="239"/>
    </row>
    <row r="37" spans="1:6" ht="18.75">
      <c r="A37" s="239"/>
      <c r="B37" s="239"/>
      <c r="C37" s="239"/>
      <c r="D37" s="239"/>
      <c r="E37" s="239"/>
      <c r="F37" s="239"/>
    </row>
    <row r="38" spans="1:6" ht="18.75">
      <c r="A38" s="239"/>
      <c r="B38" s="238"/>
      <c r="C38" s="238"/>
      <c r="D38" s="238"/>
      <c r="E38" s="238"/>
      <c r="F38" s="238"/>
    </row>
    <row r="39" spans="1:6" ht="18.75">
      <c r="A39" s="239"/>
      <c r="B39" s="238"/>
      <c r="C39" s="238"/>
      <c r="D39" s="238"/>
      <c r="E39" s="238"/>
      <c r="F39" s="238"/>
    </row>
    <row r="40" spans="1:6" ht="18.75">
      <c r="A40" s="239"/>
      <c r="B40" s="238"/>
      <c r="C40" s="238"/>
      <c r="D40" s="238"/>
      <c r="E40" s="238"/>
      <c r="F40" s="238"/>
    </row>
    <row r="41" spans="1:6" ht="18.75">
      <c r="A41" s="239"/>
      <c r="B41" s="238"/>
      <c r="C41" s="238"/>
      <c r="D41" s="238"/>
      <c r="E41" s="238"/>
      <c r="F41" s="238"/>
    </row>
    <row r="42" spans="1:6" ht="18.75">
      <c r="A42" s="239"/>
      <c r="B42" s="238"/>
      <c r="C42" s="238"/>
      <c r="D42" s="238"/>
      <c r="E42" s="238"/>
      <c r="F42" s="238"/>
    </row>
    <row r="43" spans="1:6" ht="18.75">
      <c r="A43" s="239"/>
      <c r="B43" s="238"/>
      <c r="C43" s="238"/>
      <c r="D43" s="238"/>
      <c r="E43" s="238"/>
      <c r="F43" s="238"/>
    </row>
    <row r="44" spans="1:6" ht="18.75">
      <c r="A44" s="239"/>
      <c r="B44" s="238"/>
      <c r="C44" s="238"/>
      <c r="D44" s="238"/>
      <c r="E44" s="238"/>
      <c r="F44" s="238"/>
    </row>
    <row r="45" spans="1:6" ht="28.5">
      <c r="A45" s="240"/>
      <c r="B45" s="241"/>
      <c r="C45" s="241"/>
      <c r="D45" s="241"/>
      <c r="E45" s="241"/>
      <c r="F45" s="241"/>
    </row>
    <row r="46" spans="1:6">
      <c r="A46" s="238"/>
      <c r="B46" s="238"/>
      <c r="C46" s="238"/>
      <c r="D46" s="238"/>
      <c r="E46" s="238"/>
      <c r="F46" s="238"/>
    </row>
    <row r="48" spans="1:6" hidden="1"/>
    <row r="49" ht="3" customHeight="1"/>
    <row r="50" hidden="1"/>
  </sheetData>
  <mergeCells count="25">
    <mergeCell ref="A3:B3"/>
    <mergeCell ref="D3:G3"/>
    <mergeCell ref="D5:E5"/>
    <mergeCell ref="F5:G5"/>
    <mergeCell ref="D6:E6"/>
    <mergeCell ref="F6:G6"/>
    <mergeCell ref="A39:F39"/>
    <mergeCell ref="A8:B8"/>
    <mergeCell ref="C8:G8"/>
    <mergeCell ref="A11:G11"/>
    <mergeCell ref="A12:G13"/>
    <mergeCell ref="A32:F32"/>
    <mergeCell ref="A33:F33"/>
    <mergeCell ref="A34:F34"/>
    <mergeCell ref="A35:F35"/>
    <mergeCell ref="A36:F36"/>
    <mergeCell ref="A37:F37"/>
    <mergeCell ref="A38:F38"/>
    <mergeCell ref="A46:F46"/>
    <mergeCell ref="A40:F40"/>
    <mergeCell ref="A41:F41"/>
    <mergeCell ref="A42:F42"/>
    <mergeCell ref="A43:F43"/>
    <mergeCell ref="A44:F44"/>
    <mergeCell ref="A45:F45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portrait" r:id="rId1"/>
  <headerFooter>
    <oddHeader xml:space="preserve">&amp;R
&amp;"ＭＳ Ｐゴシック,標準"&amp;12P.&amp;P&amp;"-,標準"&amp;11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0823-70D0-4112-B073-A7FFE1D80A99}">
  <sheetPr>
    <pageSetUpPr fitToPage="1"/>
  </sheetPr>
  <dimension ref="A1:H68"/>
  <sheetViews>
    <sheetView view="pageBreakPreview" zoomScale="70" zoomScaleNormal="70" zoomScaleSheetLayoutView="70" workbookViewId="0">
      <selection activeCell="E25" sqref="E25"/>
    </sheetView>
  </sheetViews>
  <sheetFormatPr defaultRowHeight="16.5"/>
  <cols>
    <col min="1" max="1" width="5.625" style="169" customWidth="1"/>
    <col min="2" max="2" width="40.375" style="169" customWidth="1"/>
    <col min="3" max="3" width="30.5" style="169" customWidth="1"/>
    <col min="4" max="4" width="14.5" style="169" customWidth="1"/>
    <col min="5" max="5" width="8.25" style="169" customWidth="1"/>
    <col min="6" max="6" width="14.625" style="169" customWidth="1"/>
    <col min="7" max="7" width="22.125" style="169" customWidth="1"/>
    <col min="8" max="8" width="19.25" style="169" customWidth="1"/>
    <col min="9" max="16384" width="9" style="169"/>
  </cols>
  <sheetData>
    <row r="1" spans="1:8" s="170" customFormat="1" ht="17.45" customHeight="1">
      <c r="A1" s="195"/>
      <c r="B1" s="132" t="s">
        <v>283</v>
      </c>
      <c r="C1" s="176"/>
      <c r="D1" s="177"/>
      <c r="E1" s="178"/>
      <c r="F1" s="179"/>
      <c r="G1" s="253" t="s">
        <v>335</v>
      </c>
      <c r="H1" s="253"/>
    </row>
    <row r="2" spans="1:8" s="170" customFormat="1" ht="17.45" customHeight="1">
      <c r="A2" s="251" t="s">
        <v>327</v>
      </c>
      <c r="B2" s="252"/>
      <c r="C2" s="144" t="s">
        <v>328</v>
      </c>
      <c r="D2" s="144" t="s">
        <v>329</v>
      </c>
      <c r="E2" s="144" t="s">
        <v>325</v>
      </c>
      <c r="F2" s="144" t="s">
        <v>330</v>
      </c>
      <c r="G2" s="144" t="s">
        <v>331</v>
      </c>
      <c r="H2" s="185" t="s">
        <v>332</v>
      </c>
    </row>
    <row r="3" spans="1:8" s="170" customFormat="1" ht="20.25" customHeight="1">
      <c r="A3" s="190"/>
      <c r="B3" s="146"/>
      <c r="C3" s="138"/>
      <c r="D3" s="117"/>
      <c r="E3" s="139"/>
      <c r="F3" s="122"/>
      <c r="G3" s="122"/>
      <c r="H3" s="186"/>
    </row>
    <row r="4" spans="1:8" s="170" customFormat="1" ht="20.25" customHeight="1">
      <c r="A4" s="191" t="s">
        <v>23</v>
      </c>
      <c r="B4" s="149" t="s">
        <v>24</v>
      </c>
      <c r="C4" s="143"/>
      <c r="D4" s="118"/>
      <c r="E4" s="144"/>
      <c r="F4" s="123"/>
      <c r="G4" s="123"/>
      <c r="H4" s="187"/>
    </row>
    <row r="5" spans="1:8" s="129" customFormat="1" ht="19.5" customHeight="1">
      <c r="A5" s="190"/>
      <c r="B5" s="146"/>
      <c r="C5" s="138"/>
      <c r="D5" s="117"/>
      <c r="E5" s="139"/>
      <c r="F5" s="122"/>
      <c r="G5" s="122"/>
      <c r="H5" s="186"/>
    </row>
    <row r="6" spans="1:8" s="129" customFormat="1" ht="20.100000000000001" customHeight="1">
      <c r="A6" s="191">
        <v>1</v>
      </c>
      <c r="B6" s="149" t="s">
        <v>318</v>
      </c>
      <c r="C6" s="143"/>
      <c r="D6" s="118">
        <v>1</v>
      </c>
      <c r="E6" s="144" t="s">
        <v>12</v>
      </c>
      <c r="F6" s="123"/>
      <c r="G6" s="123"/>
      <c r="H6" s="187"/>
    </row>
    <row r="7" spans="1:8" s="129" customFormat="1" ht="20.100000000000001" customHeight="1">
      <c r="A7" s="190"/>
      <c r="B7" s="146"/>
      <c r="C7" s="138"/>
      <c r="D7" s="117"/>
      <c r="E7" s="139"/>
      <c r="F7" s="122"/>
      <c r="G7" s="122"/>
      <c r="H7" s="188"/>
    </row>
    <row r="8" spans="1:8" s="129" customFormat="1" ht="20.100000000000001" customHeight="1">
      <c r="A8" s="191">
        <v>2</v>
      </c>
      <c r="B8" s="149" t="s">
        <v>319</v>
      </c>
      <c r="C8" s="143"/>
      <c r="D8" s="118">
        <v>1</v>
      </c>
      <c r="E8" s="144" t="s">
        <v>12</v>
      </c>
      <c r="F8" s="123"/>
      <c r="G8" s="123"/>
      <c r="H8" s="189"/>
    </row>
    <row r="9" spans="1:8" s="129" customFormat="1" ht="20.100000000000001" customHeight="1">
      <c r="A9" s="190"/>
      <c r="B9" s="146"/>
      <c r="C9" s="138"/>
      <c r="D9" s="117"/>
      <c r="E9" s="139"/>
      <c r="F9" s="122"/>
      <c r="G9" s="122"/>
      <c r="H9" s="188"/>
    </row>
    <row r="10" spans="1:8" s="129" customFormat="1" ht="20.100000000000001" customHeight="1">
      <c r="A10" s="191">
        <v>3</v>
      </c>
      <c r="B10" s="149" t="s">
        <v>320</v>
      </c>
      <c r="C10" s="143"/>
      <c r="D10" s="118">
        <v>1</v>
      </c>
      <c r="E10" s="144" t="s">
        <v>12</v>
      </c>
      <c r="F10" s="123"/>
      <c r="G10" s="123"/>
      <c r="H10" s="189"/>
    </row>
    <row r="11" spans="1:8" s="166" customFormat="1" ht="17.25">
      <c r="A11" s="190"/>
      <c r="B11" s="146"/>
      <c r="C11" s="138"/>
      <c r="D11" s="117"/>
      <c r="E11" s="139"/>
      <c r="F11" s="122"/>
      <c r="G11" s="122"/>
      <c r="H11" s="188"/>
    </row>
    <row r="12" spans="1:8" s="166" customFormat="1" ht="17.25">
      <c r="A12" s="191">
        <v>4</v>
      </c>
      <c r="B12" s="149" t="s">
        <v>321</v>
      </c>
      <c r="C12" s="143"/>
      <c r="D12" s="118">
        <v>1</v>
      </c>
      <c r="E12" s="144" t="s">
        <v>12</v>
      </c>
      <c r="F12" s="123"/>
      <c r="G12" s="123"/>
      <c r="H12" s="189"/>
    </row>
    <row r="13" spans="1:8" s="166" customFormat="1" ht="17.25">
      <c r="A13" s="190"/>
      <c r="B13" s="146"/>
      <c r="C13" s="138"/>
      <c r="D13" s="117"/>
      <c r="E13" s="139"/>
      <c r="F13" s="122"/>
      <c r="G13" s="122"/>
      <c r="H13" s="188"/>
    </row>
    <row r="14" spans="1:8" s="166" customFormat="1" ht="17.25">
      <c r="A14" s="191">
        <v>5</v>
      </c>
      <c r="B14" s="149" t="s">
        <v>322</v>
      </c>
      <c r="C14" s="143"/>
      <c r="D14" s="118">
        <v>1</v>
      </c>
      <c r="E14" s="144" t="s">
        <v>12</v>
      </c>
      <c r="F14" s="123"/>
      <c r="G14" s="123"/>
      <c r="H14" s="189"/>
    </row>
    <row r="15" spans="1:8" s="129" customFormat="1" ht="20.100000000000001" customHeight="1">
      <c r="A15" s="190"/>
      <c r="B15" s="146"/>
      <c r="C15" s="138"/>
      <c r="D15" s="117"/>
      <c r="E15" s="139"/>
      <c r="F15" s="122"/>
      <c r="G15" s="122"/>
      <c r="H15" s="183"/>
    </row>
    <row r="16" spans="1:8" s="129" customFormat="1" ht="20.100000000000001" customHeight="1">
      <c r="A16" s="191">
        <v>6</v>
      </c>
      <c r="B16" s="149" t="s">
        <v>176</v>
      </c>
      <c r="C16" s="143"/>
      <c r="D16" s="118">
        <v>1</v>
      </c>
      <c r="E16" s="144" t="s">
        <v>12</v>
      </c>
      <c r="F16" s="123"/>
      <c r="G16" s="123"/>
      <c r="H16" s="184"/>
    </row>
    <row r="17" spans="1:8" s="166" customFormat="1" ht="17.25">
      <c r="A17" s="190"/>
      <c r="B17" s="146"/>
      <c r="C17" s="138"/>
      <c r="D17" s="117"/>
      <c r="E17" s="139"/>
      <c r="F17" s="122"/>
      <c r="G17" s="122"/>
      <c r="H17" s="146"/>
    </row>
    <row r="18" spans="1:8" s="166" customFormat="1" ht="17.25">
      <c r="A18" s="191">
        <v>7</v>
      </c>
      <c r="B18" s="149" t="s">
        <v>323</v>
      </c>
      <c r="C18" s="143"/>
      <c r="D18" s="118">
        <v>1</v>
      </c>
      <c r="E18" s="144" t="s">
        <v>12</v>
      </c>
      <c r="F18" s="123"/>
      <c r="G18" s="123"/>
      <c r="H18" s="147"/>
    </row>
    <row r="19" spans="1:8" s="154" customFormat="1" ht="20.25" customHeight="1">
      <c r="A19" s="192"/>
      <c r="B19" s="181"/>
      <c r="C19" s="151"/>
      <c r="D19" s="119"/>
      <c r="E19" s="152"/>
      <c r="F19" s="127"/>
      <c r="G19" s="122"/>
      <c r="H19" s="146"/>
    </row>
    <row r="20" spans="1:8" s="154" customFormat="1" ht="20.25" customHeight="1">
      <c r="A20" s="193">
        <v>8</v>
      </c>
      <c r="B20" s="194" t="s">
        <v>324</v>
      </c>
      <c r="C20" s="157"/>
      <c r="D20" s="120">
        <v>1</v>
      </c>
      <c r="E20" s="156" t="s">
        <v>12</v>
      </c>
      <c r="F20" s="128"/>
      <c r="G20" s="123"/>
      <c r="H20" s="147"/>
    </row>
    <row r="21" spans="1:8" s="170" customFormat="1" ht="20.25" customHeight="1">
      <c r="A21" s="190"/>
      <c r="B21" s="138"/>
      <c r="C21" s="138"/>
      <c r="D21" s="117"/>
      <c r="E21" s="139"/>
      <c r="F21" s="122"/>
      <c r="G21" s="122"/>
      <c r="H21" s="146"/>
    </row>
    <row r="22" spans="1:8" s="170" customFormat="1" ht="20.25" customHeight="1">
      <c r="A22" s="191"/>
      <c r="B22" s="143"/>
      <c r="C22" s="143"/>
      <c r="D22" s="118"/>
      <c r="E22" s="144"/>
      <c r="F22" s="123"/>
      <c r="G22" s="123"/>
      <c r="H22" s="147"/>
    </row>
    <row r="23" spans="1:8" s="170" customFormat="1" ht="20.25" customHeight="1">
      <c r="A23" s="190"/>
      <c r="B23" s="138"/>
      <c r="C23" s="138"/>
      <c r="D23" s="117"/>
      <c r="E23" s="139"/>
      <c r="F23" s="122"/>
      <c r="G23" s="122"/>
      <c r="H23" s="146"/>
    </row>
    <row r="24" spans="1:8" s="170" customFormat="1" ht="20.25" customHeight="1">
      <c r="A24" s="191"/>
      <c r="B24" s="143" t="s">
        <v>284</v>
      </c>
      <c r="C24" s="143"/>
      <c r="D24" s="118">
        <v>1</v>
      </c>
      <c r="E24" s="144" t="s">
        <v>12</v>
      </c>
      <c r="F24" s="123"/>
      <c r="G24" s="123"/>
      <c r="H24" s="147"/>
    </row>
    <row r="25" spans="1:8" s="170" customFormat="1" ht="20.25" customHeight="1">
      <c r="A25" s="190"/>
      <c r="B25" s="138"/>
      <c r="C25" s="138"/>
      <c r="D25" s="117"/>
      <c r="E25" s="139"/>
      <c r="F25" s="122"/>
      <c r="G25" s="122"/>
      <c r="H25" s="146"/>
    </row>
    <row r="26" spans="1:8" s="170" customFormat="1" ht="20.25" customHeight="1">
      <c r="A26" s="191"/>
      <c r="B26" s="143"/>
      <c r="C26" s="143"/>
      <c r="D26" s="118"/>
      <c r="E26" s="144"/>
      <c r="F26" s="123"/>
      <c r="G26" s="123"/>
      <c r="H26" s="147"/>
    </row>
    <row r="27" spans="1:8" s="170" customFormat="1" ht="20.25" customHeight="1">
      <c r="A27" s="190"/>
      <c r="B27" s="138"/>
      <c r="C27" s="138"/>
      <c r="D27" s="117"/>
      <c r="E27" s="139"/>
      <c r="F27" s="122"/>
      <c r="G27" s="122"/>
      <c r="H27" s="146"/>
    </row>
    <row r="28" spans="1:8" s="170" customFormat="1" ht="20.25" customHeight="1">
      <c r="A28" s="191" t="s">
        <v>25</v>
      </c>
      <c r="B28" s="143" t="s">
        <v>15</v>
      </c>
      <c r="C28" s="143"/>
      <c r="D28" s="118"/>
      <c r="E28" s="144"/>
      <c r="F28" s="123"/>
      <c r="G28" s="123"/>
      <c r="H28" s="147"/>
    </row>
    <row r="29" spans="1:8" s="170" customFormat="1" ht="20.25" customHeight="1">
      <c r="A29" s="190"/>
      <c r="B29" s="138"/>
      <c r="C29" s="138"/>
      <c r="D29" s="117"/>
      <c r="E29" s="139"/>
      <c r="F29" s="122"/>
      <c r="G29" s="122"/>
      <c r="H29" s="146"/>
    </row>
    <row r="30" spans="1:8" s="170" customFormat="1" ht="20.25" customHeight="1">
      <c r="A30" s="191">
        <v>1</v>
      </c>
      <c r="B30" s="143" t="s">
        <v>14</v>
      </c>
      <c r="C30" s="143"/>
      <c r="D30" s="118"/>
      <c r="E30" s="144"/>
      <c r="F30" s="123"/>
      <c r="G30" s="123"/>
      <c r="H30" s="147"/>
    </row>
    <row r="31" spans="1:8" s="170" customFormat="1" ht="20.25" customHeight="1">
      <c r="A31" s="190"/>
      <c r="B31" s="138"/>
      <c r="C31" s="138"/>
      <c r="D31" s="117"/>
      <c r="E31" s="139"/>
      <c r="F31" s="122"/>
      <c r="G31" s="122"/>
      <c r="H31" s="146"/>
    </row>
    <row r="32" spans="1:8" s="170" customFormat="1" ht="20.25" customHeight="1">
      <c r="A32" s="191"/>
      <c r="B32" s="143" t="s">
        <v>285</v>
      </c>
      <c r="C32" s="143"/>
      <c r="D32" s="118">
        <v>1</v>
      </c>
      <c r="E32" s="144" t="s">
        <v>12</v>
      </c>
      <c r="F32" s="123"/>
      <c r="G32" s="123"/>
      <c r="H32" s="147"/>
    </row>
    <row r="33" spans="1:8" s="170" customFormat="1" ht="20.25" customHeight="1">
      <c r="A33" s="190"/>
      <c r="B33" s="138"/>
      <c r="C33" s="138"/>
      <c r="D33" s="117"/>
      <c r="E33" s="139"/>
      <c r="F33" s="122"/>
      <c r="G33" s="122"/>
      <c r="H33" s="146"/>
    </row>
    <row r="34" spans="1:8" s="170" customFormat="1" ht="20.25" customHeight="1">
      <c r="A34" s="191"/>
      <c r="B34" s="143" t="s">
        <v>286</v>
      </c>
      <c r="C34" s="143"/>
      <c r="D34" s="118">
        <v>1</v>
      </c>
      <c r="E34" s="144" t="s">
        <v>12</v>
      </c>
      <c r="F34" s="123"/>
      <c r="G34" s="123"/>
      <c r="H34" s="147"/>
    </row>
    <row r="35" spans="1:8" s="170" customFormat="1" ht="20.25" customHeight="1">
      <c r="A35" s="190"/>
      <c r="B35" s="138"/>
      <c r="C35" s="138"/>
      <c r="D35" s="117"/>
      <c r="E35" s="139"/>
      <c r="F35" s="122"/>
      <c r="G35" s="122"/>
      <c r="H35" s="146"/>
    </row>
    <row r="36" spans="1:8" s="170" customFormat="1" ht="20.25" customHeight="1">
      <c r="A36" s="191"/>
      <c r="B36" s="143" t="s">
        <v>287</v>
      </c>
      <c r="C36" s="143"/>
      <c r="D36" s="118"/>
      <c r="E36" s="144"/>
      <c r="F36" s="123"/>
      <c r="G36" s="123"/>
      <c r="H36" s="147"/>
    </row>
    <row r="37" spans="1:8" s="170" customFormat="1" ht="20.25" customHeight="1">
      <c r="A37" s="190"/>
      <c r="B37" s="138"/>
      <c r="C37" s="138"/>
      <c r="D37" s="117"/>
      <c r="E37" s="139"/>
      <c r="F37" s="122"/>
      <c r="G37" s="122"/>
      <c r="H37" s="146"/>
    </row>
    <row r="38" spans="1:8" s="170" customFormat="1" ht="20.25" customHeight="1">
      <c r="A38" s="191"/>
      <c r="B38" s="143"/>
      <c r="C38" s="143"/>
      <c r="D38" s="118"/>
      <c r="E38" s="144"/>
      <c r="F38" s="123"/>
      <c r="G38" s="123"/>
      <c r="H38" s="147"/>
    </row>
    <row r="39" spans="1:8" s="170" customFormat="1" ht="20.25" customHeight="1">
      <c r="A39" s="190"/>
      <c r="B39" s="138"/>
      <c r="C39" s="138"/>
      <c r="D39" s="117"/>
      <c r="E39" s="139"/>
      <c r="F39" s="122"/>
      <c r="G39" s="122"/>
      <c r="H39" s="146"/>
    </row>
    <row r="40" spans="1:8" s="170" customFormat="1" ht="20.25" customHeight="1">
      <c r="A40" s="191">
        <v>2</v>
      </c>
      <c r="B40" s="143" t="s">
        <v>13</v>
      </c>
      <c r="C40" s="143"/>
      <c r="D40" s="118">
        <v>1</v>
      </c>
      <c r="E40" s="144" t="s">
        <v>12</v>
      </c>
      <c r="F40" s="123"/>
      <c r="G40" s="123"/>
      <c r="H40" s="147"/>
    </row>
    <row r="41" spans="1:8" s="237" customFormat="1" ht="20.25" customHeight="1">
      <c r="A41" s="190"/>
      <c r="B41" s="138"/>
      <c r="C41" s="138"/>
      <c r="D41" s="117"/>
      <c r="E41" s="139"/>
      <c r="F41" s="122"/>
      <c r="G41" s="122"/>
      <c r="H41" s="146"/>
    </row>
    <row r="42" spans="1:8" s="237" customFormat="1" ht="20.25" customHeight="1">
      <c r="A42" s="191"/>
      <c r="B42" s="143" t="s">
        <v>399</v>
      </c>
      <c r="C42" s="143"/>
      <c r="D42" s="118">
        <v>1</v>
      </c>
      <c r="E42" s="144" t="s">
        <v>405</v>
      </c>
      <c r="F42" s="123"/>
      <c r="G42" s="123"/>
      <c r="H42" s="147"/>
    </row>
    <row r="43" spans="1:8" s="237" customFormat="1" ht="20.25" customHeight="1">
      <c r="A43" s="190"/>
      <c r="B43" s="138" t="s">
        <v>404</v>
      </c>
      <c r="C43" s="138"/>
      <c r="D43" s="117"/>
      <c r="E43" s="139"/>
      <c r="F43" s="122"/>
      <c r="G43" s="122"/>
      <c r="H43" s="146"/>
    </row>
    <row r="44" spans="1:8" s="237" customFormat="1" ht="20.25" customHeight="1">
      <c r="A44" s="191"/>
      <c r="B44" s="143" t="s">
        <v>406</v>
      </c>
      <c r="C44" s="143"/>
      <c r="D44" s="118">
        <v>1</v>
      </c>
      <c r="E44" s="144" t="s">
        <v>405</v>
      </c>
      <c r="F44" s="123"/>
      <c r="G44" s="123"/>
      <c r="H44" s="147"/>
    </row>
    <row r="45" spans="1:8" s="237" customFormat="1" ht="20.25" customHeight="1">
      <c r="A45" s="190"/>
      <c r="B45" s="138"/>
      <c r="C45" s="138"/>
      <c r="D45" s="117"/>
      <c r="E45" s="139"/>
      <c r="F45" s="122"/>
      <c r="G45" s="122"/>
      <c r="H45" s="146"/>
    </row>
    <row r="46" spans="1:8" s="237" customFormat="1" ht="20.25" customHeight="1">
      <c r="A46" s="191"/>
      <c r="B46" s="143" t="s">
        <v>407</v>
      </c>
      <c r="C46" s="143"/>
      <c r="D46" s="118">
        <v>1</v>
      </c>
      <c r="E46" s="144" t="s">
        <v>405</v>
      </c>
      <c r="F46" s="123"/>
      <c r="G46" s="123"/>
      <c r="H46" s="147"/>
    </row>
    <row r="47" spans="1:8" s="170" customFormat="1" ht="20.25" customHeight="1">
      <c r="A47" s="190"/>
      <c r="B47" s="138"/>
      <c r="C47" s="138"/>
      <c r="D47" s="117"/>
      <c r="E47" s="139"/>
      <c r="F47" s="122"/>
      <c r="G47" s="122"/>
      <c r="H47" s="146"/>
    </row>
    <row r="48" spans="1:8" s="170" customFormat="1" ht="20.25" customHeight="1">
      <c r="A48" s="191"/>
      <c r="B48" s="143"/>
      <c r="C48" s="143"/>
      <c r="D48" s="118"/>
      <c r="E48" s="144"/>
      <c r="F48" s="123"/>
      <c r="G48" s="123"/>
      <c r="H48" s="147"/>
    </row>
    <row r="49" spans="1:8" s="170" customFormat="1" ht="20.25" customHeight="1">
      <c r="A49" s="190"/>
      <c r="B49" s="138"/>
      <c r="C49" s="138"/>
      <c r="D49" s="117"/>
      <c r="E49" s="139"/>
      <c r="F49" s="122"/>
      <c r="G49" s="122"/>
      <c r="H49" s="146"/>
    </row>
    <row r="50" spans="1:8" s="170" customFormat="1" ht="20.25" customHeight="1">
      <c r="A50" s="191">
        <v>3</v>
      </c>
      <c r="B50" s="143" t="s">
        <v>288</v>
      </c>
      <c r="C50" s="143"/>
      <c r="D50" s="118">
        <v>1</v>
      </c>
      <c r="E50" s="144" t="s">
        <v>12</v>
      </c>
      <c r="F50" s="123"/>
      <c r="G50" s="123"/>
      <c r="H50" s="147"/>
    </row>
    <row r="51" spans="1:8" s="170" customFormat="1" ht="20.25" customHeight="1">
      <c r="A51" s="190"/>
      <c r="B51" s="138"/>
      <c r="C51" s="138"/>
      <c r="D51" s="117"/>
      <c r="E51" s="139"/>
      <c r="F51" s="122"/>
      <c r="G51" s="122"/>
      <c r="H51" s="146"/>
    </row>
    <row r="52" spans="1:8" s="170" customFormat="1" ht="20.25" customHeight="1">
      <c r="A52" s="191"/>
      <c r="B52" s="143"/>
      <c r="C52" s="143"/>
      <c r="D52" s="118"/>
      <c r="E52" s="144"/>
      <c r="F52" s="123"/>
      <c r="G52" s="123"/>
      <c r="H52" s="147"/>
    </row>
    <row r="53" spans="1:8" s="170" customFormat="1" ht="20.25" customHeight="1">
      <c r="A53" s="190"/>
      <c r="B53" s="138"/>
      <c r="C53" s="138"/>
      <c r="D53" s="117"/>
      <c r="E53" s="139"/>
      <c r="F53" s="122"/>
      <c r="G53" s="122"/>
      <c r="H53" s="146"/>
    </row>
    <row r="54" spans="1:8" s="170" customFormat="1" ht="20.25" customHeight="1">
      <c r="A54" s="191"/>
      <c r="B54" s="143" t="s">
        <v>16</v>
      </c>
      <c r="C54" s="143"/>
      <c r="D54" s="118"/>
      <c r="E54" s="144"/>
      <c r="F54" s="123"/>
      <c r="G54" s="123"/>
      <c r="H54" s="147"/>
    </row>
    <row r="55" spans="1:8" s="170" customFormat="1" ht="20.25" customHeight="1">
      <c r="A55" s="190"/>
      <c r="B55" s="138"/>
      <c r="C55" s="138"/>
      <c r="D55" s="117"/>
      <c r="E55" s="139"/>
      <c r="F55" s="122"/>
      <c r="G55" s="122"/>
      <c r="H55" s="146"/>
    </row>
    <row r="56" spans="1:8" s="170" customFormat="1" ht="20.25" customHeight="1">
      <c r="A56" s="191"/>
      <c r="B56" s="143"/>
      <c r="C56" s="143"/>
      <c r="D56" s="118"/>
      <c r="E56" s="144"/>
      <c r="F56" s="123"/>
      <c r="G56" s="123"/>
      <c r="H56" s="147"/>
    </row>
    <row r="57" spans="1:8" s="170" customFormat="1" ht="20.25" customHeight="1">
      <c r="A57" s="190"/>
      <c r="B57" s="138"/>
      <c r="C57" s="138"/>
      <c r="D57" s="117"/>
      <c r="E57" s="139"/>
      <c r="F57" s="122"/>
      <c r="G57" s="122"/>
      <c r="H57" s="146"/>
    </row>
    <row r="58" spans="1:8" s="170" customFormat="1" ht="20.25" customHeight="1">
      <c r="A58" s="191"/>
      <c r="B58" s="143"/>
      <c r="C58" s="143"/>
      <c r="D58" s="118"/>
      <c r="E58" s="144"/>
      <c r="F58" s="123"/>
      <c r="G58" s="123"/>
      <c r="H58" s="147"/>
    </row>
    <row r="59" spans="1:8" s="170" customFormat="1" ht="20.25" customHeight="1">
      <c r="A59" s="190"/>
      <c r="B59" s="138"/>
      <c r="C59" s="138"/>
      <c r="D59" s="117"/>
      <c r="E59" s="139"/>
      <c r="F59" s="122"/>
      <c r="G59" s="122"/>
      <c r="H59" s="146"/>
    </row>
    <row r="60" spans="1:8" s="170" customFormat="1" ht="20.25" customHeight="1">
      <c r="A60" s="191"/>
      <c r="B60" s="143" t="s">
        <v>17</v>
      </c>
      <c r="C60" s="172" t="s">
        <v>326</v>
      </c>
      <c r="D60" s="118"/>
      <c r="E60" s="144"/>
      <c r="F60" s="123"/>
      <c r="G60" s="123"/>
      <c r="H60" s="147"/>
    </row>
    <row r="61" spans="1:8" s="170" customFormat="1" ht="20.25" customHeight="1">
      <c r="A61" s="190"/>
      <c r="B61" s="138"/>
      <c r="C61" s="138"/>
      <c r="D61" s="117"/>
      <c r="E61" s="139"/>
      <c r="F61" s="122"/>
      <c r="G61" s="122"/>
      <c r="H61" s="146"/>
    </row>
    <row r="62" spans="1:8" s="170" customFormat="1" ht="20.25" customHeight="1">
      <c r="A62" s="191"/>
      <c r="B62" s="143"/>
      <c r="C62" s="143"/>
      <c r="D62" s="118"/>
      <c r="E62" s="144"/>
      <c r="F62" s="123"/>
      <c r="G62" s="123"/>
      <c r="H62" s="147"/>
    </row>
    <row r="63" spans="1:8" s="170" customFormat="1" ht="20.25" customHeight="1">
      <c r="A63" s="190"/>
      <c r="B63" s="138"/>
      <c r="C63" s="138"/>
      <c r="D63" s="117"/>
      <c r="E63" s="139"/>
      <c r="F63" s="122"/>
      <c r="G63" s="122"/>
      <c r="H63" s="146"/>
    </row>
    <row r="64" spans="1:8" s="170" customFormat="1" ht="20.25" customHeight="1">
      <c r="A64" s="191"/>
      <c r="B64" s="143" t="s">
        <v>408</v>
      </c>
      <c r="C64" s="182">
        <v>0.1</v>
      </c>
      <c r="D64" s="118"/>
      <c r="E64" s="144"/>
      <c r="F64" s="123"/>
      <c r="G64" s="123"/>
      <c r="H64" s="147"/>
    </row>
    <row r="65" spans="1:8" s="170" customFormat="1" ht="20.25" customHeight="1">
      <c r="A65" s="190"/>
      <c r="B65" s="138"/>
      <c r="C65" s="138"/>
      <c r="D65" s="117"/>
      <c r="E65" s="139"/>
      <c r="F65" s="122"/>
      <c r="G65" s="122"/>
      <c r="H65" s="146"/>
    </row>
    <row r="66" spans="1:8" s="170" customFormat="1" ht="20.25" customHeight="1">
      <c r="A66" s="191"/>
      <c r="B66" s="143"/>
      <c r="C66" s="143"/>
      <c r="D66" s="118"/>
      <c r="E66" s="144"/>
      <c r="F66" s="123"/>
      <c r="G66" s="123"/>
      <c r="H66" s="147"/>
    </row>
    <row r="67" spans="1:8" s="170" customFormat="1" ht="20.25" customHeight="1">
      <c r="A67" s="190"/>
      <c r="B67" s="138"/>
      <c r="C67" s="138"/>
      <c r="D67" s="117"/>
      <c r="E67" s="139"/>
      <c r="F67" s="122"/>
      <c r="G67" s="122"/>
      <c r="H67" s="146"/>
    </row>
    <row r="68" spans="1:8" s="170" customFormat="1" ht="20.25" customHeight="1">
      <c r="A68" s="191"/>
      <c r="B68" s="143" t="s">
        <v>289</v>
      </c>
      <c r="C68" s="143"/>
      <c r="D68" s="118"/>
      <c r="E68" s="144"/>
      <c r="F68" s="123"/>
      <c r="G68" s="123"/>
      <c r="H68" s="147"/>
    </row>
  </sheetData>
  <mergeCells count="2">
    <mergeCell ref="A2:B2"/>
    <mergeCell ref="G1:H1"/>
  </mergeCells>
  <phoneticPr fontId="6"/>
  <printOptions horizontalCentered="1" verticalCentered="1"/>
  <pageMargins left="0.59055118110236227" right="0.31496062992125984" top="0.55118110236220474" bottom="0.55118110236220474" header="0.31496062992125984" footer="0.31496062992125984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4EE1-6EE6-464C-9174-0AFD8E81BC5A}">
  <sheetPr>
    <pageSetUpPr fitToPage="1"/>
  </sheetPr>
  <dimension ref="A1:H222"/>
  <sheetViews>
    <sheetView view="pageBreakPreview" topLeftCell="A12" zoomScale="70" zoomScaleNormal="55" zoomScaleSheetLayoutView="70" workbookViewId="0">
      <selection activeCell="C120" sqref="C120"/>
    </sheetView>
  </sheetViews>
  <sheetFormatPr defaultColWidth="10" defaultRowHeight="16.5"/>
  <cols>
    <col min="1" max="1" width="5.625" style="167" customWidth="1"/>
    <col min="2" max="2" width="34.375" style="167" customWidth="1"/>
    <col min="3" max="3" width="56.5" style="167" customWidth="1"/>
    <col min="4" max="4" width="10.75" style="167" bestFit="1" customWidth="1"/>
    <col min="5" max="5" width="7.25" style="167" bestFit="1" customWidth="1"/>
    <col min="6" max="7" width="14.5" style="168" customWidth="1"/>
    <col min="8" max="8" width="15.625" style="167" customWidth="1"/>
    <col min="9" max="16384" width="10" style="166"/>
  </cols>
  <sheetData>
    <row r="1" spans="1:8" s="129" customFormat="1" ht="22.5" customHeight="1">
      <c r="A1" s="130"/>
      <c r="B1" s="131" t="s">
        <v>44</v>
      </c>
      <c r="C1" s="132"/>
      <c r="D1" s="115"/>
      <c r="E1" s="133"/>
      <c r="F1" s="126"/>
      <c r="G1" s="126"/>
      <c r="H1" s="134" t="s">
        <v>301</v>
      </c>
    </row>
    <row r="2" spans="1:8" s="129" customFormat="1" ht="20.25" customHeight="1">
      <c r="A2" s="254" t="s">
        <v>0</v>
      </c>
      <c r="B2" s="255"/>
      <c r="C2" s="135" t="s">
        <v>1</v>
      </c>
      <c r="D2" s="116" t="s">
        <v>2</v>
      </c>
      <c r="E2" s="135" t="s">
        <v>3</v>
      </c>
      <c r="F2" s="121" t="s">
        <v>4</v>
      </c>
      <c r="G2" s="121" t="s">
        <v>5</v>
      </c>
      <c r="H2" s="136" t="s">
        <v>6</v>
      </c>
    </row>
    <row r="3" spans="1:8" s="129" customFormat="1" ht="19.5" customHeight="1">
      <c r="A3" s="137"/>
      <c r="B3" s="138"/>
      <c r="C3" s="138"/>
      <c r="D3" s="117"/>
      <c r="E3" s="139"/>
      <c r="F3" s="122"/>
      <c r="G3" s="122"/>
      <c r="H3" s="146"/>
    </row>
    <row r="4" spans="1:8" s="129" customFormat="1" ht="20.100000000000001" customHeight="1">
      <c r="A4" s="141">
        <v>1</v>
      </c>
      <c r="B4" s="143" t="s">
        <v>318</v>
      </c>
      <c r="C4" s="143"/>
      <c r="D4" s="118">
        <v>1</v>
      </c>
      <c r="E4" s="144" t="s">
        <v>12</v>
      </c>
      <c r="F4" s="123"/>
      <c r="G4" s="123"/>
      <c r="H4" s="147"/>
    </row>
    <row r="5" spans="1:8" s="129" customFormat="1" ht="20.100000000000001" customHeight="1">
      <c r="A5" s="137"/>
      <c r="B5" s="138"/>
      <c r="C5" s="138"/>
      <c r="D5" s="117"/>
      <c r="E5" s="139"/>
      <c r="F5" s="122"/>
      <c r="G5" s="122"/>
      <c r="H5" s="140"/>
    </row>
    <row r="6" spans="1:8" s="129" customFormat="1" ht="20.100000000000001" customHeight="1">
      <c r="A6" s="141">
        <v>2</v>
      </c>
      <c r="B6" s="143" t="s">
        <v>319</v>
      </c>
      <c r="C6" s="143"/>
      <c r="D6" s="118">
        <v>1</v>
      </c>
      <c r="E6" s="144" t="s">
        <v>12</v>
      </c>
      <c r="F6" s="123"/>
      <c r="G6" s="123"/>
      <c r="H6" s="145"/>
    </row>
    <row r="7" spans="1:8" s="129" customFormat="1" ht="20.100000000000001" customHeight="1">
      <c r="A7" s="137"/>
      <c r="B7" s="138"/>
      <c r="C7" s="138"/>
      <c r="D7" s="117"/>
      <c r="E7" s="139"/>
      <c r="F7" s="122"/>
      <c r="G7" s="122"/>
      <c r="H7" s="140"/>
    </row>
    <row r="8" spans="1:8" s="129" customFormat="1" ht="20.100000000000001" customHeight="1">
      <c r="A8" s="141">
        <v>3</v>
      </c>
      <c r="B8" s="143" t="s">
        <v>320</v>
      </c>
      <c r="C8" s="143"/>
      <c r="D8" s="118">
        <v>1</v>
      </c>
      <c r="E8" s="144" t="s">
        <v>12</v>
      </c>
      <c r="F8" s="123"/>
      <c r="G8" s="123"/>
      <c r="H8" s="145"/>
    </row>
    <row r="9" spans="1:8" ht="17.25">
      <c r="A9" s="137"/>
      <c r="B9" s="138"/>
      <c r="C9" s="138"/>
      <c r="D9" s="117"/>
      <c r="E9" s="139"/>
      <c r="F9" s="122"/>
      <c r="G9" s="122"/>
      <c r="H9" s="140"/>
    </row>
    <row r="10" spans="1:8" ht="17.25">
      <c r="A10" s="141">
        <v>4</v>
      </c>
      <c r="B10" s="143" t="s">
        <v>321</v>
      </c>
      <c r="C10" s="143"/>
      <c r="D10" s="118">
        <v>1</v>
      </c>
      <c r="E10" s="144" t="s">
        <v>180</v>
      </c>
      <c r="F10" s="123"/>
      <c r="G10" s="123"/>
      <c r="H10" s="145"/>
    </row>
    <row r="11" spans="1:8" ht="17.25">
      <c r="A11" s="137"/>
      <c r="B11" s="138"/>
      <c r="C11" s="138"/>
      <c r="D11" s="117"/>
      <c r="E11" s="139"/>
      <c r="F11" s="122"/>
      <c r="G11" s="122"/>
      <c r="H11" s="140"/>
    </row>
    <row r="12" spans="1:8" ht="17.25">
      <c r="A12" s="141">
        <v>5</v>
      </c>
      <c r="B12" s="143" t="s">
        <v>322</v>
      </c>
      <c r="C12" s="143"/>
      <c r="D12" s="118">
        <v>1</v>
      </c>
      <c r="E12" s="144" t="s">
        <v>180</v>
      </c>
      <c r="F12" s="123"/>
      <c r="G12" s="123"/>
      <c r="H12" s="145"/>
    </row>
    <row r="13" spans="1:8" s="129" customFormat="1" ht="20.100000000000001" customHeight="1">
      <c r="A13" s="137"/>
      <c r="B13" s="138"/>
      <c r="C13" s="138"/>
      <c r="D13" s="117"/>
      <c r="E13" s="139"/>
      <c r="F13" s="122"/>
      <c r="G13" s="122"/>
      <c r="H13" s="148"/>
    </row>
    <row r="14" spans="1:8" s="129" customFormat="1" ht="20.100000000000001" customHeight="1">
      <c r="A14" s="141">
        <v>6</v>
      </c>
      <c r="B14" s="143" t="s">
        <v>176</v>
      </c>
      <c r="C14" s="143"/>
      <c r="D14" s="118">
        <v>1</v>
      </c>
      <c r="E14" s="144" t="s">
        <v>12</v>
      </c>
      <c r="F14" s="123"/>
      <c r="G14" s="123"/>
      <c r="H14" s="149"/>
    </row>
    <row r="15" spans="1:8" ht="17.25">
      <c r="A15" s="137"/>
      <c r="B15" s="138"/>
      <c r="C15" s="138"/>
      <c r="D15" s="117"/>
      <c r="E15" s="139"/>
      <c r="F15" s="122"/>
      <c r="G15" s="122"/>
      <c r="H15" s="140"/>
    </row>
    <row r="16" spans="1:8" ht="17.25">
      <c r="A16" s="141">
        <v>7</v>
      </c>
      <c r="B16" s="143" t="s">
        <v>323</v>
      </c>
      <c r="C16" s="143"/>
      <c r="D16" s="118">
        <v>1</v>
      </c>
      <c r="E16" s="144" t="s">
        <v>12</v>
      </c>
      <c r="F16" s="123"/>
      <c r="G16" s="123"/>
      <c r="H16" s="145"/>
    </row>
    <row r="17" spans="1:8" s="154" customFormat="1" ht="20.25" customHeight="1">
      <c r="A17" s="150"/>
      <c r="B17" s="151"/>
      <c r="C17" s="151"/>
      <c r="D17" s="119"/>
      <c r="E17" s="152"/>
      <c r="F17" s="127"/>
      <c r="G17" s="124"/>
      <c r="H17" s="153"/>
    </row>
    <row r="18" spans="1:8" s="154" customFormat="1" ht="20.25" customHeight="1">
      <c r="A18" s="155">
        <v>8</v>
      </c>
      <c r="B18" s="174" t="s">
        <v>324</v>
      </c>
      <c r="C18" s="157"/>
      <c r="D18" s="120">
        <v>1</v>
      </c>
      <c r="E18" s="156" t="s">
        <v>12</v>
      </c>
      <c r="F18" s="128"/>
      <c r="G18" s="125"/>
      <c r="H18" s="125"/>
    </row>
    <row r="19" spans="1:8" s="129" customFormat="1" ht="20.100000000000001" customHeight="1">
      <c r="A19" s="137"/>
      <c r="B19" s="138"/>
      <c r="C19" s="138"/>
      <c r="D19" s="117"/>
      <c r="E19" s="139"/>
      <c r="F19" s="122"/>
      <c r="G19" s="122"/>
      <c r="H19" s="148"/>
    </row>
    <row r="20" spans="1:8" s="129" customFormat="1" ht="20.100000000000001" customHeight="1">
      <c r="A20" s="141"/>
      <c r="B20" s="143"/>
      <c r="C20" s="143"/>
      <c r="D20" s="118"/>
      <c r="E20" s="144"/>
      <c r="F20" s="123"/>
      <c r="G20" s="123"/>
      <c r="H20" s="149"/>
    </row>
    <row r="21" spans="1:8" s="129" customFormat="1" ht="20.100000000000001" customHeight="1">
      <c r="A21" s="137"/>
      <c r="B21" s="138"/>
      <c r="C21" s="138"/>
      <c r="D21" s="117"/>
      <c r="E21" s="139"/>
      <c r="F21" s="122"/>
      <c r="G21" s="122"/>
      <c r="H21" s="146"/>
    </row>
    <row r="22" spans="1:8" s="129" customFormat="1" ht="20.100000000000001" customHeight="1">
      <c r="A22" s="141"/>
      <c r="B22" s="143" t="s">
        <v>269</v>
      </c>
      <c r="C22" s="143"/>
      <c r="D22" s="118"/>
      <c r="E22" s="144"/>
      <c r="F22" s="123"/>
      <c r="G22" s="123"/>
      <c r="H22" s="147"/>
    </row>
    <row r="23" spans="1:8" s="129" customFormat="1" ht="20.100000000000001" customHeight="1">
      <c r="A23" s="137"/>
      <c r="B23" s="138"/>
      <c r="C23" s="138"/>
      <c r="D23" s="117"/>
      <c r="E23" s="139"/>
      <c r="F23" s="122"/>
      <c r="G23" s="158"/>
      <c r="H23" s="140"/>
    </row>
    <row r="24" spans="1:8" s="129" customFormat="1" ht="20.100000000000001" customHeight="1">
      <c r="A24" s="141"/>
      <c r="B24" s="143"/>
      <c r="C24" s="143"/>
      <c r="D24" s="118"/>
      <c r="E24" s="144"/>
      <c r="F24" s="123"/>
      <c r="G24" s="159"/>
      <c r="H24" s="160"/>
    </row>
    <row r="25" spans="1:8" s="129" customFormat="1" ht="20.100000000000001" customHeight="1">
      <c r="A25" s="137"/>
      <c r="B25" s="138"/>
      <c r="C25" s="138"/>
      <c r="D25" s="117"/>
      <c r="E25" s="139"/>
      <c r="F25" s="122"/>
      <c r="G25" s="158"/>
      <c r="H25" s="140"/>
    </row>
    <row r="26" spans="1:8" s="129" customFormat="1" ht="20.100000000000001" customHeight="1">
      <c r="A26" s="141"/>
      <c r="B26" s="143"/>
      <c r="C26" s="143"/>
      <c r="D26" s="118"/>
      <c r="E26" s="144"/>
      <c r="F26" s="123"/>
      <c r="G26" s="159"/>
      <c r="H26" s="160"/>
    </row>
    <row r="27" spans="1:8" s="129" customFormat="1" ht="20.100000000000001" customHeight="1">
      <c r="A27" s="137"/>
      <c r="B27" s="138"/>
      <c r="C27" s="138"/>
      <c r="D27" s="117"/>
      <c r="E27" s="139"/>
      <c r="F27" s="122"/>
      <c r="G27" s="122"/>
      <c r="H27" s="140"/>
    </row>
    <row r="28" spans="1:8" s="129" customFormat="1" ht="20.100000000000001" customHeight="1">
      <c r="A28" s="141"/>
      <c r="B28" s="143"/>
      <c r="C28" s="143"/>
      <c r="D28" s="118"/>
      <c r="E28" s="144"/>
      <c r="F28" s="123"/>
      <c r="G28" s="123"/>
      <c r="H28" s="160"/>
    </row>
    <row r="29" spans="1:8" s="129" customFormat="1" ht="20.100000000000001" customHeight="1">
      <c r="A29" s="137"/>
      <c r="B29" s="138"/>
      <c r="C29" s="138"/>
      <c r="D29" s="117"/>
      <c r="E29" s="139"/>
      <c r="F29" s="122"/>
      <c r="G29" s="122"/>
      <c r="H29" s="140"/>
    </row>
    <row r="30" spans="1:8" s="129" customFormat="1" ht="20.100000000000001" customHeight="1">
      <c r="A30" s="141"/>
      <c r="B30" s="144"/>
      <c r="C30" s="143"/>
      <c r="D30" s="118"/>
      <c r="E30" s="144"/>
      <c r="F30" s="123"/>
      <c r="G30" s="123"/>
      <c r="H30" s="160"/>
    </row>
    <row r="31" spans="1:8" s="129" customFormat="1" ht="20.100000000000001" customHeight="1">
      <c r="A31" s="137"/>
      <c r="B31" s="138"/>
      <c r="C31" s="138"/>
      <c r="D31" s="117"/>
      <c r="E31" s="139"/>
      <c r="F31" s="122"/>
      <c r="G31" s="122"/>
      <c r="H31" s="140"/>
    </row>
    <row r="32" spans="1:8" s="129" customFormat="1" ht="20.100000000000001" customHeight="1">
      <c r="A32" s="141"/>
      <c r="B32" s="143"/>
      <c r="C32" s="143"/>
      <c r="D32" s="118"/>
      <c r="E32" s="144"/>
      <c r="F32" s="123"/>
      <c r="G32" s="123"/>
      <c r="H32" s="160"/>
    </row>
    <row r="33" spans="1:8" s="129" customFormat="1" ht="20.100000000000001" customHeight="1">
      <c r="A33" s="137"/>
      <c r="B33" s="138"/>
      <c r="C33" s="138"/>
      <c r="D33" s="117"/>
      <c r="E33" s="139"/>
      <c r="F33" s="122"/>
      <c r="G33" s="122"/>
      <c r="H33" s="140"/>
    </row>
    <row r="34" spans="1:8" s="129" customFormat="1" ht="20.100000000000001" customHeight="1">
      <c r="A34" s="141">
        <v>1</v>
      </c>
      <c r="B34" s="143" t="s">
        <v>217</v>
      </c>
      <c r="C34" s="143" t="s">
        <v>179</v>
      </c>
      <c r="D34" s="118"/>
      <c r="E34" s="144"/>
      <c r="F34" s="123"/>
      <c r="G34" s="123"/>
      <c r="H34" s="145"/>
    </row>
    <row r="35" spans="1:8" s="129" customFormat="1" ht="20.100000000000001" customHeight="1">
      <c r="A35" s="137"/>
      <c r="B35" s="161"/>
      <c r="C35" s="161"/>
      <c r="D35" s="162"/>
      <c r="E35" s="163"/>
      <c r="F35" s="122"/>
      <c r="G35" s="158"/>
      <c r="H35" s="140"/>
    </row>
    <row r="36" spans="1:8" s="129" customFormat="1" ht="20.100000000000001" customHeight="1">
      <c r="A36" s="141"/>
      <c r="B36" s="142" t="s">
        <v>173</v>
      </c>
      <c r="C36" s="142" t="s">
        <v>181</v>
      </c>
      <c r="D36" s="164">
        <v>1</v>
      </c>
      <c r="E36" s="165" t="s">
        <v>12</v>
      </c>
      <c r="F36" s="123"/>
      <c r="G36" s="159"/>
      <c r="H36" s="145"/>
    </row>
    <row r="37" spans="1:8" s="129" customFormat="1" ht="20.100000000000001" customHeight="1">
      <c r="A37" s="137"/>
      <c r="B37" s="161"/>
      <c r="C37" s="161" t="s">
        <v>293</v>
      </c>
      <c r="D37" s="162"/>
      <c r="E37" s="163"/>
      <c r="F37" s="122"/>
      <c r="G37" s="158"/>
      <c r="H37" s="140"/>
    </row>
    <row r="38" spans="1:8" s="129" customFormat="1" ht="20.100000000000001" customHeight="1">
      <c r="A38" s="141"/>
      <c r="B38" s="142" t="s">
        <v>355</v>
      </c>
      <c r="C38" s="142" t="s">
        <v>292</v>
      </c>
      <c r="D38" s="164">
        <v>1</v>
      </c>
      <c r="E38" s="165" t="s">
        <v>12</v>
      </c>
      <c r="F38" s="123"/>
      <c r="G38" s="159"/>
      <c r="H38" s="145"/>
    </row>
    <row r="39" spans="1:8" s="129" customFormat="1" ht="20.100000000000001" customHeight="1">
      <c r="A39" s="137"/>
      <c r="B39" s="161"/>
      <c r="C39" s="161"/>
      <c r="D39" s="162"/>
      <c r="E39" s="163"/>
      <c r="F39" s="122"/>
      <c r="G39" s="158"/>
      <c r="H39" s="140"/>
    </row>
    <row r="40" spans="1:8" s="129" customFormat="1" ht="20.100000000000001" customHeight="1">
      <c r="A40" s="141"/>
      <c r="B40" s="171" t="s">
        <v>356</v>
      </c>
      <c r="C40" s="142"/>
      <c r="D40" s="164"/>
      <c r="E40" s="165"/>
      <c r="F40" s="123"/>
      <c r="G40" s="159"/>
      <c r="H40" s="145"/>
    </row>
    <row r="41" spans="1:8" s="129" customFormat="1" ht="20.100000000000001" customHeight="1">
      <c r="A41" s="137"/>
      <c r="B41" s="161"/>
      <c r="C41" s="161"/>
      <c r="D41" s="162"/>
      <c r="E41" s="163"/>
      <c r="F41" s="122"/>
      <c r="G41" s="158"/>
      <c r="H41" s="140"/>
    </row>
    <row r="42" spans="1:8" s="129" customFormat="1" ht="20.100000000000001" customHeight="1">
      <c r="A42" s="141"/>
      <c r="B42" s="142"/>
      <c r="C42" s="142"/>
      <c r="D42" s="164"/>
      <c r="E42" s="165"/>
      <c r="F42" s="123"/>
      <c r="G42" s="159"/>
      <c r="H42" s="145"/>
    </row>
    <row r="43" spans="1:8" s="129" customFormat="1" ht="20.100000000000001" customHeight="1">
      <c r="A43" s="137"/>
      <c r="B43" s="161"/>
      <c r="C43" s="161"/>
      <c r="D43" s="162"/>
      <c r="E43" s="163"/>
      <c r="F43" s="122"/>
      <c r="G43" s="158"/>
      <c r="H43" s="140"/>
    </row>
    <row r="44" spans="1:8" s="129" customFormat="1" ht="20.100000000000001" customHeight="1">
      <c r="A44" s="141"/>
      <c r="B44" s="142"/>
      <c r="C44" s="142"/>
      <c r="D44" s="164"/>
      <c r="E44" s="165"/>
      <c r="F44" s="123"/>
      <c r="G44" s="159"/>
      <c r="H44" s="145"/>
    </row>
    <row r="45" spans="1:8" s="129" customFormat="1" ht="20.100000000000001" customHeight="1">
      <c r="A45" s="137"/>
      <c r="B45" s="161"/>
      <c r="C45" s="161"/>
      <c r="D45" s="162"/>
      <c r="E45" s="163"/>
      <c r="F45" s="122"/>
      <c r="G45" s="158"/>
      <c r="H45" s="140"/>
    </row>
    <row r="46" spans="1:8" s="129" customFormat="1" ht="20.100000000000001" customHeight="1">
      <c r="A46" s="141">
        <v>2</v>
      </c>
      <c r="B46" s="142" t="s">
        <v>319</v>
      </c>
      <c r="C46" s="142"/>
      <c r="D46" s="164"/>
      <c r="E46" s="165"/>
      <c r="F46" s="123"/>
      <c r="G46" s="159"/>
      <c r="H46" s="145"/>
    </row>
    <row r="47" spans="1:8" s="129" customFormat="1" ht="20.100000000000001" customHeight="1">
      <c r="A47" s="137"/>
      <c r="B47" s="161" t="s">
        <v>270</v>
      </c>
      <c r="C47" s="161" t="s">
        <v>212</v>
      </c>
      <c r="D47" s="162"/>
      <c r="E47" s="163"/>
      <c r="F47" s="122"/>
      <c r="G47" s="158"/>
      <c r="H47" s="140"/>
    </row>
    <row r="48" spans="1:8" s="129" customFormat="1" ht="20.100000000000001" customHeight="1">
      <c r="A48" s="141"/>
      <c r="B48" s="142" t="s">
        <v>182</v>
      </c>
      <c r="C48" s="142" t="s">
        <v>357</v>
      </c>
      <c r="D48" s="164">
        <v>6</v>
      </c>
      <c r="E48" s="165" t="s">
        <v>26</v>
      </c>
      <c r="F48" s="123"/>
      <c r="G48" s="159"/>
      <c r="H48" s="145"/>
    </row>
    <row r="49" spans="1:8" s="129" customFormat="1" ht="20.100000000000001" customHeight="1">
      <c r="A49" s="137"/>
      <c r="B49" s="161" t="s">
        <v>306</v>
      </c>
      <c r="C49" s="161" t="s">
        <v>358</v>
      </c>
      <c r="D49" s="162"/>
      <c r="E49" s="163"/>
      <c r="F49" s="122"/>
      <c r="G49" s="158"/>
      <c r="H49" s="140"/>
    </row>
    <row r="50" spans="1:8" s="129" customFormat="1" ht="20.100000000000001" customHeight="1">
      <c r="A50" s="141"/>
      <c r="B50" s="142" t="s">
        <v>359</v>
      </c>
      <c r="C50" s="142" t="s">
        <v>360</v>
      </c>
      <c r="D50" s="164">
        <v>2</v>
      </c>
      <c r="E50" s="165" t="s">
        <v>26</v>
      </c>
      <c r="F50" s="123"/>
      <c r="G50" s="159"/>
      <c r="H50" s="145"/>
    </row>
    <row r="51" spans="1:8" s="129" customFormat="1" ht="20.100000000000001" customHeight="1">
      <c r="A51" s="137"/>
      <c r="B51" s="161"/>
      <c r="C51" s="161" t="s">
        <v>361</v>
      </c>
      <c r="D51" s="162"/>
      <c r="E51" s="163"/>
      <c r="F51" s="122"/>
      <c r="G51" s="158"/>
      <c r="H51" s="140"/>
    </row>
    <row r="52" spans="1:8" s="129" customFormat="1" ht="20.100000000000001" customHeight="1">
      <c r="A52" s="141"/>
      <c r="B52" s="142" t="s">
        <v>281</v>
      </c>
      <c r="C52" s="142" t="s">
        <v>228</v>
      </c>
      <c r="D52" s="164">
        <v>2</v>
      </c>
      <c r="E52" s="165" t="s">
        <v>26</v>
      </c>
      <c r="F52" s="123"/>
      <c r="G52" s="159"/>
      <c r="H52" s="145"/>
    </row>
    <row r="53" spans="1:8" s="129" customFormat="1" ht="20.100000000000001" customHeight="1">
      <c r="A53" s="137"/>
      <c r="B53" s="161"/>
      <c r="C53" s="161" t="s">
        <v>334</v>
      </c>
      <c r="D53" s="162"/>
      <c r="E53" s="163"/>
      <c r="F53" s="122"/>
      <c r="G53" s="158"/>
      <c r="H53" s="140"/>
    </row>
    <row r="54" spans="1:8" s="129" customFormat="1" ht="20.100000000000001" customHeight="1">
      <c r="A54" s="141"/>
      <c r="B54" s="142" t="s">
        <v>333</v>
      </c>
      <c r="C54" s="142" t="s">
        <v>215</v>
      </c>
      <c r="D54" s="164">
        <v>2</v>
      </c>
      <c r="E54" s="165" t="s">
        <v>26</v>
      </c>
      <c r="F54" s="123"/>
      <c r="G54" s="159"/>
      <c r="H54" s="145"/>
    </row>
    <row r="55" spans="1:8" s="129" customFormat="1" ht="20.100000000000001" customHeight="1">
      <c r="A55" s="137"/>
      <c r="B55" s="161"/>
      <c r="C55" s="161"/>
      <c r="D55" s="162"/>
      <c r="E55" s="163"/>
      <c r="F55" s="122"/>
      <c r="G55" s="158"/>
      <c r="H55" s="140"/>
    </row>
    <row r="56" spans="1:8" s="129" customFormat="1" ht="20.100000000000001" customHeight="1">
      <c r="A56" s="141"/>
      <c r="B56" s="142" t="s">
        <v>280</v>
      </c>
      <c r="C56" s="142" t="s">
        <v>362</v>
      </c>
      <c r="D56" s="164">
        <v>2</v>
      </c>
      <c r="E56" s="165" t="s">
        <v>26</v>
      </c>
      <c r="F56" s="123"/>
      <c r="G56" s="159"/>
      <c r="H56" s="145"/>
    </row>
    <row r="57" spans="1:8" s="129" customFormat="1" ht="20.100000000000001" customHeight="1">
      <c r="A57" s="137"/>
      <c r="B57" s="161"/>
      <c r="C57" s="161" t="s">
        <v>336</v>
      </c>
      <c r="D57" s="162"/>
      <c r="E57" s="163"/>
      <c r="F57" s="122"/>
      <c r="G57" s="158"/>
      <c r="H57" s="140"/>
    </row>
    <row r="58" spans="1:8" s="129" customFormat="1" ht="20.100000000000001" customHeight="1">
      <c r="A58" s="141"/>
      <c r="B58" s="142" t="s">
        <v>343</v>
      </c>
      <c r="C58" s="142" t="s">
        <v>337</v>
      </c>
      <c r="D58" s="164">
        <v>1</v>
      </c>
      <c r="E58" s="165" t="s">
        <v>26</v>
      </c>
      <c r="F58" s="123"/>
      <c r="G58" s="159"/>
      <c r="H58" s="145"/>
    </row>
    <row r="59" spans="1:8" s="129" customFormat="1" ht="20.100000000000001" customHeight="1">
      <c r="A59" s="137"/>
      <c r="B59" s="161"/>
      <c r="C59" s="161" t="s">
        <v>338</v>
      </c>
      <c r="D59" s="162"/>
      <c r="E59" s="163"/>
      <c r="F59" s="122"/>
      <c r="G59" s="158"/>
      <c r="H59" s="140"/>
    </row>
    <row r="60" spans="1:8" s="129" customFormat="1" ht="20.100000000000001" customHeight="1">
      <c r="A60" s="141"/>
      <c r="B60" s="142" t="s">
        <v>344</v>
      </c>
      <c r="C60" s="142" t="s">
        <v>337</v>
      </c>
      <c r="D60" s="164">
        <v>1</v>
      </c>
      <c r="E60" s="165" t="s">
        <v>26</v>
      </c>
      <c r="F60" s="123"/>
      <c r="G60" s="159"/>
      <c r="H60" s="145"/>
    </row>
    <row r="61" spans="1:8" s="129" customFormat="1" ht="20.100000000000001" customHeight="1">
      <c r="A61" s="137"/>
      <c r="B61" s="161"/>
      <c r="C61" s="161"/>
      <c r="D61" s="162"/>
      <c r="E61" s="163"/>
      <c r="F61" s="122"/>
      <c r="G61" s="158"/>
      <c r="H61" s="140"/>
    </row>
    <row r="62" spans="1:8" s="129" customFormat="1" ht="20.100000000000001" customHeight="1">
      <c r="A62" s="141"/>
      <c r="B62" s="142" t="s">
        <v>184</v>
      </c>
      <c r="C62" s="142" t="s">
        <v>185</v>
      </c>
      <c r="D62" s="164">
        <v>6</v>
      </c>
      <c r="E62" s="165" t="s">
        <v>26</v>
      </c>
      <c r="F62" s="123"/>
      <c r="G62" s="159"/>
      <c r="H62" s="145"/>
    </row>
    <row r="63" spans="1:8" s="129" customFormat="1" ht="20.100000000000001" customHeight="1">
      <c r="A63" s="137"/>
      <c r="B63" s="161"/>
      <c r="C63" s="161" t="s">
        <v>363</v>
      </c>
      <c r="D63" s="162"/>
      <c r="E63" s="163"/>
      <c r="F63" s="122"/>
      <c r="G63" s="158"/>
      <c r="H63" s="140"/>
    </row>
    <row r="64" spans="1:8" s="129" customFormat="1" ht="20.100000000000001" customHeight="1">
      <c r="A64" s="141"/>
      <c r="B64" s="142" t="s">
        <v>364</v>
      </c>
      <c r="C64" s="142" t="s">
        <v>185</v>
      </c>
      <c r="D64" s="164">
        <v>2</v>
      </c>
      <c r="E64" s="165" t="s">
        <v>26</v>
      </c>
      <c r="F64" s="123"/>
      <c r="G64" s="159"/>
      <c r="H64" s="145"/>
    </row>
    <row r="65" spans="1:8" s="129" customFormat="1" ht="20.100000000000001" customHeight="1">
      <c r="A65" s="137"/>
      <c r="B65" s="161"/>
      <c r="C65" s="161"/>
      <c r="D65" s="162"/>
      <c r="E65" s="163"/>
      <c r="F65" s="122"/>
      <c r="G65" s="158"/>
      <c r="H65" s="140"/>
    </row>
    <row r="66" spans="1:8" s="129" customFormat="1" ht="20.100000000000001" customHeight="1">
      <c r="A66" s="141"/>
      <c r="B66" s="142" t="s">
        <v>200</v>
      </c>
      <c r="C66" s="142" t="s">
        <v>201</v>
      </c>
      <c r="D66" s="164">
        <v>1</v>
      </c>
      <c r="E66" s="165" t="s">
        <v>134</v>
      </c>
      <c r="F66" s="123"/>
      <c r="G66" s="159"/>
      <c r="H66" s="145"/>
    </row>
    <row r="67" spans="1:8" s="129" customFormat="1" ht="20.100000000000001" customHeight="1">
      <c r="A67" s="137"/>
      <c r="B67" s="161"/>
      <c r="C67" s="161"/>
      <c r="D67" s="162"/>
      <c r="E67" s="163"/>
      <c r="F67" s="122"/>
      <c r="G67" s="158"/>
      <c r="H67" s="140"/>
    </row>
    <row r="68" spans="1:8" s="129" customFormat="1" ht="20.100000000000001" customHeight="1">
      <c r="A68" s="141"/>
      <c r="B68" s="171" t="s">
        <v>218</v>
      </c>
      <c r="C68" s="142"/>
      <c r="D68" s="164"/>
      <c r="E68" s="165"/>
      <c r="F68" s="123"/>
      <c r="G68" s="159"/>
      <c r="H68" s="145"/>
    </row>
    <row r="69" spans="1:8" s="129" customFormat="1" ht="20.100000000000001" customHeight="1">
      <c r="A69" s="137"/>
      <c r="B69" s="161"/>
      <c r="C69" s="161"/>
      <c r="D69" s="162"/>
      <c r="E69" s="163"/>
      <c r="F69" s="122"/>
      <c r="G69" s="158"/>
      <c r="H69" s="140"/>
    </row>
    <row r="70" spans="1:8" s="129" customFormat="1" ht="20.100000000000001" customHeight="1">
      <c r="A70" s="141"/>
      <c r="B70" s="142"/>
      <c r="C70" s="142"/>
      <c r="D70" s="164"/>
      <c r="E70" s="165"/>
      <c r="F70" s="123"/>
      <c r="G70" s="159"/>
      <c r="H70" s="145"/>
    </row>
    <row r="71" spans="1:8" s="129" customFormat="1" ht="20.100000000000001" customHeight="1">
      <c r="A71" s="137"/>
      <c r="B71" s="161"/>
      <c r="C71" s="161"/>
      <c r="D71" s="162"/>
      <c r="E71" s="163"/>
      <c r="F71" s="122"/>
      <c r="G71" s="158"/>
      <c r="H71" s="140"/>
    </row>
    <row r="72" spans="1:8" s="129" customFormat="1" ht="20.100000000000001" customHeight="1">
      <c r="A72" s="141">
        <v>3</v>
      </c>
      <c r="B72" s="142" t="s">
        <v>226</v>
      </c>
      <c r="C72" s="142"/>
      <c r="D72" s="164"/>
      <c r="E72" s="165"/>
      <c r="F72" s="123"/>
      <c r="G72" s="159"/>
      <c r="H72" s="145"/>
    </row>
    <row r="73" spans="1:8" s="129" customFormat="1" ht="20.100000000000001" customHeight="1">
      <c r="A73" s="137"/>
      <c r="B73" s="161"/>
      <c r="C73" s="161" t="s">
        <v>227</v>
      </c>
      <c r="D73" s="162"/>
      <c r="E73" s="163"/>
      <c r="F73" s="122"/>
      <c r="G73" s="158"/>
      <c r="H73" s="140"/>
    </row>
    <row r="74" spans="1:8" s="129" customFormat="1" ht="20.100000000000001" customHeight="1">
      <c r="A74" s="141"/>
      <c r="B74" s="142" t="s">
        <v>186</v>
      </c>
      <c r="C74" s="142" t="s">
        <v>351</v>
      </c>
      <c r="D74" s="164">
        <v>2</v>
      </c>
      <c r="E74" s="165" t="s">
        <v>230</v>
      </c>
      <c r="F74" s="123"/>
      <c r="G74" s="159"/>
      <c r="H74" s="145"/>
    </row>
    <row r="75" spans="1:8" s="129" customFormat="1" ht="20.100000000000001" customHeight="1">
      <c r="A75" s="137"/>
      <c r="B75" s="161"/>
      <c r="C75" s="161" t="s">
        <v>341</v>
      </c>
      <c r="D75" s="162"/>
      <c r="E75" s="163"/>
      <c r="F75" s="122"/>
      <c r="G75" s="158"/>
      <c r="H75" s="140"/>
    </row>
    <row r="76" spans="1:8" s="129" customFormat="1" ht="20.100000000000001" customHeight="1">
      <c r="A76" s="141"/>
      <c r="B76" s="142" t="s">
        <v>340</v>
      </c>
      <c r="C76" s="142" t="s">
        <v>342</v>
      </c>
      <c r="D76" s="164">
        <v>4.3</v>
      </c>
      <c r="E76" s="165" t="s">
        <v>229</v>
      </c>
      <c r="F76" s="123"/>
      <c r="G76" s="159"/>
      <c r="H76" s="145"/>
    </row>
    <row r="77" spans="1:8" s="129" customFormat="1" ht="20.100000000000001" customHeight="1">
      <c r="A77" s="137"/>
      <c r="B77" s="161"/>
      <c r="C77" s="161"/>
      <c r="D77" s="162"/>
      <c r="E77" s="163"/>
      <c r="F77" s="122"/>
      <c r="G77" s="158"/>
      <c r="H77" s="140"/>
    </row>
    <row r="78" spans="1:8" s="129" customFormat="1" ht="20.100000000000001" customHeight="1">
      <c r="A78" s="141"/>
      <c r="B78" s="142" t="s">
        <v>187</v>
      </c>
      <c r="C78" s="142" t="s">
        <v>213</v>
      </c>
      <c r="D78" s="164">
        <v>6</v>
      </c>
      <c r="E78" s="165" t="s">
        <v>268</v>
      </c>
      <c r="F78" s="123"/>
      <c r="G78" s="159"/>
      <c r="H78" s="145"/>
    </row>
    <row r="79" spans="1:8" s="129" customFormat="1" ht="20.100000000000001" customHeight="1">
      <c r="A79" s="137"/>
      <c r="B79" s="161"/>
      <c r="C79" s="161"/>
      <c r="D79" s="162"/>
      <c r="E79" s="163"/>
      <c r="F79" s="122"/>
      <c r="G79" s="158"/>
      <c r="H79" s="140"/>
    </row>
    <row r="80" spans="1:8" s="129" customFormat="1" ht="20.100000000000001" customHeight="1">
      <c r="A80" s="141"/>
      <c r="B80" s="142" t="s">
        <v>188</v>
      </c>
      <c r="C80" s="142" t="s">
        <v>189</v>
      </c>
      <c r="D80" s="164">
        <v>6</v>
      </c>
      <c r="E80" s="165" t="s">
        <v>268</v>
      </c>
      <c r="F80" s="123"/>
      <c r="G80" s="159"/>
      <c r="H80" s="145"/>
    </row>
    <row r="81" spans="1:8" s="129" customFormat="1" ht="20.100000000000001" customHeight="1">
      <c r="A81" s="137"/>
      <c r="B81" s="161"/>
      <c r="C81" s="161"/>
      <c r="D81" s="162"/>
      <c r="E81" s="163"/>
      <c r="F81" s="122"/>
      <c r="G81" s="158"/>
      <c r="H81" s="140"/>
    </row>
    <row r="82" spans="1:8" s="129" customFormat="1" ht="20.100000000000001" customHeight="1">
      <c r="A82" s="141"/>
      <c r="B82" s="142" t="s">
        <v>190</v>
      </c>
      <c r="C82" s="142" t="s">
        <v>213</v>
      </c>
      <c r="D82" s="164">
        <v>6</v>
      </c>
      <c r="E82" s="165" t="s">
        <v>268</v>
      </c>
      <c r="F82" s="123"/>
      <c r="G82" s="159"/>
      <c r="H82" s="145"/>
    </row>
    <row r="83" spans="1:8" s="129" customFormat="1" ht="20.100000000000001" customHeight="1">
      <c r="A83" s="137"/>
      <c r="B83" s="161"/>
      <c r="C83" s="161"/>
      <c r="D83" s="162"/>
      <c r="E83" s="163"/>
      <c r="F83" s="122"/>
      <c r="G83" s="158"/>
      <c r="H83" s="140"/>
    </row>
    <row r="84" spans="1:8" s="129" customFormat="1" ht="20.100000000000001" customHeight="1">
      <c r="A84" s="141"/>
      <c r="B84" s="142" t="s">
        <v>191</v>
      </c>
      <c r="C84" s="142" t="s">
        <v>189</v>
      </c>
      <c r="D84" s="164">
        <v>6</v>
      </c>
      <c r="E84" s="165" t="s">
        <v>268</v>
      </c>
      <c r="F84" s="123"/>
      <c r="G84" s="159"/>
      <c r="H84" s="145"/>
    </row>
    <row r="85" spans="1:8" s="129" customFormat="1" ht="20.100000000000001" customHeight="1">
      <c r="A85" s="137"/>
      <c r="B85" s="161"/>
      <c r="C85" s="161"/>
      <c r="D85" s="162"/>
      <c r="E85" s="163"/>
      <c r="F85" s="122"/>
      <c r="G85" s="158"/>
      <c r="H85" s="140"/>
    </row>
    <row r="86" spans="1:8" s="129" customFormat="1" ht="20.100000000000001" customHeight="1">
      <c r="A86" s="141"/>
      <c r="B86" s="171" t="s">
        <v>277</v>
      </c>
      <c r="C86" s="142"/>
      <c r="D86" s="164"/>
      <c r="E86" s="165"/>
      <c r="F86" s="123"/>
      <c r="G86" s="159"/>
      <c r="H86" s="145"/>
    </row>
    <row r="87" spans="1:8" s="129" customFormat="1" ht="20.100000000000001" customHeight="1">
      <c r="A87" s="137"/>
      <c r="B87" s="138"/>
      <c r="C87" s="161"/>
      <c r="D87" s="117"/>
      <c r="E87" s="139"/>
      <c r="F87" s="122"/>
      <c r="G87" s="122"/>
      <c r="H87" s="140"/>
    </row>
    <row r="88" spans="1:8" s="129" customFormat="1" ht="20.100000000000001" customHeight="1">
      <c r="A88" s="141"/>
      <c r="B88" s="143"/>
      <c r="C88" s="142"/>
      <c r="D88" s="118"/>
      <c r="E88" s="144"/>
      <c r="F88" s="123"/>
      <c r="G88" s="123"/>
      <c r="H88" s="145"/>
    </row>
    <row r="89" spans="1:8" s="129" customFormat="1" ht="20.100000000000001" customHeight="1">
      <c r="A89" s="137"/>
      <c r="B89" s="161"/>
      <c r="C89" s="161"/>
      <c r="D89" s="162"/>
      <c r="E89" s="163"/>
      <c r="F89" s="122"/>
      <c r="G89" s="158"/>
      <c r="H89" s="140"/>
    </row>
    <row r="90" spans="1:8" s="129" customFormat="1" ht="20.100000000000001" customHeight="1">
      <c r="A90" s="141">
        <v>4</v>
      </c>
      <c r="B90" s="142" t="s">
        <v>219</v>
      </c>
      <c r="C90" s="142"/>
      <c r="D90" s="164"/>
      <c r="E90" s="165"/>
      <c r="F90" s="123"/>
      <c r="G90" s="159"/>
      <c r="H90" s="145"/>
    </row>
    <row r="91" spans="1:8" s="129" customFormat="1" ht="19.5" customHeight="1">
      <c r="A91" s="137"/>
      <c r="B91" s="161"/>
      <c r="C91" s="161"/>
      <c r="D91" s="162"/>
      <c r="E91" s="163"/>
      <c r="F91" s="122"/>
      <c r="G91" s="158"/>
      <c r="H91" s="140"/>
    </row>
    <row r="92" spans="1:8" s="129" customFormat="1" ht="20.100000000000001" customHeight="1">
      <c r="A92" s="141"/>
      <c r="B92" s="142" t="s">
        <v>220</v>
      </c>
      <c r="C92" s="142" t="s">
        <v>274</v>
      </c>
      <c r="D92" s="164">
        <v>1.5</v>
      </c>
      <c r="E92" s="165" t="s">
        <v>266</v>
      </c>
      <c r="F92" s="123"/>
      <c r="G92" s="159"/>
      <c r="H92" s="145"/>
    </row>
    <row r="93" spans="1:8" s="129" customFormat="1" ht="20.100000000000001" customHeight="1">
      <c r="A93" s="137"/>
      <c r="B93" s="161"/>
      <c r="C93" s="161"/>
      <c r="D93" s="162"/>
      <c r="E93" s="163"/>
      <c r="F93" s="122"/>
      <c r="G93" s="158"/>
      <c r="H93" s="140"/>
    </row>
    <row r="94" spans="1:8" s="129" customFormat="1" ht="20.100000000000001" customHeight="1">
      <c r="A94" s="141"/>
      <c r="B94" s="142" t="s">
        <v>195</v>
      </c>
      <c r="C94" s="142" t="s">
        <v>272</v>
      </c>
      <c r="D94" s="164">
        <v>1.5</v>
      </c>
      <c r="E94" s="165" t="s">
        <v>266</v>
      </c>
      <c r="F94" s="123"/>
      <c r="G94" s="159"/>
      <c r="H94" s="145"/>
    </row>
    <row r="95" spans="1:8" s="129" customFormat="1" ht="20.100000000000001" customHeight="1">
      <c r="A95" s="137"/>
      <c r="B95" s="161"/>
      <c r="C95" s="161" t="s">
        <v>273</v>
      </c>
      <c r="D95" s="162"/>
      <c r="E95" s="163"/>
      <c r="F95" s="122"/>
      <c r="G95" s="158"/>
      <c r="H95" s="140"/>
    </row>
    <row r="96" spans="1:8" s="129" customFormat="1" ht="20.100000000000001" customHeight="1">
      <c r="A96" s="141"/>
      <c r="B96" s="142" t="s">
        <v>196</v>
      </c>
      <c r="C96" s="142" t="s">
        <v>345</v>
      </c>
      <c r="D96" s="164">
        <v>0.2</v>
      </c>
      <c r="E96" s="165" t="s">
        <v>267</v>
      </c>
      <c r="F96" s="123"/>
      <c r="G96" s="159"/>
      <c r="H96" s="145"/>
    </row>
    <row r="97" spans="1:8" s="129" customFormat="1" ht="20.100000000000001" customHeight="1">
      <c r="A97" s="137"/>
      <c r="B97" s="161"/>
      <c r="C97" s="161"/>
      <c r="D97" s="162"/>
      <c r="E97" s="163"/>
      <c r="F97" s="122"/>
      <c r="G97" s="158"/>
      <c r="H97" s="140"/>
    </row>
    <row r="98" spans="1:8" s="129" customFormat="1" ht="20.100000000000001" customHeight="1">
      <c r="A98" s="141"/>
      <c r="B98" s="142" t="s">
        <v>221</v>
      </c>
      <c r="C98" s="142" t="s">
        <v>203</v>
      </c>
      <c r="D98" s="164">
        <v>1.5</v>
      </c>
      <c r="E98" s="165" t="s">
        <v>266</v>
      </c>
      <c r="F98" s="123"/>
      <c r="G98" s="159"/>
      <c r="H98" s="145"/>
    </row>
    <row r="99" spans="1:8" s="129" customFormat="1" ht="20.100000000000001" customHeight="1">
      <c r="A99" s="137"/>
      <c r="B99" s="161"/>
      <c r="C99" s="161"/>
      <c r="D99" s="162"/>
      <c r="E99" s="163"/>
      <c r="F99" s="122"/>
      <c r="G99" s="158"/>
      <c r="H99" s="140"/>
    </row>
    <row r="100" spans="1:8" s="129" customFormat="1" ht="20.100000000000001" customHeight="1">
      <c r="A100" s="141"/>
      <c r="B100" s="142" t="s">
        <v>197</v>
      </c>
      <c r="C100" s="142" t="s">
        <v>198</v>
      </c>
      <c r="D100" s="164">
        <v>6</v>
      </c>
      <c r="E100" s="165" t="s">
        <v>230</v>
      </c>
      <c r="F100" s="123"/>
      <c r="G100" s="159"/>
      <c r="H100" s="145"/>
    </row>
    <row r="101" spans="1:8" s="129" customFormat="1" ht="20.100000000000001" customHeight="1">
      <c r="A101" s="137"/>
      <c r="B101" s="161"/>
      <c r="C101" s="161"/>
      <c r="D101" s="162"/>
      <c r="E101" s="163"/>
      <c r="F101" s="122"/>
      <c r="G101" s="158"/>
      <c r="H101" s="140"/>
    </row>
    <row r="102" spans="1:8" s="129" customFormat="1" ht="20.100000000000001" customHeight="1">
      <c r="A102" s="141"/>
      <c r="B102" s="142" t="s">
        <v>199</v>
      </c>
      <c r="C102" s="142"/>
      <c r="D102" s="164">
        <v>69.7</v>
      </c>
      <c r="E102" s="165" t="s">
        <v>266</v>
      </c>
      <c r="F102" s="123"/>
      <c r="G102" s="159"/>
      <c r="H102" s="145"/>
    </row>
    <row r="103" spans="1:8" s="129" customFormat="1" ht="19.5" customHeight="1">
      <c r="A103" s="137"/>
      <c r="B103" s="161"/>
      <c r="C103" s="161" t="s">
        <v>348</v>
      </c>
      <c r="D103" s="162"/>
      <c r="E103" s="163"/>
      <c r="F103" s="122"/>
      <c r="G103" s="158"/>
      <c r="H103" s="140"/>
    </row>
    <row r="104" spans="1:8" s="129" customFormat="1" ht="20.100000000000001" customHeight="1">
      <c r="A104" s="141"/>
      <c r="B104" s="142" t="s">
        <v>222</v>
      </c>
      <c r="C104" s="142" t="s">
        <v>225</v>
      </c>
      <c r="D104" s="164">
        <v>83.3</v>
      </c>
      <c r="E104" s="165" t="s">
        <v>266</v>
      </c>
      <c r="F104" s="123"/>
      <c r="G104" s="159"/>
      <c r="H104" s="145"/>
    </row>
    <row r="105" spans="1:8" s="129" customFormat="1" ht="20.100000000000001" customHeight="1">
      <c r="A105" s="137"/>
      <c r="B105" s="161"/>
      <c r="C105" s="161" t="s">
        <v>224</v>
      </c>
      <c r="D105" s="162"/>
      <c r="E105" s="163"/>
      <c r="F105" s="122"/>
      <c r="G105" s="158"/>
      <c r="H105" s="140"/>
    </row>
    <row r="106" spans="1:8" s="129" customFormat="1" ht="20.100000000000001" customHeight="1">
      <c r="A106" s="141"/>
      <c r="B106" s="142" t="s">
        <v>223</v>
      </c>
      <c r="C106" s="142" t="s">
        <v>225</v>
      </c>
      <c r="D106" s="164">
        <v>78.7</v>
      </c>
      <c r="E106" s="165" t="s">
        <v>266</v>
      </c>
      <c r="F106" s="123"/>
      <c r="G106" s="159"/>
      <c r="H106" s="145"/>
    </row>
    <row r="107" spans="1:8" s="129" customFormat="1" ht="20.100000000000001" customHeight="1">
      <c r="A107" s="137"/>
      <c r="B107" s="161"/>
      <c r="C107" s="161" t="s">
        <v>376</v>
      </c>
      <c r="D107" s="162"/>
      <c r="E107" s="163"/>
      <c r="F107" s="122"/>
      <c r="G107" s="158"/>
      <c r="H107" s="140"/>
    </row>
    <row r="108" spans="1:8" s="129" customFormat="1" ht="20.100000000000001" customHeight="1">
      <c r="A108" s="141"/>
      <c r="B108" s="142" t="s">
        <v>204</v>
      </c>
      <c r="C108" s="142" t="s">
        <v>375</v>
      </c>
      <c r="D108" s="164">
        <v>23.2</v>
      </c>
      <c r="E108" s="165" t="s">
        <v>266</v>
      </c>
      <c r="F108" s="123"/>
      <c r="G108" s="159"/>
      <c r="H108" s="145"/>
    </row>
    <row r="109" spans="1:8" s="129" customFormat="1" ht="19.5" customHeight="1">
      <c r="A109" s="137"/>
      <c r="B109" s="161"/>
      <c r="C109" s="161" t="s">
        <v>352</v>
      </c>
      <c r="D109" s="162"/>
      <c r="E109" s="163"/>
      <c r="F109" s="122"/>
      <c r="G109" s="158"/>
      <c r="H109" s="140"/>
    </row>
    <row r="110" spans="1:8" s="129" customFormat="1" ht="20.100000000000001" customHeight="1">
      <c r="A110" s="141"/>
      <c r="B110" s="142" t="s">
        <v>299</v>
      </c>
      <c r="C110" s="142" t="s">
        <v>353</v>
      </c>
      <c r="D110" s="164">
        <v>1</v>
      </c>
      <c r="E110" s="165" t="s">
        <v>134</v>
      </c>
      <c r="F110" s="123"/>
      <c r="G110" s="159"/>
      <c r="H110" s="145"/>
    </row>
    <row r="111" spans="1:8" s="129" customFormat="1" ht="20.100000000000001" customHeight="1">
      <c r="A111" s="137"/>
      <c r="B111" s="161"/>
      <c r="C111" s="161"/>
      <c r="D111" s="162"/>
      <c r="E111" s="163"/>
      <c r="F111" s="122"/>
      <c r="G111" s="158"/>
      <c r="H111" s="140"/>
    </row>
    <row r="112" spans="1:8" s="129" customFormat="1" ht="20.100000000000001" customHeight="1">
      <c r="A112" s="141"/>
      <c r="B112" s="142" t="s">
        <v>205</v>
      </c>
      <c r="C112" s="142" t="s">
        <v>346</v>
      </c>
      <c r="D112" s="164">
        <v>23.2</v>
      </c>
      <c r="E112" s="165" t="s">
        <v>266</v>
      </c>
      <c r="F112" s="123"/>
      <c r="G112" s="159"/>
      <c r="H112" s="145"/>
    </row>
    <row r="113" spans="1:8" s="129" customFormat="1" ht="20.100000000000001" customHeight="1">
      <c r="A113" s="137"/>
      <c r="B113" s="161"/>
      <c r="C113" s="161" t="s">
        <v>276</v>
      </c>
      <c r="D113" s="162"/>
      <c r="E113" s="163"/>
      <c r="F113" s="122"/>
      <c r="G113" s="158"/>
      <c r="H113" s="140"/>
    </row>
    <row r="114" spans="1:8" s="129" customFormat="1" ht="20.100000000000001" customHeight="1">
      <c r="A114" s="141"/>
      <c r="B114" s="142" t="s">
        <v>206</v>
      </c>
      <c r="C114" s="142" t="s">
        <v>275</v>
      </c>
      <c r="D114" s="164">
        <v>1</v>
      </c>
      <c r="E114" s="165" t="s">
        <v>230</v>
      </c>
      <c r="F114" s="123"/>
      <c r="G114" s="159"/>
      <c r="H114" s="145"/>
    </row>
    <row r="115" spans="1:8" s="129" customFormat="1" ht="20.100000000000001" customHeight="1">
      <c r="A115" s="137"/>
      <c r="B115" s="138"/>
      <c r="C115" s="161"/>
      <c r="D115" s="117"/>
      <c r="E115" s="139"/>
      <c r="F115" s="122"/>
      <c r="G115" s="122"/>
      <c r="H115" s="140"/>
    </row>
    <row r="116" spans="1:8" s="129" customFormat="1" ht="20.100000000000001" customHeight="1">
      <c r="A116" s="141"/>
      <c r="B116" s="172" t="s">
        <v>365</v>
      </c>
      <c r="C116" s="142"/>
      <c r="D116" s="118"/>
      <c r="E116" s="144"/>
      <c r="F116" s="123"/>
      <c r="G116" s="123"/>
      <c r="H116" s="145"/>
    </row>
    <row r="117" spans="1:8" s="129" customFormat="1" ht="20.100000000000001" customHeight="1">
      <c r="A117" s="137"/>
      <c r="B117" s="138"/>
      <c r="C117" s="161"/>
      <c r="D117" s="117"/>
      <c r="E117" s="139"/>
      <c r="F117" s="122"/>
      <c r="G117" s="122"/>
      <c r="H117" s="140"/>
    </row>
    <row r="118" spans="1:8" s="129" customFormat="1" ht="20.100000000000001" customHeight="1">
      <c r="A118" s="141"/>
      <c r="B118" s="143"/>
      <c r="C118" s="142"/>
      <c r="D118" s="118"/>
      <c r="E118" s="144"/>
      <c r="F118" s="123"/>
      <c r="G118" s="123"/>
      <c r="H118" s="145"/>
    </row>
    <row r="119" spans="1:8" s="129" customFormat="1" ht="20.100000000000001" customHeight="1">
      <c r="A119" s="137"/>
      <c r="B119" s="138"/>
      <c r="C119" s="161"/>
      <c r="D119" s="117"/>
      <c r="E119" s="139"/>
      <c r="F119" s="122"/>
      <c r="G119" s="122"/>
      <c r="H119" s="140"/>
    </row>
    <row r="120" spans="1:8" s="129" customFormat="1" ht="20.100000000000001" customHeight="1">
      <c r="A120" s="141">
        <v>5</v>
      </c>
      <c r="B120" s="143" t="s">
        <v>202</v>
      </c>
      <c r="C120" s="143"/>
      <c r="D120" s="118"/>
      <c r="E120" s="144"/>
      <c r="F120" s="123"/>
      <c r="G120" s="123"/>
      <c r="H120" s="145"/>
    </row>
    <row r="121" spans="1:8" s="129" customFormat="1" ht="20.100000000000001" customHeight="1">
      <c r="A121" s="137"/>
      <c r="B121" s="138"/>
      <c r="C121" s="161" t="s">
        <v>412</v>
      </c>
      <c r="D121" s="117"/>
      <c r="E121" s="139"/>
      <c r="F121" s="122"/>
      <c r="G121" s="122"/>
      <c r="H121" s="140"/>
    </row>
    <row r="122" spans="1:8" s="129" customFormat="1" ht="20.100000000000001" customHeight="1">
      <c r="A122" s="141"/>
      <c r="B122" s="143" t="s">
        <v>354</v>
      </c>
      <c r="C122" s="142" t="s">
        <v>413</v>
      </c>
      <c r="D122" s="118">
        <v>2</v>
      </c>
      <c r="E122" s="144" t="s">
        <v>230</v>
      </c>
      <c r="F122" s="123"/>
      <c r="G122" s="159"/>
      <c r="H122" s="145"/>
    </row>
    <row r="123" spans="1:8" s="129" customFormat="1" ht="20.100000000000001" customHeight="1">
      <c r="A123" s="137"/>
      <c r="B123" s="138"/>
      <c r="C123" s="138"/>
      <c r="D123" s="117"/>
      <c r="E123" s="139"/>
      <c r="F123" s="122"/>
      <c r="G123" s="122"/>
      <c r="H123" s="140"/>
    </row>
    <row r="124" spans="1:8" s="129" customFormat="1" ht="20.100000000000001" customHeight="1">
      <c r="A124" s="141"/>
      <c r="B124" s="172" t="s">
        <v>349</v>
      </c>
      <c r="C124" s="143"/>
      <c r="D124" s="118"/>
      <c r="E124" s="144"/>
      <c r="F124" s="123"/>
      <c r="G124" s="159"/>
      <c r="H124" s="145"/>
    </row>
    <row r="125" spans="1:8" s="129" customFormat="1" ht="20.100000000000001" customHeight="1">
      <c r="A125" s="137"/>
      <c r="B125" s="138"/>
      <c r="C125" s="161"/>
      <c r="D125" s="117"/>
      <c r="E125" s="139"/>
      <c r="F125" s="122"/>
      <c r="G125" s="122"/>
      <c r="H125" s="140"/>
    </row>
    <row r="126" spans="1:8" s="129" customFormat="1" ht="20.100000000000001" customHeight="1">
      <c r="A126" s="141"/>
      <c r="B126" s="143"/>
      <c r="C126" s="142"/>
      <c r="D126" s="118"/>
      <c r="E126" s="144"/>
      <c r="F126" s="123"/>
      <c r="G126" s="123"/>
      <c r="H126" s="145"/>
    </row>
    <row r="127" spans="1:8" s="129" customFormat="1" ht="20.100000000000001" customHeight="1">
      <c r="A127" s="137"/>
      <c r="B127" s="138"/>
      <c r="C127" s="138"/>
      <c r="D127" s="117"/>
      <c r="E127" s="139"/>
      <c r="F127" s="122"/>
      <c r="G127" s="122"/>
      <c r="H127" s="140"/>
    </row>
    <row r="128" spans="1:8" s="129" customFormat="1" ht="20.100000000000001" customHeight="1">
      <c r="A128" s="141">
        <v>6</v>
      </c>
      <c r="B128" s="143" t="s">
        <v>176</v>
      </c>
      <c r="C128" s="143"/>
      <c r="D128" s="118"/>
      <c r="E128" s="144"/>
      <c r="F128" s="123"/>
      <c r="G128" s="159"/>
      <c r="H128" s="145"/>
    </row>
    <row r="129" spans="1:8" ht="17.25">
      <c r="A129" s="137"/>
      <c r="B129" s="138" t="s">
        <v>252</v>
      </c>
      <c r="C129" s="138" t="s">
        <v>264</v>
      </c>
      <c r="D129" s="117"/>
      <c r="E129" s="139"/>
      <c r="F129" s="122"/>
      <c r="G129" s="122"/>
      <c r="H129" s="140"/>
    </row>
    <row r="130" spans="1:8" ht="17.25">
      <c r="A130" s="141"/>
      <c r="B130" s="143" t="s">
        <v>178</v>
      </c>
      <c r="C130" s="143" t="s">
        <v>232</v>
      </c>
      <c r="D130" s="118">
        <v>2</v>
      </c>
      <c r="E130" s="144" t="s">
        <v>26</v>
      </c>
      <c r="F130" s="123"/>
      <c r="G130" s="159"/>
      <c r="H130" s="145"/>
    </row>
    <row r="131" spans="1:8" ht="17.25">
      <c r="A131" s="137"/>
      <c r="B131" s="138" t="s">
        <v>253</v>
      </c>
      <c r="C131" s="138" t="s">
        <v>264</v>
      </c>
      <c r="D131" s="117"/>
      <c r="E131" s="139"/>
      <c r="F131" s="122"/>
      <c r="G131" s="122"/>
      <c r="H131" s="140"/>
    </row>
    <row r="132" spans="1:8" ht="17.25">
      <c r="A132" s="141"/>
      <c r="B132" s="143" t="s">
        <v>178</v>
      </c>
      <c r="C132" s="143" t="s">
        <v>233</v>
      </c>
      <c r="D132" s="118">
        <v>2</v>
      </c>
      <c r="E132" s="144" t="s">
        <v>26</v>
      </c>
      <c r="F132" s="123"/>
      <c r="G132" s="159"/>
      <c r="H132" s="145"/>
    </row>
    <row r="133" spans="1:8" ht="17.25">
      <c r="A133" s="137"/>
      <c r="B133" s="138" t="s">
        <v>254</v>
      </c>
      <c r="C133" s="138" t="s">
        <v>265</v>
      </c>
      <c r="D133" s="117"/>
      <c r="E133" s="139"/>
      <c r="F133" s="122"/>
      <c r="G133" s="122"/>
      <c r="H133" s="140"/>
    </row>
    <row r="134" spans="1:8" ht="17.25">
      <c r="A134" s="141"/>
      <c r="B134" s="143" t="s">
        <v>178</v>
      </c>
      <c r="C134" s="143" t="s">
        <v>238</v>
      </c>
      <c r="D134" s="118">
        <v>3</v>
      </c>
      <c r="E134" s="144" t="s">
        <v>26</v>
      </c>
      <c r="F134" s="123"/>
      <c r="G134" s="159"/>
      <c r="H134" s="145"/>
    </row>
    <row r="135" spans="1:8" ht="17.25">
      <c r="A135" s="137"/>
      <c r="B135" s="138" t="s">
        <v>255</v>
      </c>
      <c r="C135" s="138" t="s">
        <v>295</v>
      </c>
      <c r="D135" s="117"/>
      <c r="E135" s="139"/>
      <c r="F135" s="122"/>
      <c r="G135" s="122"/>
      <c r="H135" s="140"/>
    </row>
    <row r="136" spans="1:8" ht="17.25">
      <c r="A136" s="141"/>
      <c r="B136" s="143" t="s">
        <v>178</v>
      </c>
      <c r="C136" s="143" t="s">
        <v>316</v>
      </c>
      <c r="D136" s="118">
        <v>3</v>
      </c>
      <c r="E136" s="144" t="s">
        <v>26</v>
      </c>
      <c r="F136" s="123"/>
      <c r="G136" s="159"/>
      <c r="H136" s="145"/>
    </row>
    <row r="137" spans="1:8" ht="17.25">
      <c r="A137" s="137"/>
      <c r="B137" s="138" t="s">
        <v>256</v>
      </c>
      <c r="C137" s="138" t="s">
        <v>296</v>
      </c>
      <c r="D137" s="117"/>
      <c r="E137" s="139"/>
      <c r="F137" s="122"/>
      <c r="G137" s="122"/>
      <c r="H137" s="140"/>
    </row>
    <row r="138" spans="1:8" ht="17.25">
      <c r="A138" s="141"/>
      <c r="B138" s="143" t="s">
        <v>231</v>
      </c>
      <c r="C138" s="143" t="s">
        <v>240</v>
      </c>
      <c r="D138" s="118">
        <v>6</v>
      </c>
      <c r="E138" s="144" t="s">
        <v>26</v>
      </c>
      <c r="F138" s="123"/>
      <c r="G138" s="159"/>
      <c r="H138" s="145"/>
    </row>
    <row r="139" spans="1:8" ht="17.25">
      <c r="A139" s="137"/>
      <c r="B139" s="138"/>
      <c r="C139" s="138" t="s">
        <v>248</v>
      </c>
      <c r="D139" s="117"/>
      <c r="E139" s="139"/>
      <c r="F139" s="122"/>
      <c r="G139" s="122"/>
      <c r="H139" s="140"/>
    </row>
    <row r="140" spans="1:8" ht="17.25">
      <c r="A140" s="141"/>
      <c r="B140" s="143" t="s">
        <v>245</v>
      </c>
      <c r="C140" s="143" t="s">
        <v>246</v>
      </c>
      <c r="D140" s="118">
        <v>2</v>
      </c>
      <c r="E140" s="144" t="s">
        <v>26</v>
      </c>
      <c r="F140" s="123"/>
      <c r="G140" s="159"/>
      <c r="H140" s="145"/>
    </row>
    <row r="141" spans="1:8" ht="17.25">
      <c r="A141" s="137"/>
      <c r="B141" s="138"/>
      <c r="C141" s="138" t="s">
        <v>249</v>
      </c>
      <c r="D141" s="117"/>
      <c r="E141" s="139"/>
      <c r="F141" s="122"/>
      <c r="G141" s="122"/>
      <c r="H141" s="140"/>
    </row>
    <row r="142" spans="1:8" ht="17.25">
      <c r="A142" s="141"/>
      <c r="B142" s="143" t="s">
        <v>245</v>
      </c>
      <c r="C142" s="143" t="s">
        <v>247</v>
      </c>
      <c r="D142" s="118">
        <v>5</v>
      </c>
      <c r="E142" s="144" t="s">
        <v>26</v>
      </c>
      <c r="F142" s="123"/>
      <c r="G142" s="159"/>
      <c r="H142" s="145"/>
    </row>
    <row r="143" spans="1:8" ht="17.25">
      <c r="A143" s="137"/>
      <c r="B143" s="138"/>
      <c r="C143" s="138" t="s">
        <v>243</v>
      </c>
      <c r="D143" s="117"/>
      <c r="E143" s="139"/>
      <c r="F143" s="122"/>
      <c r="G143" s="122"/>
      <c r="H143" s="140"/>
    </row>
    <row r="144" spans="1:8" ht="17.25">
      <c r="A144" s="141"/>
      <c r="B144" s="143" t="s">
        <v>241</v>
      </c>
      <c r="C144" s="143" t="s">
        <v>239</v>
      </c>
      <c r="D144" s="118">
        <v>2</v>
      </c>
      <c r="E144" s="144" t="s">
        <v>26</v>
      </c>
      <c r="F144" s="123"/>
      <c r="G144" s="159"/>
      <c r="H144" s="145"/>
    </row>
    <row r="145" spans="1:8" ht="17.25">
      <c r="A145" s="137"/>
      <c r="B145" s="138"/>
      <c r="C145" s="138" t="s">
        <v>243</v>
      </c>
      <c r="D145" s="117"/>
      <c r="E145" s="139"/>
      <c r="F145" s="122"/>
      <c r="G145" s="122"/>
      <c r="H145" s="140"/>
    </row>
    <row r="146" spans="1:8" ht="17.25">
      <c r="A146" s="141"/>
      <c r="B146" s="143" t="s">
        <v>241</v>
      </c>
      <c r="C146" s="143" t="s">
        <v>235</v>
      </c>
      <c r="D146" s="118">
        <v>6</v>
      </c>
      <c r="E146" s="144" t="s">
        <v>26</v>
      </c>
      <c r="F146" s="123"/>
      <c r="G146" s="159"/>
      <c r="H146" s="145"/>
    </row>
    <row r="147" spans="1:8" ht="17.25">
      <c r="A147" s="137"/>
      <c r="B147" s="138"/>
      <c r="C147" s="138" t="s">
        <v>244</v>
      </c>
      <c r="D147" s="117"/>
      <c r="E147" s="139"/>
      <c r="F147" s="122"/>
      <c r="G147" s="122"/>
      <c r="H147" s="140"/>
    </row>
    <row r="148" spans="1:8" ht="17.25">
      <c r="A148" s="141"/>
      <c r="B148" s="143" t="s">
        <v>242</v>
      </c>
      <c r="C148" s="143" t="s">
        <v>233</v>
      </c>
      <c r="D148" s="118">
        <v>2</v>
      </c>
      <c r="E148" s="144" t="s">
        <v>26</v>
      </c>
      <c r="F148" s="123"/>
      <c r="G148" s="159"/>
      <c r="H148" s="145"/>
    </row>
    <row r="149" spans="1:8" ht="17.25">
      <c r="A149" s="137"/>
      <c r="B149" s="138"/>
      <c r="C149" s="138" t="s">
        <v>257</v>
      </c>
      <c r="D149" s="117"/>
      <c r="E149" s="139"/>
      <c r="F149" s="122"/>
      <c r="G149" s="122"/>
      <c r="H149" s="140"/>
    </row>
    <row r="150" spans="1:8" ht="17.25">
      <c r="A150" s="141"/>
      <c r="B150" s="143" t="s">
        <v>242</v>
      </c>
      <c r="C150" s="143" t="s">
        <v>259</v>
      </c>
      <c r="D150" s="118">
        <v>1</v>
      </c>
      <c r="E150" s="144" t="s">
        <v>26</v>
      </c>
      <c r="F150" s="123"/>
      <c r="G150" s="159"/>
      <c r="H150" s="145"/>
    </row>
    <row r="151" spans="1:8" ht="17.25">
      <c r="A151" s="137"/>
      <c r="B151" s="138"/>
      <c r="C151" s="138" t="s">
        <v>258</v>
      </c>
      <c r="D151" s="117"/>
      <c r="E151" s="139"/>
      <c r="F151" s="122"/>
      <c r="G151" s="122"/>
      <c r="H151" s="140"/>
    </row>
    <row r="152" spans="1:8" ht="17.25">
      <c r="A152" s="141"/>
      <c r="B152" s="143" t="s">
        <v>242</v>
      </c>
      <c r="C152" s="143" t="s">
        <v>260</v>
      </c>
      <c r="D152" s="118">
        <v>1</v>
      </c>
      <c r="E152" s="144" t="s">
        <v>26</v>
      </c>
      <c r="F152" s="123"/>
      <c r="G152" s="159"/>
      <c r="H152" s="145"/>
    </row>
    <row r="153" spans="1:8" ht="17.25">
      <c r="A153" s="137"/>
      <c r="B153" s="138"/>
      <c r="C153" s="138" t="s">
        <v>243</v>
      </c>
      <c r="D153" s="117"/>
      <c r="E153" s="139"/>
      <c r="F153" s="122"/>
      <c r="G153" s="122"/>
      <c r="H153" s="140"/>
    </row>
    <row r="154" spans="1:8" ht="17.25">
      <c r="A154" s="141"/>
      <c r="B154" s="143" t="s">
        <v>241</v>
      </c>
      <c r="C154" s="143" t="s">
        <v>236</v>
      </c>
      <c r="D154" s="118">
        <v>2</v>
      </c>
      <c r="E154" s="144" t="s">
        <v>26</v>
      </c>
      <c r="F154" s="123"/>
      <c r="G154" s="159"/>
      <c r="H154" s="145"/>
    </row>
    <row r="155" spans="1:8" ht="17.25">
      <c r="A155" s="137"/>
      <c r="B155" s="138"/>
      <c r="C155" s="138" t="s">
        <v>257</v>
      </c>
      <c r="D155" s="117"/>
      <c r="E155" s="139"/>
      <c r="F155" s="122"/>
      <c r="G155" s="122"/>
      <c r="H155" s="140"/>
    </row>
    <row r="156" spans="1:8" ht="17.25">
      <c r="A156" s="141"/>
      <c r="B156" s="143" t="s">
        <v>242</v>
      </c>
      <c r="C156" s="143" t="s">
        <v>234</v>
      </c>
      <c r="D156" s="118">
        <v>2</v>
      </c>
      <c r="E156" s="144" t="s">
        <v>26</v>
      </c>
      <c r="F156" s="123"/>
      <c r="G156" s="159"/>
      <c r="H156" s="145"/>
    </row>
    <row r="157" spans="1:8" s="129" customFormat="1" ht="20.100000000000001" customHeight="1">
      <c r="A157" s="137"/>
      <c r="B157" s="161"/>
      <c r="C157" s="161"/>
      <c r="D157" s="162"/>
      <c r="E157" s="163"/>
      <c r="F157" s="122"/>
      <c r="G157" s="158"/>
      <c r="H157" s="140"/>
    </row>
    <row r="158" spans="1:8" s="129" customFormat="1" ht="20.100000000000001" customHeight="1">
      <c r="A158" s="141"/>
      <c r="B158" s="142" t="s">
        <v>290</v>
      </c>
      <c r="C158" s="142" t="s">
        <v>317</v>
      </c>
      <c r="D158" s="164">
        <v>8</v>
      </c>
      <c r="E158" s="165" t="s">
        <v>230</v>
      </c>
      <c r="F158" s="123"/>
      <c r="G158" s="159"/>
      <c r="H158" s="145"/>
    </row>
    <row r="159" spans="1:8" ht="17.25">
      <c r="A159" s="137"/>
      <c r="B159" s="138"/>
      <c r="C159" s="138" t="s">
        <v>193</v>
      </c>
      <c r="D159" s="117"/>
      <c r="E159" s="139"/>
      <c r="F159" s="122"/>
      <c r="G159" s="122"/>
      <c r="H159" s="140"/>
    </row>
    <row r="160" spans="1:8" ht="17.25">
      <c r="A160" s="141"/>
      <c r="B160" s="143" t="s">
        <v>271</v>
      </c>
      <c r="C160" s="143" t="s">
        <v>194</v>
      </c>
      <c r="D160" s="118">
        <v>8</v>
      </c>
      <c r="E160" s="144" t="s">
        <v>230</v>
      </c>
      <c r="F160" s="123"/>
      <c r="G160" s="159"/>
      <c r="H160" s="145"/>
    </row>
    <row r="161" spans="1:8" s="175" customFormat="1" ht="17.25">
      <c r="A161" s="137"/>
      <c r="B161" s="138"/>
      <c r="C161" s="138"/>
      <c r="D161" s="117"/>
      <c r="E161" s="139"/>
      <c r="F161" s="122"/>
      <c r="G161" s="122"/>
      <c r="H161" s="140"/>
    </row>
    <row r="162" spans="1:8" s="175" customFormat="1" ht="17.25">
      <c r="A162" s="141"/>
      <c r="B162" s="143" t="s">
        <v>366</v>
      </c>
      <c r="C162" s="143"/>
      <c r="D162" s="118">
        <v>59.6</v>
      </c>
      <c r="E162" s="144" t="s">
        <v>229</v>
      </c>
      <c r="F162" s="123"/>
      <c r="G162" s="159"/>
      <c r="H162" s="145"/>
    </row>
    <row r="163" spans="1:8" s="175" customFormat="1" ht="17.25">
      <c r="A163" s="137"/>
      <c r="B163" s="138"/>
      <c r="C163" s="138"/>
      <c r="D163" s="117"/>
      <c r="E163" s="139"/>
      <c r="F163" s="122"/>
      <c r="G163" s="122"/>
      <c r="H163" s="140"/>
    </row>
    <row r="164" spans="1:8" s="175" customFormat="1" ht="17.25">
      <c r="A164" s="141"/>
      <c r="B164" s="143" t="s">
        <v>367</v>
      </c>
      <c r="C164" s="143"/>
      <c r="D164" s="118">
        <v>26.5</v>
      </c>
      <c r="E164" s="144" t="s">
        <v>229</v>
      </c>
      <c r="F164" s="123"/>
      <c r="G164" s="159"/>
      <c r="H164" s="145"/>
    </row>
    <row r="165" spans="1:8" s="175" customFormat="1" ht="17.25">
      <c r="A165" s="137"/>
      <c r="B165" s="138"/>
      <c r="C165" s="138"/>
      <c r="D165" s="117"/>
      <c r="E165" s="139"/>
      <c r="F165" s="122"/>
      <c r="G165" s="122"/>
      <c r="H165" s="140"/>
    </row>
    <row r="166" spans="1:8" s="175" customFormat="1" ht="17.25">
      <c r="A166" s="141"/>
      <c r="B166" s="143" t="s">
        <v>214</v>
      </c>
      <c r="C166" s="143"/>
      <c r="D166" s="118">
        <v>13.8</v>
      </c>
      <c r="E166" s="144" t="s">
        <v>229</v>
      </c>
      <c r="F166" s="123"/>
      <c r="G166" s="159"/>
      <c r="H166" s="145"/>
    </row>
    <row r="167" spans="1:8" ht="17.25">
      <c r="A167" s="137"/>
      <c r="B167" s="138"/>
      <c r="C167" s="138" t="s">
        <v>409</v>
      </c>
      <c r="D167" s="117"/>
      <c r="E167" s="139"/>
      <c r="F167" s="122"/>
      <c r="G167" s="122"/>
      <c r="H167" s="140"/>
    </row>
    <row r="168" spans="1:8" ht="17.25">
      <c r="A168" s="141"/>
      <c r="B168" s="143" t="s">
        <v>192</v>
      </c>
      <c r="C168" s="143" t="s">
        <v>368</v>
      </c>
      <c r="D168" s="118">
        <v>4</v>
      </c>
      <c r="E168" s="144" t="s">
        <v>230</v>
      </c>
      <c r="F168" s="123"/>
      <c r="G168" s="159"/>
      <c r="H168" s="145"/>
    </row>
    <row r="169" spans="1:8" ht="17.25">
      <c r="A169" s="137"/>
      <c r="B169" s="138"/>
      <c r="C169" s="138"/>
      <c r="D169" s="117"/>
      <c r="E169" s="139"/>
      <c r="F169" s="122"/>
      <c r="G169" s="122"/>
      <c r="H169" s="140"/>
    </row>
    <row r="170" spans="1:8" ht="17.25">
      <c r="A170" s="141"/>
      <c r="B170" s="143" t="s">
        <v>297</v>
      </c>
      <c r="C170" s="143" t="s">
        <v>298</v>
      </c>
      <c r="D170" s="118">
        <v>1</v>
      </c>
      <c r="E170" s="144" t="s">
        <v>26</v>
      </c>
      <c r="F170" s="123"/>
      <c r="G170" s="159"/>
      <c r="H170" s="145"/>
    </row>
    <row r="171" spans="1:8" ht="17.25">
      <c r="A171" s="137"/>
      <c r="B171" s="138"/>
      <c r="C171" s="138"/>
      <c r="D171" s="117"/>
      <c r="E171" s="139"/>
      <c r="F171" s="122"/>
      <c r="G171" s="122"/>
      <c r="H171" s="140"/>
    </row>
    <row r="172" spans="1:8" ht="17.25">
      <c r="A172" s="141"/>
      <c r="B172" s="143" t="s">
        <v>237</v>
      </c>
      <c r="C172" s="143"/>
      <c r="D172" s="118">
        <v>1</v>
      </c>
      <c r="E172" s="144" t="s">
        <v>26</v>
      </c>
      <c r="F172" s="123"/>
      <c r="G172" s="159"/>
      <c r="H172" s="145"/>
    </row>
    <row r="173" spans="1:8" ht="17.25">
      <c r="A173" s="137"/>
      <c r="B173" s="161"/>
      <c r="C173" s="161"/>
      <c r="D173" s="117"/>
      <c r="E173" s="139"/>
      <c r="F173" s="122"/>
      <c r="G173" s="122"/>
      <c r="H173" s="140"/>
    </row>
    <row r="174" spans="1:8" ht="17.25">
      <c r="A174" s="141"/>
      <c r="B174" s="142" t="s">
        <v>200</v>
      </c>
      <c r="C174" s="142" t="s">
        <v>201</v>
      </c>
      <c r="D174" s="118">
        <v>1</v>
      </c>
      <c r="E174" s="144" t="s">
        <v>300</v>
      </c>
      <c r="F174" s="123"/>
      <c r="G174" s="159"/>
      <c r="H174" s="145"/>
    </row>
    <row r="175" spans="1:8" s="129" customFormat="1" ht="20.100000000000001" customHeight="1">
      <c r="A175" s="137"/>
      <c r="B175" s="138"/>
      <c r="C175" s="161"/>
      <c r="D175" s="117"/>
      <c r="E175" s="139"/>
      <c r="F175" s="122"/>
      <c r="G175" s="122"/>
      <c r="H175" s="140"/>
    </row>
    <row r="176" spans="1:8" s="129" customFormat="1" ht="20.100000000000001" customHeight="1">
      <c r="A176" s="141"/>
      <c r="B176" s="172" t="s">
        <v>369</v>
      </c>
      <c r="C176" s="142"/>
      <c r="D176" s="118"/>
      <c r="E176" s="144"/>
      <c r="F176" s="123"/>
      <c r="G176" s="123"/>
      <c r="H176" s="145"/>
    </row>
    <row r="177" spans="1:8" s="129" customFormat="1" ht="20.100000000000001" customHeight="1">
      <c r="A177" s="137"/>
      <c r="B177" s="138"/>
      <c r="C177" s="161"/>
      <c r="D177" s="117"/>
      <c r="E177" s="139"/>
      <c r="F177" s="122"/>
      <c r="G177" s="122"/>
      <c r="H177" s="140"/>
    </row>
    <row r="178" spans="1:8" s="129" customFormat="1" ht="20.100000000000001" customHeight="1">
      <c r="A178" s="141"/>
      <c r="B178" s="143"/>
      <c r="C178" s="142"/>
      <c r="D178" s="118"/>
      <c r="E178" s="144"/>
      <c r="F178" s="123"/>
      <c r="G178" s="123"/>
      <c r="H178" s="145"/>
    </row>
    <row r="179" spans="1:8" s="129" customFormat="1" ht="20.100000000000001" customHeight="1">
      <c r="A179" s="137"/>
      <c r="B179" s="138"/>
      <c r="C179" s="161"/>
      <c r="D179" s="117"/>
      <c r="E179" s="139"/>
      <c r="F179" s="122"/>
      <c r="G179" s="122"/>
      <c r="H179" s="140"/>
    </row>
    <row r="180" spans="1:8" s="129" customFormat="1" ht="20.100000000000001" customHeight="1">
      <c r="A180" s="141">
        <v>6</v>
      </c>
      <c r="B180" s="143" t="s">
        <v>314</v>
      </c>
      <c r="C180" s="143"/>
      <c r="D180" s="118"/>
      <c r="E180" s="144"/>
      <c r="F180" s="123"/>
      <c r="G180" s="123"/>
      <c r="H180" s="145"/>
    </row>
    <row r="181" spans="1:8" s="129" customFormat="1" ht="20.100000000000001" customHeight="1">
      <c r="A181" s="137"/>
      <c r="B181" s="138"/>
      <c r="C181" s="161" t="s">
        <v>411</v>
      </c>
      <c r="D181" s="117"/>
      <c r="E181" s="139"/>
      <c r="F181" s="122"/>
      <c r="G181" s="122"/>
      <c r="H181" s="140"/>
    </row>
    <row r="182" spans="1:8" s="129" customFormat="1" ht="20.100000000000001" customHeight="1">
      <c r="A182" s="141"/>
      <c r="B182" s="143" t="s">
        <v>370</v>
      </c>
      <c r="C182" s="143" t="s">
        <v>410</v>
      </c>
      <c r="D182" s="118">
        <v>2</v>
      </c>
      <c r="E182" s="144" t="s">
        <v>183</v>
      </c>
      <c r="F182" s="123"/>
      <c r="G182" s="123"/>
      <c r="H182" s="145"/>
    </row>
    <row r="183" spans="1:8" s="129" customFormat="1" ht="20.100000000000001" customHeight="1">
      <c r="A183" s="137"/>
      <c r="B183" s="138"/>
      <c r="C183" s="161"/>
      <c r="D183" s="117"/>
      <c r="E183" s="139"/>
      <c r="F183" s="122"/>
      <c r="G183" s="122"/>
      <c r="H183" s="140"/>
    </row>
    <row r="184" spans="1:8" s="129" customFormat="1" ht="20.100000000000001" customHeight="1">
      <c r="A184" s="141"/>
      <c r="B184" s="172" t="s">
        <v>315</v>
      </c>
      <c r="C184" s="142"/>
      <c r="D184" s="118"/>
      <c r="E184" s="144"/>
      <c r="F184" s="123"/>
      <c r="G184" s="123"/>
      <c r="H184" s="145"/>
    </row>
    <row r="185" spans="1:8" s="129" customFormat="1" ht="20.100000000000001" customHeight="1">
      <c r="A185" s="137"/>
      <c r="B185" s="138"/>
      <c r="C185" s="161"/>
      <c r="D185" s="117"/>
      <c r="E185" s="139"/>
      <c r="F185" s="122"/>
      <c r="G185" s="122"/>
      <c r="H185" s="140"/>
    </row>
    <row r="186" spans="1:8" s="129" customFormat="1" ht="20.100000000000001" customHeight="1">
      <c r="A186" s="141"/>
      <c r="B186" s="143"/>
      <c r="C186" s="142"/>
      <c r="D186" s="118"/>
      <c r="E186" s="144"/>
      <c r="F186" s="123"/>
      <c r="G186" s="123"/>
      <c r="H186" s="145"/>
    </row>
    <row r="187" spans="1:8" s="129" customFormat="1" ht="20.100000000000001" customHeight="1">
      <c r="A187" s="137"/>
      <c r="B187" s="138"/>
      <c r="C187" s="138"/>
      <c r="D187" s="117"/>
      <c r="E187" s="139"/>
      <c r="F187" s="122"/>
      <c r="G187" s="122"/>
      <c r="H187" s="140"/>
    </row>
    <row r="188" spans="1:8" s="129" customFormat="1" ht="20.100000000000001" customHeight="1">
      <c r="A188" s="141">
        <v>7</v>
      </c>
      <c r="B188" s="143" t="s">
        <v>304</v>
      </c>
      <c r="C188" s="143"/>
      <c r="D188" s="118"/>
      <c r="E188" s="144"/>
      <c r="F188" s="123"/>
      <c r="G188" s="159"/>
      <c r="H188" s="145"/>
    </row>
    <row r="189" spans="1:8" ht="17.25">
      <c r="A189" s="137"/>
      <c r="B189" s="138"/>
      <c r="C189" s="138" t="s">
        <v>339</v>
      </c>
      <c r="D189" s="117"/>
      <c r="E189" s="139"/>
      <c r="F189" s="122"/>
      <c r="G189" s="122"/>
      <c r="H189" s="140"/>
    </row>
    <row r="190" spans="1:8" ht="17.25">
      <c r="A190" s="141"/>
      <c r="B190" s="143" t="s">
        <v>309</v>
      </c>
      <c r="C190" s="143" t="s">
        <v>371</v>
      </c>
      <c r="D190" s="180">
        <v>0.44</v>
      </c>
      <c r="E190" s="144" t="s">
        <v>251</v>
      </c>
      <c r="F190" s="123"/>
      <c r="G190" s="159"/>
      <c r="H190" s="145"/>
    </row>
    <row r="191" spans="1:8" ht="17.25">
      <c r="A191" s="137"/>
      <c r="B191" s="138"/>
      <c r="C191" s="138"/>
      <c r="D191" s="117"/>
      <c r="E191" s="139"/>
      <c r="F191" s="122"/>
      <c r="G191" s="122"/>
      <c r="H191" s="140"/>
    </row>
    <row r="192" spans="1:8" ht="17.25">
      <c r="A192" s="141"/>
      <c r="B192" s="143" t="s">
        <v>305</v>
      </c>
      <c r="C192" s="143" t="s">
        <v>372</v>
      </c>
      <c r="D192" s="118">
        <v>9.3000000000000007</v>
      </c>
      <c r="E192" s="144" t="s">
        <v>229</v>
      </c>
      <c r="F192" s="123"/>
      <c r="G192" s="159"/>
      <c r="H192" s="145"/>
    </row>
    <row r="193" spans="1:8" ht="17.25">
      <c r="A193" s="137"/>
      <c r="B193" s="138"/>
      <c r="C193" s="138"/>
      <c r="D193" s="117"/>
      <c r="E193" s="139"/>
      <c r="F193" s="122"/>
      <c r="G193" s="122"/>
      <c r="H193" s="140"/>
    </row>
    <row r="194" spans="1:8" ht="17.25">
      <c r="A194" s="141"/>
      <c r="B194" s="143" t="s">
        <v>347</v>
      </c>
      <c r="C194" s="143" t="s">
        <v>373</v>
      </c>
      <c r="D194" s="180">
        <v>0.74</v>
      </c>
      <c r="E194" s="144" t="s">
        <v>251</v>
      </c>
      <c r="F194" s="123"/>
      <c r="G194" s="159"/>
      <c r="H194" s="145"/>
    </row>
    <row r="195" spans="1:8" ht="17.25">
      <c r="A195" s="137"/>
      <c r="B195" s="138"/>
      <c r="C195" s="138"/>
      <c r="D195" s="117"/>
      <c r="E195" s="139"/>
      <c r="F195" s="122"/>
      <c r="G195" s="122"/>
      <c r="H195" s="140"/>
    </row>
    <row r="196" spans="1:8" ht="17.25">
      <c r="A196" s="141"/>
      <c r="B196" s="143" t="s">
        <v>312</v>
      </c>
      <c r="C196" s="143" t="s">
        <v>313</v>
      </c>
      <c r="D196" s="118">
        <v>1</v>
      </c>
      <c r="E196" s="144" t="s">
        <v>134</v>
      </c>
      <c r="F196" s="123"/>
      <c r="G196" s="159"/>
      <c r="H196" s="145"/>
    </row>
    <row r="197" spans="1:8" ht="17.25">
      <c r="A197" s="137"/>
      <c r="B197" s="138"/>
      <c r="C197" s="138"/>
      <c r="D197" s="117"/>
      <c r="E197" s="139"/>
      <c r="F197" s="122"/>
      <c r="G197" s="122"/>
      <c r="H197" s="140"/>
    </row>
    <row r="198" spans="1:8" ht="17.25">
      <c r="A198" s="141"/>
      <c r="B198" s="143" t="s">
        <v>307</v>
      </c>
      <c r="C198" s="143" t="s">
        <v>310</v>
      </c>
      <c r="D198" s="180">
        <v>1.44</v>
      </c>
      <c r="E198" s="144" t="s">
        <v>251</v>
      </c>
      <c r="F198" s="123"/>
      <c r="G198" s="159"/>
      <c r="H198" s="145"/>
    </row>
    <row r="199" spans="1:8" ht="17.25">
      <c r="A199" s="137"/>
      <c r="B199" s="138"/>
      <c r="C199" s="138"/>
      <c r="D199" s="117"/>
      <c r="E199" s="139"/>
      <c r="F199" s="122"/>
      <c r="G199" s="122"/>
      <c r="H199" s="140"/>
    </row>
    <row r="200" spans="1:8" ht="17.25">
      <c r="A200" s="141"/>
      <c r="B200" s="143" t="s">
        <v>311</v>
      </c>
      <c r="C200" s="143" t="s">
        <v>374</v>
      </c>
      <c r="D200" s="118">
        <v>1</v>
      </c>
      <c r="E200" s="144" t="s">
        <v>134</v>
      </c>
      <c r="F200" s="123"/>
      <c r="G200" s="159"/>
      <c r="H200" s="145"/>
    </row>
    <row r="201" spans="1:8" ht="17.25">
      <c r="A201" s="137"/>
      <c r="B201" s="138"/>
      <c r="C201" s="138" t="s">
        <v>308</v>
      </c>
      <c r="D201" s="117"/>
      <c r="E201" s="139"/>
      <c r="F201" s="122"/>
      <c r="G201" s="122"/>
      <c r="H201" s="140"/>
    </row>
    <row r="202" spans="1:8" ht="17.25">
      <c r="A202" s="141"/>
      <c r="B202" s="143" t="s">
        <v>302</v>
      </c>
      <c r="C202" s="143" t="s">
        <v>303</v>
      </c>
      <c r="D202" s="118">
        <v>25</v>
      </c>
      <c r="E202" s="144" t="s">
        <v>250</v>
      </c>
      <c r="F202" s="123"/>
      <c r="G202" s="159"/>
      <c r="H202" s="145"/>
    </row>
    <row r="203" spans="1:8" s="129" customFormat="1" ht="20.100000000000001" customHeight="1">
      <c r="A203" s="137"/>
      <c r="B203" s="138"/>
      <c r="C203" s="161"/>
      <c r="D203" s="117"/>
      <c r="E203" s="139"/>
      <c r="F203" s="122"/>
      <c r="G203" s="122"/>
      <c r="H203" s="140"/>
    </row>
    <row r="204" spans="1:8" s="129" customFormat="1" ht="20.100000000000001" customHeight="1">
      <c r="A204" s="141"/>
      <c r="B204" s="172" t="s">
        <v>350</v>
      </c>
      <c r="C204" s="142"/>
      <c r="D204" s="118"/>
      <c r="E204" s="144"/>
      <c r="F204" s="123"/>
      <c r="G204" s="123"/>
      <c r="H204" s="145"/>
    </row>
    <row r="205" spans="1:8" ht="17.25">
      <c r="A205" s="137"/>
      <c r="B205" s="138"/>
      <c r="C205" s="138"/>
      <c r="D205" s="117"/>
      <c r="E205" s="139"/>
      <c r="F205" s="122"/>
      <c r="G205" s="122"/>
      <c r="H205" s="140"/>
    </row>
    <row r="206" spans="1:8" ht="17.25">
      <c r="A206" s="141"/>
      <c r="B206" s="143"/>
      <c r="C206" s="143"/>
      <c r="D206" s="118"/>
      <c r="E206" s="144"/>
      <c r="F206" s="123"/>
      <c r="G206" s="123"/>
      <c r="H206" s="145"/>
    </row>
    <row r="207" spans="1:8" s="129" customFormat="1" ht="20.100000000000001" customHeight="1">
      <c r="A207" s="137"/>
      <c r="B207" s="138"/>
      <c r="C207" s="138"/>
      <c r="D207" s="117"/>
      <c r="E207" s="139"/>
      <c r="F207" s="122"/>
      <c r="G207" s="122"/>
      <c r="H207" s="140"/>
    </row>
    <row r="208" spans="1:8" s="129" customFormat="1" ht="20.100000000000001" customHeight="1">
      <c r="A208" s="141" t="s">
        <v>262</v>
      </c>
      <c r="B208" s="143" t="s">
        <v>207</v>
      </c>
      <c r="C208" s="143"/>
      <c r="D208" s="118"/>
      <c r="E208" s="144"/>
      <c r="F208" s="123"/>
      <c r="G208" s="159"/>
      <c r="H208" s="145"/>
    </row>
    <row r="209" spans="1:8" s="129" customFormat="1" ht="20.100000000000001" customHeight="1">
      <c r="A209" s="137"/>
      <c r="B209" s="138"/>
      <c r="C209" s="138"/>
      <c r="D209" s="117"/>
      <c r="E209" s="139"/>
      <c r="F209" s="122"/>
      <c r="G209" s="122"/>
      <c r="H209" s="140"/>
    </row>
    <row r="210" spans="1:8" s="129" customFormat="1" ht="20.100000000000001" customHeight="1">
      <c r="A210" s="141"/>
      <c r="B210" s="143" t="s">
        <v>263</v>
      </c>
      <c r="C210" s="143"/>
      <c r="D210" s="118"/>
      <c r="E210" s="144"/>
      <c r="F210" s="123"/>
      <c r="G210" s="159"/>
      <c r="H210" s="145"/>
    </row>
    <row r="211" spans="1:8" ht="17.25">
      <c r="A211" s="137"/>
      <c r="B211" s="138"/>
      <c r="C211" s="138"/>
      <c r="D211" s="117"/>
      <c r="E211" s="139"/>
      <c r="F211" s="122"/>
      <c r="G211" s="122"/>
      <c r="H211" s="140"/>
    </row>
    <row r="212" spans="1:8" ht="17.25">
      <c r="A212" s="141"/>
      <c r="B212" s="143" t="s">
        <v>208</v>
      </c>
      <c r="C212" s="143"/>
      <c r="D212" s="173"/>
      <c r="E212" s="144"/>
      <c r="F212" s="123"/>
      <c r="G212" s="159"/>
      <c r="H212" s="145"/>
    </row>
    <row r="213" spans="1:8" ht="17.25">
      <c r="A213" s="137"/>
      <c r="B213" s="138"/>
      <c r="C213" s="138" t="s">
        <v>209</v>
      </c>
      <c r="D213" s="117"/>
      <c r="E213" s="139"/>
      <c r="F213" s="122"/>
      <c r="G213" s="122"/>
      <c r="H213" s="140"/>
    </row>
    <row r="214" spans="1:8" ht="17.25">
      <c r="A214" s="141"/>
      <c r="B214" s="143" t="s">
        <v>210</v>
      </c>
      <c r="C214" s="143" t="s">
        <v>294</v>
      </c>
      <c r="D214" s="118">
        <v>2</v>
      </c>
      <c r="E214" s="144" t="s">
        <v>261</v>
      </c>
      <c r="F214" s="123"/>
      <c r="G214" s="159"/>
      <c r="H214" s="145"/>
    </row>
    <row r="215" spans="1:8" ht="17.25">
      <c r="A215" s="137"/>
      <c r="B215" s="138"/>
      <c r="C215" s="138" t="s">
        <v>209</v>
      </c>
      <c r="D215" s="117"/>
      <c r="E215" s="139"/>
      <c r="F215" s="122"/>
      <c r="G215" s="122"/>
      <c r="H215" s="140"/>
    </row>
    <row r="216" spans="1:8" ht="17.25">
      <c r="A216" s="141"/>
      <c r="B216" s="143" t="s">
        <v>211</v>
      </c>
      <c r="C216" s="143"/>
      <c r="D216" s="118">
        <v>1</v>
      </c>
      <c r="E216" s="144" t="s">
        <v>134</v>
      </c>
      <c r="F216" s="123"/>
      <c r="G216" s="159"/>
      <c r="H216" s="145"/>
    </row>
    <row r="217" spans="1:8" ht="17.25">
      <c r="A217" s="137"/>
      <c r="B217" s="138"/>
      <c r="C217" s="138"/>
      <c r="D217" s="117"/>
      <c r="E217" s="139"/>
      <c r="F217" s="122"/>
      <c r="G217" s="122"/>
      <c r="H217" s="140"/>
    </row>
    <row r="218" spans="1:8" ht="17.25">
      <c r="A218" s="141"/>
      <c r="B218" s="143" t="s">
        <v>291</v>
      </c>
      <c r="C218" s="143"/>
      <c r="D218" s="118">
        <v>2</v>
      </c>
      <c r="E218" s="144" t="s">
        <v>278</v>
      </c>
      <c r="F218" s="123"/>
      <c r="G218" s="123"/>
      <c r="H218" s="145"/>
    </row>
    <row r="219" spans="1:8" s="129" customFormat="1" ht="20.100000000000001" customHeight="1">
      <c r="A219" s="137"/>
      <c r="B219" s="138"/>
      <c r="C219" s="161"/>
      <c r="D219" s="117"/>
      <c r="E219" s="139"/>
      <c r="F219" s="122"/>
      <c r="G219" s="122"/>
      <c r="H219" s="140"/>
    </row>
    <row r="220" spans="1:8" s="129" customFormat="1" ht="20.100000000000001" customHeight="1">
      <c r="A220" s="141"/>
      <c r="B220" s="172" t="s">
        <v>279</v>
      </c>
      <c r="C220" s="142"/>
      <c r="D220" s="118"/>
      <c r="E220" s="144"/>
      <c r="F220" s="123"/>
      <c r="G220" s="123"/>
      <c r="H220" s="145"/>
    </row>
    <row r="221" spans="1:8" ht="17.25">
      <c r="A221" s="137"/>
      <c r="B221" s="138"/>
      <c r="C221" s="138"/>
      <c r="D221" s="117"/>
      <c r="E221" s="139"/>
      <c r="F221" s="122"/>
      <c r="G221" s="122"/>
      <c r="H221" s="140"/>
    </row>
    <row r="222" spans="1:8" ht="17.25">
      <c r="A222" s="141"/>
      <c r="B222" s="143"/>
      <c r="C222" s="143"/>
      <c r="D222" s="118"/>
      <c r="E222" s="144"/>
      <c r="F222" s="123"/>
      <c r="G222" s="159"/>
      <c r="H222" s="145"/>
    </row>
  </sheetData>
  <mergeCells count="1">
    <mergeCell ref="A2:B2"/>
  </mergeCells>
  <phoneticPr fontId="6"/>
  <pageMargins left="0.55118110236220474" right="0.19685039370078741" top="0.59055118110236227" bottom="0.59055118110236227" header="0.19685039370078741" footer="0.39370078740157483"/>
  <pageSetup paperSize="9" scale="61" fitToHeight="0" orientation="portrait" r:id="rId1"/>
  <headerFooter alignWithMargins="0"/>
  <rowBreaks count="3" manualBreakCount="3">
    <brk id="68" max="7" man="1"/>
    <brk id="134" max="7" man="1"/>
    <brk id="20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75A9-3661-4DA7-BCBC-E2E58692BC65}">
  <dimension ref="A1:AU54"/>
  <sheetViews>
    <sheetView workbookViewId="0">
      <selection activeCell="U26" sqref="U26:W29"/>
    </sheetView>
  </sheetViews>
  <sheetFormatPr defaultColWidth="2.5" defaultRowHeight="10.7" customHeight="1"/>
  <cols>
    <col min="1" max="99" width="2.5" style="209"/>
    <col min="100" max="100" width="9" style="209" customWidth="1"/>
    <col min="101" max="101" width="23.5" style="209" customWidth="1"/>
    <col min="102" max="102" width="20.5" style="209" customWidth="1"/>
    <col min="103" max="16384" width="2.5" style="209"/>
  </cols>
  <sheetData>
    <row r="1" spans="1:47" ht="10.7" customHeigh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359" t="s">
        <v>380</v>
      </c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362" t="s">
        <v>381</v>
      </c>
      <c r="AQ1" s="362"/>
      <c r="AR1" s="362"/>
      <c r="AS1" s="362"/>
      <c r="AT1" s="362"/>
      <c r="AU1" s="363"/>
    </row>
    <row r="2" spans="1:47" ht="10.7" customHeight="1">
      <c r="A2" s="210"/>
      <c r="P2" s="211"/>
      <c r="Q2" s="211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211"/>
      <c r="AG2" s="211"/>
      <c r="AH2" s="211"/>
      <c r="AI2" s="211"/>
      <c r="AJ2" s="211"/>
      <c r="AP2" s="364"/>
      <c r="AQ2" s="364"/>
      <c r="AR2" s="364"/>
      <c r="AS2" s="364"/>
      <c r="AT2" s="364"/>
      <c r="AU2" s="365"/>
    </row>
    <row r="3" spans="1:47" ht="10.7" customHeight="1">
      <c r="A3" s="212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4"/>
    </row>
    <row r="4" spans="1:47" ht="10.7" customHeight="1">
      <c r="A4" s="366" t="s">
        <v>382</v>
      </c>
      <c r="B4" s="362"/>
      <c r="C4" s="362"/>
      <c r="D4" s="362"/>
      <c r="E4" s="369" t="s">
        <v>383</v>
      </c>
      <c r="F4" s="369"/>
      <c r="G4" s="369"/>
      <c r="H4" s="369"/>
      <c r="I4" s="369"/>
      <c r="J4" s="369" t="s">
        <v>384</v>
      </c>
      <c r="K4" s="369"/>
      <c r="L4" s="369"/>
      <c r="M4" s="369"/>
      <c r="N4" s="369"/>
      <c r="O4" s="369"/>
      <c r="P4" s="369" t="s">
        <v>385</v>
      </c>
      <c r="Q4" s="369"/>
      <c r="R4" s="369"/>
      <c r="S4" s="369"/>
      <c r="T4" s="369"/>
      <c r="U4" s="369" t="s">
        <v>386</v>
      </c>
      <c r="V4" s="369"/>
      <c r="W4" s="369"/>
      <c r="X4" s="369" t="s">
        <v>387</v>
      </c>
      <c r="Y4" s="369"/>
      <c r="Z4" s="369"/>
      <c r="AA4" s="369" t="s">
        <v>388</v>
      </c>
      <c r="AB4" s="369"/>
      <c r="AC4" s="369"/>
      <c r="AD4" s="369"/>
      <c r="AE4" s="369"/>
      <c r="AF4" s="369" t="s">
        <v>389</v>
      </c>
      <c r="AG4" s="369"/>
      <c r="AH4" s="369"/>
      <c r="AI4" s="369"/>
      <c r="AJ4" s="369"/>
      <c r="AK4" s="369"/>
      <c r="AL4" s="362" t="s">
        <v>390</v>
      </c>
      <c r="AM4" s="362"/>
      <c r="AN4" s="362"/>
      <c r="AO4" s="362"/>
      <c r="AP4" s="362"/>
      <c r="AQ4" s="362"/>
      <c r="AR4" s="362"/>
      <c r="AS4" s="362"/>
      <c r="AT4" s="362"/>
      <c r="AU4" s="363"/>
    </row>
    <row r="5" spans="1:47" ht="10.7" customHeight="1">
      <c r="A5" s="367"/>
      <c r="B5" s="368"/>
      <c r="C5" s="368"/>
      <c r="D5" s="368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68"/>
      <c r="AM5" s="368"/>
      <c r="AN5" s="368"/>
      <c r="AO5" s="368"/>
      <c r="AP5" s="368"/>
      <c r="AQ5" s="368"/>
      <c r="AR5" s="368"/>
      <c r="AS5" s="368"/>
      <c r="AT5" s="368"/>
      <c r="AU5" s="371"/>
    </row>
    <row r="6" spans="1:47" ht="9" customHeight="1">
      <c r="A6" s="343" t="s">
        <v>391</v>
      </c>
      <c r="B6" s="310"/>
      <c r="C6" s="310"/>
      <c r="D6" s="310"/>
      <c r="E6" s="311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50"/>
      <c r="V6" s="351"/>
      <c r="W6" s="352"/>
      <c r="X6" s="344" t="s">
        <v>216</v>
      </c>
      <c r="Y6" s="345"/>
      <c r="Z6" s="346"/>
      <c r="AA6" s="344"/>
      <c r="AB6" s="345"/>
      <c r="AC6" s="345"/>
      <c r="AD6" s="345"/>
      <c r="AE6" s="346"/>
      <c r="AF6" s="344"/>
      <c r="AG6" s="345"/>
      <c r="AH6" s="345"/>
      <c r="AI6" s="345"/>
      <c r="AJ6" s="345"/>
      <c r="AK6" s="346"/>
      <c r="AL6" s="215"/>
      <c r="AM6" s="216"/>
      <c r="AN6" s="216"/>
      <c r="AO6" s="216"/>
      <c r="AP6" s="216"/>
      <c r="AQ6" s="216"/>
      <c r="AR6" s="216"/>
      <c r="AS6" s="216"/>
      <c r="AT6" s="216"/>
      <c r="AU6" s="217"/>
    </row>
    <row r="7" spans="1:47" ht="9" customHeight="1">
      <c r="A7" s="276"/>
      <c r="B7" s="275"/>
      <c r="C7" s="275"/>
      <c r="D7" s="275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353"/>
      <c r="V7" s="354"/>
      <c r="W7" s="355"/>
      <c r="X7" s="259"/>
      <c r="Y7" s="260"/>
      <c r="Z7" s="261"/>
      <c r="AA7" s="259"/>
      <c r="AB7" s="260"/>
      <c r="AC7" s="260"/>
      <c r="AD7" s="260"/>
      <c r="AE7" s="261"/>
      <c r="AF7" s="259"/>
      <c r="AG7" s="260"/>
      <c r="AH7" s="260"/>
      <c r="AI7" s="260"/>
      <c r="AJ7" s="260"/>
      <c r="AK7" s="261"/>
      <c r="AL7" s="218"/>
      <c r="AM7" s="219"/>
      <c r="AN7" s="219"/>
      <c r="AO7" s="219"/>
      <c r="AP7" s="219"/>
      <c r="AQ7" s="219"/>
      <c r="AR7" s="219"/>
      <c r="AS7" s="219"/>
      <c r="AT7" s="219"/>
      <c r="AU7" s="220"/>
    </row>
    <row r="8" spans="1:47" ht="9" customHeight="1">
      <c r="A8" s="276"/>
      <c r="B8" s="275"/>
      <c r="C8" s="275"/>
      <c r="D8" s="275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353"/>
      <c r="V8" s="354"/>
      <c r="W8" s="355"/>
      <c r="X8" s="259"/>
      <c r="Y8" s="260"/>
      <c r="Z8" s="261"/>
      <c r="AA8" s="259"/>
      <c r="AB8" s="260"/>
      <c r="AC8" s="260"/>
      <c r="AD8" s="260"/>
      <c r="AE8" s="261"/>
      <c r="AF8" s="259"/>
      <c r="AG8" s="260"/>
      <c r="AH8" s="260"/>
      <c r="AI8" s="260"/>
      <c r="AJ8" s="260"/>
      <c r="AK8" s="261"/>
      <c r="AL8" s="218"/>
      <c r="AM8" s="219"/>
      <c r="AN8" s="219"/>
      <c r="AO8" s="219"/>
      <c r="AP8" s="219"/>
      <c r="AQ8" s="219"/>
      <c r="AR8" s="219"/>
      <c r="AS8" s="219"/>
      <c r="AT8" s="219"/>
      <c r="AU8" s="220"/>
    </row>
    <row r="9" spans="1:47" ht="9" customHeight="1" thickBot="1">
      <c r="A9" s="276"/>
      <c r="B9" s="275"/>
      <c r="C9" s="275"/>
      <c r="D9" s="275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356"/>
      <c r="V9" s="357"/>
      <c r="W9" s="358"/>
      <c r="X9" s="262"/>
      <c r="Y9" s="263"/>
      <c r="Z9" s="264"/>
      <c r="AA9" s="262"/>
      <c r="AB9" s="263"/>
      <c r="AC9" s="263"/>
      <c r="AD9" s="263"/>
      <c r="AE9" s="264"/>
      <c r="AF9" s="347"/>
      <c r="AG9" s="348"/>
      <c r="AH9" s="348"/>
      <c r="AI9" s="348"/>
      <c r="AJ9" s="348"/>
      <c r="AK9" s="349"/>
      <c r="AL9" s="218"/>
      <c r="AM9" s="219"/>
      <c r="AN9" s="219"/>
      <c r="AO9" s="219"/>
      <c r="AP9" s="219"/>
      <c r="AQ9" s="219"/>
      <c r="AR9" s="219"/>
      <c r="AS9" s="219"/>
      <c r="AT9" s="219"/>
      <c r="AU9" s="220"/>
    </row>
    <row r="10" spans="1:47" ht="9" customHeight="1">
      <c r="A10" s="343"/>
      <c r="B10" s="310"/>
      <c r="C10" s="310"/>
      <c r="D10" s="310"/>
      <c r="E10" s="313" t="s">
        <v>392</v>
      </c>
      <c r="F10" s="313"/>
      <c r="G10" s="313"/>
      <c r="H10" s="313"/>
      <c r="I10" s="313"/>
      <c r="J10" s="311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6" t="s">
        <v>393</v>
      </c>
      <c r="V10" s="317"/>
      <c r="W10" s="318"/>
      <c r="X10" s="325" t="s">
        <v>394</v>
      </c>
      <c r="Y10" s="326"/>
      <c r="Z10" s="327"/>
      <c r="AA10" s="300"/>
      <c r="AB10" s="301"/>
      <c r="AC10" s="301"/>
      <c r="AD10" s="301"/>
      <c r="AE10" s="301"/>
      <c r="AF10" s="334"/>
      <c r="AG10" s="335"/>
      <c r="AH10" s="335"/>
      <c r="AI10" s="335"/>
      <c r="AJ10" s="335"/>
      <c r="AK10" s="336"/>
      <c r="AL10" s="221"/>
      <c r="AM10" s="222"/>
      <c r="AN10" s="222"/>
      <c r="AO10" s="222"/>
      <c r="AP10" s="222"/>
      <c r="AQ10" s="222"/>
      <c r="AR10" s="222"/>
      <c r="AS10" s="222"/>
      <c r="AT10" s="222"/>
      <c r="AU10" s="223"/>
    </row>
    <row r="11" spans="1:47" ht="9" customHeight="1">
      <c r="A11" s="276"/>
      <c r="B11" s="275"/>
      <c r="C11" s="275"/>
      <c r="D11" s="275"/>
      <c r="E11" s="314"/>
      <c r="F11" s="314"/>
      <c r="G11" s="314"/>
      <c r="H11" s="314"/>
      <c r="I11" s="314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319"/>
      <c r="V11" s="320"/>
      <c r="W11" s="321"/>
      <c r="X11" s="328"/>
      <c r="Y11" s="329"/>
      <c r="Z11" s="330"/>
      <c r="AA11" s="302"/>
      <c r="AB11" s="303"/>
      <c r="AC11" s="303"/>
      <c r="AD11" s="303"/>
      <c r="AE11" s="303"/>
      <c r="AF11" s="337"/>
      <c r="AG11" s="303"/>
      <c r="AH11" s="303"/>
      <c r="AI11" s="303"/>
      <c r="AJ11" s="303"/>
      <c r="AK11" s="338"/>
      <c r="AL11" s="224"/>
      <c r="AU11" s="225"/>
    </row>
    <row r="12" spans="1:47" ht="9" customHeight="1">
      <c r="A12" s="276"/>
      <c r="B12" s="275"/>
      <c r="C12" s="275"/>
      <c r="D12" s="275"/>
      <c r="E12" s="314"/>
      <c r="F12" s="314"/>
      <c r="G12" s="314"/>
      <c r="H12" s="314"/>
      <c r="I12" s="314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319"/>
      <c r="V12" s="320"/>
      <c r="W12" s="321"/>
      <c r="X12" s="328"/>
      <c r="Y12" s="329"/>
      <c r="Z12" s="330"/>
      <c r="AA12" s="302"/>
      <c r="AB12" s="303"/>
      <c r="AC12" s="303"/>
      <c r="AD12" s="303"/>
      <c r="AE12" s="303"/>
      <c r="AF12" s="337"/>
      <c r="AG12" s="303"/>
      <c r="AH12" s="303"/>
      <c r="AI12" s="303"/>
      <c r="AJ12" s="303"/>
      <c r="AK12" s="338"/>
      <c r="AL12" s="224"/>
      <c r="AU12" s="225"/>
    </row>
    <row r="13" spans="1:47" ht="9" customHeight="1" thickBot="1">
      <c r="A13" s="276"/>
      <c r="B13" s="275"/>
      <c r="C13" s="275"/>
      <c r="D13" s="275"/>
      <c r="E13" s="314"/>
      <c r="F13" s="314"/>
      <c r="G13" s="314"/>
      <c r="H13" s="314"/>
      <c r="I13" s="314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319"/>
      <c r="V13" s="320"/>
      <c r="W13" s="321"/>
      <c r="X13" s="328"/>
      <c r="Y13" s="329"/>
      <c r="Z13" s="330"/>
      <c r="AA13" s="302"/>
      <c r="AB13" s="303"/>
      <c r="AC13" s="303"/>
      <c r="AD13" s="303"/>
      <c r="AE13" s="303"/>
      <c r="AF13" s="337"/>
      <c r="AG13" s="303"/>
      <c r="AH13" s="303"/>
      <c r="AI13" s="303"/>
      <c r="AJ13" s="303"/>
      <c r="AK13" s="338"/>
      <c r="AL13" s="224"/>
      <c r="AU13" s="226"/>
    </row>
    <row r="14" spans="1:47" ht="9" customHeight="1">
      <c r="A14" s="343"/>
      <c r="B14" s="310"/>
      <c r="C14" s="310"/>
      <c r="D14" s="310"/>
      <c r="E14" s="313" t="s">
        <v>395</v>
      </c>
      <c r="F14" s="313"/>
      <c r="G14" s="313"/>
      <c r="H14" s="313"/>
      <c r="I14" s="313"/>
      <c r="J14" s="311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6" t="s">
        <v>393</v>
      </c>
      <c r="V14" s="317"/>
      <c r="W14" s="318"/>
      <c r="X14" s="325" t="s">
        <v>394</v>
      </c>
      <c r="Y14" s="326"/>
      <c r="Z14" s="327"/>
      <c r="AA14" s="300"/>
      <c r="AB14" s="301"/>
      <c r="AC14" s="301"/>
      <c r="AD14" s="301"/>
      <c r="AE14" s="301"/>
      <c r="AF14" s="334"/>
      <c r="AG14" s="335"/>
      <c r="AH14" s="335"/>
      <c r="AI14" s="335"/>
      <c r="AJ14" s="335"/>
      <c r="AK14" s="336"/>
      <c r="AL14" s="221"/>
      <c r="AM14" s="222"/>
      <c r="AN14" s="222"/>
      <c r="AO14" s="222"/>
      <c r="AP14" s="222"/>
      <c r="AQ14" s="222"/>
      <c r="AR14" s="222"/>
      <c r="AS14" s="222"/>
      <c r="AT14" s="222"/>
      <c r="AU14" s="223"/>
    </row>
    <row r="15" spans="1:47" ht="9" customHeight="1">
      <c r="A15" s="276"/>
      <c r="B15" s="275"/>
      <c r="C15" s="275"/>
      <c r="D15" s="275"/>
      <c r="E15" s="314"/>
      <c r="F15" s="314"/>
      <c r="G15" s="314"/>
      <c r="H15" s="314"/>
      <c r="I15" s="314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319"/>
      <c r="V15" s="320"/>
      <c r="W15" s="321"/>
      <c r="X15" s="328"/>
      <c r="Y15" s="329"/>
      <c r="Z15" s="330"/>
      <c r="AA15" s="302"/>
      <c r="AB15" s="303"/>
      <c r="AC15" s="303"/>
      <c r="AD15" s="303"/>
      <c r="AE15" s="303"/>
      <c r="AF15" s="337"/>
      <c r="AG15" s="303"/>
      <c r="AH15" s="303"/>
      <c r="AI15" s="303"/>
      <c r="AJ15" s="303"/>
      <c r="AK15" s="338"/>
      <c r="AL15" s="224"/>
      <c r="AU15" s="225"/>
    </row>
    <row r="16" spans="1:47" ht="9" customHeight="1">
      <c r="A16" s="276"/>
      <c r="B16" s="275"/>
      <c r="C16" s="275"/>
      <c r="D16" s="275"/>
      <c r="E16" s="314"/>
      <c r="F16" s="314"/>
      <c r="G16" s="314"/>
      <c r="H16" s="314"/>
      <c r="I16" s="314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319"/>
      <c r="V16" s="320"/>
      <c r="W16" s="321"/>
      <c r="X16" s="328"/>
      <c r="Y16" s="329"/>
      <c r="Z16" s="330"/>
      <c r="AA16" s="302"/>
      <c r="AB16" s="303"/>
      <c r="AC16" s="303"/>
      <c r="AD16" s="303"/>
      <c r="AE16" s="303"/>
      <c r="AF16" s="337"/>
      <c r="AG16" s="303"/>
      <c r="AH16" s="303"/>
      <c r="AI16" s="303"/>
      <c r="AJ16" s="303"/>
      <c r="AK16" s="338"/>
      <c r="AL16" s="224"/>
      <c r="AU16" s="225"/>
    </row>
    <row r="17" spans="1:47" ht="9" customHeight="1" thickBot="1">
      <c r="A17" s="277"/>
      <c r="B17" s="278"/>
      <c r="C17" s="278"/>
      <c r="D17" s="278"/>
      <c r="E17" s="315"/>
      <c r="F17" s="315"/>
      <c r="G17" s="315"/>
      <c r="H17" s="315"/>
      <c r="I17" s="315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322"/>
      <c r="V17" s="323"/>
      <c r="W17" s="324"/>
      <c r="X17" s="331"/>
      <c r="Y17" s="332"/>
      <c r="Z17" s="333"/>
      <c r="AA17" s="304"/>
      <c r="AB17" s="305"/>
      <c r="AC17" s="305"/>
      <c r="AD17" s="305"/>
      <c r="AE17" s="305"/>
      <c r="AF17" s="339"/>
      <c r="AG17" s="340"/>
      <c r="AH17" s="340"/>
      <c r="AI17" s="340"/>
      <c r="AJ17" s="340"/>
      <c r="AK17" s="341"/>
      <c r="AL17" s="227"/>
      <c r="AM17" s="228"/>
      <c r="AN17" s="228"/>
      <c r="AO17" s="228"/>
      <c r="AP17" s="228"/>
      <c r="AQ17" s="228"/>
      <c r="AR17" s="228"/>
      <c r="AS17" s="228"/>
      <c r="AT17" s="228"/>
      <c r="AU17" s="229"/>
    </row>
    <row r="18" spans="1:47" ht="9" customHeight="1">
      <c r="A18" s="274" t="s">
        <v>396</v>
      </c>
      <c r="B18" s="275"/>
      <c r="C18" s="275"/>
      <c r="D18" s="275"/>
      <c r="E18" s="279"/>
      <c r="F18" s="279"/>
      <c r="G18" s="279"/>
      <c r="H18" s="279"/>
      <c r="I18" s="279"/>
      <c r="J18" s="281"/>
      <c r="K18" s="279"/>
      <c r="L18" s="279"/>
      <c r="M18" s="279"/>
      <c r="N18" s="279"/>
      <c r="O18" s="279"/>
      <c r="P18" s="279"/>
      <c r="Q18" s="279"/>
      <c r="R18" s="279"/>
      <c r="S18" s="279"/>
      <c r="T18" s="279"/>
      <c r="U18" s="285"/>
      <c r="V18" s="286"/>
      <c r="W18" s="287"/>
      <c r="X18" s="342"/>
      <c r="Y18" s="295"/>
      <c r="Z18" s="296"/>
      <c r="AA18" s="259"/>
      <c r="AB18" s="260"/>
      <c r="AC18" s="260"/>
      <c r="AD18" s="260"/>
      <c r="AE18" s="261"/>
      <c r="AF18" s="259"/>
      <c r="AG18" s="260"/>
      <c r="AH18" s="260"/>
      <c r="AI18" s="260"/>
      <c r="AJ18" s="260"/>
      <c r="AK18" s="261"/>
      <c r="AL18" s="218"/>
      <c r="AM18" s="219"/>
      <c r="AN18" s="219"/>
      <c r="AO18" s="219"/>
      <c r="AP18" s="219"/>
      <c r="AQ18" s="219"/>
      <c r="AR18" s="219"/>
      <c r="AS18" s="219"/>
      <c r="AT18" s="219"/>
      <c r="AU18" s="220"/>
    </row>
    <row r="19" spans="1:47" ht="9" customHeight="1">
      <c r="A19" s="276"/>
      <c r="B19" s="275"/>
      <c r="C19" s="275"/>
      <c r="D19" s="275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85"/>
      <c r="V19" s="286"/>
      <c r="W19" s="287"/>
      <c r="X19" s="294"/>
      <c r="Y19" s="295"/>
      <c r="Z19" s="296"/>
      <c r="AA19" s="259"/>
      <c r="AB19" s="260"/>
      <c r="AC19" s="260"/>
      <c r="AD19" s="260"/>
      <c r="AE19" s="261"/>
      <c r="AF19" s="259"/>
      <c r="AG19" s="260"/>
      <c r="AH19" s="260"/>
      <c r="AI19" s="260"/>
      <c r="AJ19" s="260"/>
      <c r="AK19" s="261"/>
      <c r="AL19" s="218"/>
      <c r="AM19" s="219"/>
      <c r="AN19" s="219"/>
      <c r="AO19" s="219"/>
      <c r="AP19" s="219"/>
      <c r="AQ19" s="219"/>
      <c r="AR19" s="219"/>
      <c r="AS19" s="219"/>
      <c r="AT19" s="219"/>
      <c r="AU19" s="220"/>
    </row>
    <row r="20" spans="1:47" ht="9" customHeight="1">
      <c r="A20" s="276"/>
      <c r="B20" s="275"/>
      <c r="C20" s="275"/>
      <c r="D20" s="275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85"/>
      <c r="V20" s="286"/>
      <c r="W20" s="287"/>
      <c r="X20" s="294"/>
      <c r="Y20" s="295"/>
      <c r="Z20" s="296"/>
      <c r="AA20" s="259"/>
      <c r="AB20" s="260"/>
      <c r="AC20" s="260"/>
      <c r="AD20" s="260"/>
      <c r="AE20" s="261"/>
      <c r="AF20" s="259"/>
      <c r="AG20" s="260"/>
      <c r="AH20" s="260"/>
      <c r="AI20" s="260"/>
      <c r="AJ20" s="260"/>
      <c r="AK20" s="261"/>
      <c r="AL20" s="218"/>
      <c r="AM20" s="219"/>
      <c r="AN20" s="219"/>
      <c r="AO20" s="219"/>
      <c r="AP20" s="219"/>
      <c r="AQ20" s="219"/>
      <c r="AR20" s="219"/>
      <c r="AS20" s="219"/>
      <c r="AT20" s="219"/>
      <c r="AU20" s="220"/>
    </row>
    <row r="21" spans="1:47" ht="9" customHeight="1">
      <c r="A21" s="277"/>
      <c r="B21" s="278"/>
      <c r="C21" s="278"/>
      <c r="D21" s="278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8"/>
      <c r="V21" s="289"/>
      <c r="W21" s="290"/>
      <c r="X21" s="297"/>
      <c r="Y21" s="298"/>
      <c r="Z21" s="299"/>
      <c r="AA21" s="262"/>
      <c r="AB21" s="263"/>
      <c r="AC21" s="263"/>
      <c r="AD21" s="263"/>
      <c r="AE21" s="264"/>
      <c r="AF21" s="262"/>
      <c r="AG21" s="263"/>
      <c r="AH21" s="263"/>
      <c r="AI21" s="263"/>
      <c r="AJ21" s="263"/>
      <c r="AK21" s="264"/>
      <c r="AL21" s="230"/>
      <c r="AM21" s="231"/>
      <c r="AN21" s="231"/>
      <c r="AO21" s="231"/>
      <c r="AP21" s="231"/>
      <c r="AQ21" s="231"/>
      <c r="AR21" s="231"/>
      <c r="AS21" s="231"/>
      <c r="AT21" s="231"/>
      <c r="AU21" s="232"/>
    </row>
    <row r="22" spans="1:47" ht="9" customHeight="1">
      <c r="A22" s="274"/>
      <c r="B22" s="275"/>
      <c r="C22" s="275"/>
      <c r="D22" s="275"/>
      <c r="E22" s="279" t="s">
        <v>397</v>
      </c>
      <c r="F22" s="279"/>
      <c r="G22" s="279"/>
      <c r="H22" s="279"/>
      <c r="I22" s="279"/>
      <c r="J22" s="281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82"/>
      <c r="V22" s="283"/>
      <c r="W22" s="284"/>
      <c r="X22" s="291"/>
      <c r="Y22" s="292"/>
      <c r="Z22" s="293"/>
      <c r="AA22" s="256"/>
      <c r="AB22" s="257"/>
      <c r="AC22" s="257"/>
      <c r="AD22" s="257"/>
      <c r="AE22" s="258"/>
      <c r="AF22" s="259"/>
      <c r="AG22" s="260"/>
      <c r="AH22" s="260"/>
      <c r="AI22" s="260"/>
      <c r="AJ22" s="260"/>
      <c r="AK22" s="261"/>
      <c r="AL22" s="218"/>
      <c r="AM22" s="219"/>
      <c r="AN22" s="219"/>
      <c r="AO22" s="219"/>
      <c r="AP22" s="219"/>
      <c r="AQ22" s="219"/>
      <c r="AR22" s="219"/>
      <c r="AS22" s="219"/>
      <c r="AT22" s="219"/>
      <c r="AU22" s="220"/>
    </row>
    <row r="23" spans="1:47" ht="9" customHeight="1">
      <c r="A23" s="276"/>
      <c r="B23" s="275"/>
      <c r="C23" s="275"/>
      <c r="D23" s="275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85"/>
      <c r="V23" s="286"/>
      <c r="W23" s="287"/>
      <c r="X23" s="294"/>
      <c r="Y23" s="295"/>
      <c r="Z23" s="296"/>
      <c r="AA23" s="259"/>
      <c r="AB23" s="260"/>
      <c r="AC23" s="260"/>
      <c r="AD23" s="260"/>
      <c r="AE23" s="261"/>
      <c r="AF23" s="259"/>
      <c r="AG23" s="260"/>
      <c r="AH23" s="260"/>
      <c r="AI23" s="260"/>
      <c r="AJ23" s="260"/>
      <c r="AK23" s="261"/>
      <c r="AL23" s="218"/>
      <c r="AM23" s="219"/>
      <c r="AN23" s="219"/>
      <c r="AO23" s="219"/>
      <c r="AP23" s="219"/>
      <c r="AQ23" s="219"/>
      <c r="AR23" s="219"/>
      <c r="AS23" s="219"/>
      <c r="AT23" s="219"/>
      <c r="AU23" s="220"/>
    </row>
    <row r="24" spans="1:47" ht="9" customHeight="1">
      <c r="A24" s="276"/>
      <c r="B24" s="275"/>
      <c r="C24" s="275"/>
      <c r="D24" s="275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85"/>
      <c r="V24" s="286"/>
      <c r="W24" s="287"/>
      <c r="X24" s="294"/>
      <c r="Y24" s="295"/>
      <c r="Z24" s="296"/>
      <c r="AA24" s="259"/>
      <c r="AB24" s="260"/>
      <c r="AC24" s="260"/>
      <c r="AD24" s="260"/>
      <c r="AE24" s="261"/>
      <c r="AF24" s="259"/>
      <c r="AG24" s="260"/>
      <c r="AH24" s="260"/>
      <c r="AI24" s="260"/>
      <c r="AJ24" s="260"/>
      <c r="AK24" s="261"/>
      <c r="AL24" s="218"/>
      <c r="AM24" s="219"/>
      <c r="AN24" s="219"/>
      <c r="AO24" s="219"/>
      <c r="AP24" s="219"/>
      <c r="AQ24" s="219"/>
      <c r="AR24" s="219"/>
      <c r="AS24" s="219"/>
      <c r="AT24" s="219"/>
      <c r="AU24" s="220"/>
    </row>
    <row r="25" spans="1:47" ht="9" customHeight="1">
      <c r="A25" s="277"/>
      <c r="B25" s="278"/>
      <c r="C25" s="278"/>
      <c r="D25" s="278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8"/>
      <c r="V25" s="289"/>
      <c r="W25" s="290"/>
      <c r="X25" s="297"/>
      <c r="Y25" s="298"/>
      <c r="Z25" s="299"/>
      <c r="AA25" s="262"/>
      <c r="AB25" s="263"/>
      <c r="AC25" s="263"/>
      <c r="AD25" s="263"/>
      <c r="AE25" s="264"/>
      <c r="AF25" s="259"/>
      <c r="AG25" s="260"/>
      <c r="AH25" s="260"/>
      <c r="AI25" s="260"/>
      <c r="AJ25" s="260"/>
      <c r="AK25" s="261"/>
      <c r="AL25" s="230"/>
      <c r="AM25" s="231"/>
      <c r="AN25" s="231"/>
      <c r="AO25" s="231"/>
      <c r="AP25" s="231"/>
      <c r="AQ25" s="231"/>
      <c r="AR25" s="231"/>
      <c r="AS25" s="231"/>
      <c r="AT25" s="231"/>
      <c r="AU25" s="232"/>
    </row>
    <row r="26" spans="1:47" ht="9" customHeight="1">
      <c r="A26" s="276"/>
      <c r="B26" s="275"/>
      <c r="C26" s="275"/>
      <c r="D26" s="275"/>
      <c r="E26" s="281" t="s">
        <v>398</v>
      </c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82"/>
      <c r="V26" s="283"/>
      <c r="W26" s="284"/>
      <c r="X26" s="291"/>
      <c r="Y26" s="292"/>
      <c r="Z26" s="293"/>
      <c r="AA26" s="256"/>
      <c r="AB26" s="257"/>
      <c r="AC26" s="257"/>
      <c r="AD26" s="257"/>
      <c r="AE26" s="258"/>
      <c r="AF26" s="256"/>
      <c r="AG26" s="257"/>
      <c r="AH26" s="257"/>
      <c r="AI26" s="257"/>
      <c r="AJ26" s="257"/>
      <c r="AK26" s="258"/>
      <c r="AL26" s="218"/>
      <c r="AM26" s="219"/>
      <c r="AN26" s="219"/>
      <c r="AO26" s="219"/>
      <c r="AP26" s="219"/>
      <c r="AQ26" s="219"/>
      <c r="AR26" s="219"/>
      <c r="AS26" s="219"/>
      <c r="AT26" s="219"/>
      <c r="AU26" s="220"/>
    </row>
    <row r="27" spans="1:47" ht="9" customHeight="1">
      <c r="A27" s="276"/>
      <c r="B27" s="275"/>
      <c r="C27" s="275"/>
      <c r="D27" s="275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85"/>
      <c r="V27" s="286"/>
      <c r="W27" s="287"/>
      <c r="X27" s="294"/>
      <c r="Y27" s="295"/>
      <c r="Z27" s="296"/>
      <c r="AA27" s="259"/>
      <c r="AB27" s="260"/>
      <c r="AC27" s="260"/>
      <c r="AD27" s="260"/>
      <c r="AE27" s="261"/>
      <c r="AF27" s="259"/>
      <c r="AG27" s="260"/>
      <c r="AH27" s="260"/>
      <c r="AI27" s="260"/>
      <c r="AJ27" s="260"/>
      <c r="AK27" s="261"/>
      <c r="AL27" s="218"/>
      <c r="AM27" s="219"/>
      <c r="AN27" s="219"/>
      <c r="AO27" s="219"/>
      <c r="AP27" s="219"/>
      <c r="AQ27" s="219"/>
      <c r="AR27" s="219"/>
      <c r="AS27" s="219"/>
      <c r="AT27" s="219"/>
      <c r="AU27" s="220"/>
    </row>
    <row r="28" spans="1:47" ht="9" customHeight="1">
      <c r="A28" s="276"/>
      <c r="B28" s="275"/>
      <c r="C28" s="275"/>
      <c r="D28" s="275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85"/>
      <c r="V28" s="286"/>
      <c r="W28" s="287"/>
      <c r="X28" s="294"/>
      <c r="Y28" s="295"/>
      <c r="Z28" s="296"/>
      <c r="AA28" s="259"/>
      <c r="AB28" s="260"/>
      <c r="AC28" s="260"/>
      <c r="AD28" s="260"/>
      <c r="AE28" s="261"/>
      <c r="AF28" s="259"/>
      <c r="AG28" s="260"/>
      <c r="AH28" s="260"/>
      <c r="AI28" s="260"/>
      <c r="AJ28" s="260"/>
      <c r="AK28" s="261"/>
      <c r="AL28" s="218"/>
      <c r="AM28" s="219"/>
      <c r="AN28" s="219"/>
      <c r="AO28" s="219"/>
      <c r="AP28" s="219"/>
      <c r="AQ28" s="219"/>
      <c r="AR28" s="219"/>
      <c r="AS28" s="219"/>
      <c r="AT28" s="219"/>
      <c r="AU28" s="220"/>
    </row>
    <row r="29" spans="1:47" ht="9" customHeight="1" thickBot="1">
      <c r="A29" s="277"/>
      <c r="B29" s="278"/>
      <c r="C29" s="278"/>
      <c r="D29" s="278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8"/>
      <c r="V29" s="289"/>
      <c r="W29" s="290"/>
      <c r="X29" s="297"/>
      <c r="Y29" s="298"/>
      <c r="Z29" s="299"/>
      <c r="AA29" s="262"/>
      <c r="AB29" s="263"/>
      <c r="AC29" s="263"/>
      <c r="AD29" s="263"/>
      <c r="AE29" s="264"/>
      <c r="AF29" s="259"/>
      <c r="AG29" s="260"/>
      <c r="AH29" s="260"/>
      <c r="AI29" s="260"/>
      <c r="AJ29" s="260"/>
      <c r="AK29" s="261"/>
      <c r="AL29" s="233"/>
      <c r="AM29" s="231"/>
      <c r="AN29" s="231"/>
      <c r="AO29" s="231"/>
      <c r="AP29" s="231"/>
      <c r="AQ29" s="231"/>
      <c r="AR29" s="231"/>
      <c r="AS29" s="231"/>
      <c r="AT29" s="231"/>
      <c r="AU29" s="234"/>
    </row>
    <row r="30" spans="1:47" ht="9" customHeight="1" thickBot="1">
      <c r="A30" s="309"/>
      <c r="B30" s="310"/>
      <c r="C30" s="310"/>
      <c r="D30" s="310"/>
      <c r="E30" s="311"/>
      <c r="F30" s="312"/>
      <c r="G30" s="312"/>
      <c r="H30" s="312"/>
      <c r="I30" s="312"/>
      <c r="J30" s="313" t="s">
        <v>399</v>
      </c>
      <c r="K30" s="313"/>
      <c r="L30" s="313"/>
      <c r="M30" s="313"/>
      <c r="N30" s="313"/>
      <c r="O30" s="313"/>
      <c r="P30" s="312"/>
      <c r="Q30" s="312"/>
      <c r="R30" s="312"/>
      <c r="S30" s="312"/>
      <c r="T30" s="312"/>
      <c r="U30" s="316" t="s">
        <v>393</v>
      </c>
      <c r="V30" s="317"/>
      <c r="W30" s="318"/>
      <c r="X30" s="325" t="s">
        <v>394</v>
      </c>
      <c r="Y30" s="326"/>
      <c r="Z30" s="327"/>
      <c r="AA30" s="300"/>
      <c r="AB30" s="301"/>
      <c r="AC30" s="301"/>
      <c r="AD30" s="301"/>
      <c r="AE30" s="301"/>
      <c r="AF30" s="306"/>
      <c r="AG30" s="307"/>
      <c r="AH30" s="307"/>
      <c r="AI30" s="307"/>
      <c r="AJ30" s="307"/>
      <c r="AK30" s="308"/>
      <c r="AL30" s="221"/>
      <c r="AM30" s="222"/>
      <c r="AN30" s="222"/>
      <c r="AO30" s="222"/>
      <c r="AP30" s="222"/>
      <c r="AQ30" s="222"/>
      <c r="AR30" s="222"/>
      <c r="AS30" s="222"/>
      <c r="AT30" s="222"/>
      <c r="AU30" s="223"/>
    </row>
    <row r="31" spans="1:47" ht="9" customHeight="1" thickBot="1">
      <c r="A31" s="276"/>
      <c r="B31" s="275"/>
      <c r="C31" s="275"/>
      <c r="D31" s="275"/>
      <c r="E31" s="279"/>
      <c r="F31" s="279"/>
      <c r="G31" s="279"/>
      <c r="H31" s="279"/>
      <c r="I31" s="279"/>
      <c r="J31" s="314"/>
      <c r="K31" s="314"/>
      <c r="L31" s="314"/>
      <c r="M31" s="314"/>
      <c r="N31" s="314"/>
      <c r="O31" s="314"/>
      <c r="P31" s="279"/>
      <c r="Q31" s="279"/>
      <c r="R31" s="279"/>
      <c r="S31" s="279"/>
      <c r="T31" s="279"/>
      <c r="U31" s="319"/>
      <c r="V31" s="320"/>
      <c r="W31" s="321"/>
      <c r="X31" s="328"/>
      <c r="Y31" s="329"/>
      <c r="Z31" s="330"/>
      <c r="AA31" s="302"/>
      <c r="AB31" s="303"/>
      <c r="AC31" s="303"/>
      <c r="AD31" s="303"/>
      <c r="AE31" s="303"/>
      <c r="AF31" s="306"/>
      <c r="AG31" s="307"/>
      <c r="AH31" s="307"/>
      <c r="AI31" s="307"/>
      <c r="AJ31" s="307"/>
      <c r="AK31" s="308"/>
      <c r="AL31" s="224"/>
      <c r="AU31" s="225"/>
    </row>
    <row r="32" spans="1:47" ht="9" customHeight="1" thickBot="1">
      <c r="A32" s="276"/>
      <c r="B32" s="275"/>
      <c r="C32" s="275"/>
      <c r="D32" s="275"/>
      <c r="E32" s="279"/>
      <c r="F32" s="279"/>
      <c r="G32" s="279"/>
      <c r="H32" s="279"/>
      <c r="I32" s="279"/>
      <c r="J32" s="314"/>
      <c r="K32" s="314"/>
      <c r="L32" s="314"/>
      <c r="M32" s="314"/>
      <c r="N32" s="314"/>
      <c r="O32" s="314"/>
      <c r="P32" s="279"/>
      <c r="Q32" s="279"/>
      <c r="R32" s="279"/>
      <c r="S32" s="279"/>
      <c r="T32" s="279"/>
      <c r="U32" s="319"/>
      <c r="V32" s="320"/>
      <c r="W32" s="321"/>
      <c r="X32" s="328"/>
      <c r="Y32" s="329"/>
      <c r="Z32" s="330"/>
      <c r="AA32" s="302"/>
      <c r="AB32" s="303"/>
      <c r="AC32" s="303"/>
      <c r="AD32" s="303"/>
      <c r="AE32" s="303"/>
      <c r="AF32" s="306"/>
      <c r="AG32" s="307"/>
      <c r="AH32" s="307"/>
      <c r="AI32" s="307"/>
      <c r="AJ32" s="307"/>
      <c r="AK32" s="308"/>
      <c r="AL32" s="224"/>
      <c r="AU32" s="225"/>
    </row>
    <row r="33" spans="1:47" ht="9" customHeight="1" thickBot="1">
      <c r="A33" s="277"/>
      <c r="B33" s="278"/>
      <c r="C33" s="278"/>
      <c r="D33" s="278"/>
      <c r="E33" s="280"/>
      <c r="F33" s="280"/>
      <c r="G33" s="280"/>
      <c r="H33" s="280"/>
      <c r="I33" s="280"/>
      <c r="J33" s="315"/>
      <c r="K33" s="315"/>
      <c r="L33" s="315"/>
      <c r="M33" s="315"/>
      <c r="N33" s="315"/>
      <c r="O33" s="315"/>
      <c r="P33" s="280"/>
      <c r="Q33" s="280"/>
      <c r="R33" s="280"/>
      <c r="S33" s="280"/>
      <c r="T33" s="280"/>
      <c r="U33" s="322"/>
      <c r="V33" s="323"/>
      <c r="W33" s="324"/>
      <c r="X33" s="331"/>
      <c r="Y33" s="332"/>
      <c r="Z33" s="333"/>
      <c r="AA33" s="304"/>
      <c r="AB33" s="305"/>
      <c r="AC33" s="305"/>
      <c r="AD33" s="305"/>
      <c r="AE33" s="305"/>
      <c r="AF33" s="306"/>
      <c r="AG33" s="307"/>
      <c r="AH33" s="307"/>
      <c r="AI33" s="307"/>
      <c r="AJ33" s="307"/>
      <c r="AK33" s="308"/>
      <c r="AL33" s="235"/>
      <c r="AM33" s="228"/>
      <c r="AN33" s="228"/>
      <c r="AO33" s="228"/>
      <c r="AP33" s="228"/>
      <c r="AQ33" s="228"/>
      <c r="AR33" s="228"/>
      <c r="AS33" s="228"/>
      <c r="AT33" s="228"/>
      <c r="AU33" s="236"/>
    </row>
    <row r="34" spans="1:47" ht="9" customHeight="1" thickBot="1">
      <c r="A34" s="309"/>
      <c r="B34" s="310"/>
      <c r="C34" s="310"/>
      <c r="D34" s="310"/>
      <c r="E34" s="311"/>
      <c r="F34" s="312"/>
      <c r="G34" s="312"/>
      <c r="H34" s="312"/>
      <c r="I34" s="312"/>
      <c r="J34" s="313" t="s">
        <v>400</v>
      </c>
      <c r="K34" s="313"/>
      <c r="L34" s="313"/>
      <c r="M34" s="313"/>
      <c r="N34" s="313"/>
      <c r="O34" s="313"/>
      <c r="P34" s="312"/>
      <c r="Q34" s="312"/>
      <c r="R34" s="312"/>
      <c r="S34" s="312"/>
      <c r="T34" s="312"/>
      <c r="U34" s="316" t="s">
        <v>393</v>
      </c>
      <c r="V34" s="317"/>
      <c r="W34" s="318"/>
      <c r="X34" s="325" t="s">
        <v>394</v>
      </c>
      <c r="Y34" s="326"/>
      <c r="Z34" s="327"/>
      <c r="AA34" s="300"/>
      <c r="AB34" s="301"/>
      <c r="AC34" s="301"/>
      <c r="AD34" s="301"/>
      <c r="AE34" s="301"/>
      <c r="AF34" s="306"/>
      <c r="AG34" s="307"/>
      <c r="AH34" s="307"/>
      <c r="AI34" s="307"/>
      <c r="AJ34" s="307"/>
      <c r="AK34" s="308"/>
      <c r="AL34" s="221"/>
      <c r="AM34" s="222"/>
      <c r="AN34" s="222"/>
      <c r="AO34" s="222"/>
      <c r="AP34" s="222"/>
      <c r="AQ34" s="222"/>
      <c r="AR34" s="222"/>
      <c r="AS34" s="222"/>
      <c r="AT34" s="222"/>
      <c r="AU34" s="223"/>
    </row>
    <row r="35" spans="1:47" ht="9" customHeight="1" thickBot="1">
      <c r="A35" s="276"/>
      <c r="B35" s="275"/>
      <c r="C35" s="275"/>
      <c r="D35" s="275"/>
      <c r="E35" s="279"/>
      <c r="F35" s="279"/>
      <c r="G35" s="279"/>
      <c r="H35" s="279"/>
      <c r="I35" s="279"/>
      <c r="J35" s="314"/>
      <c r="K35" s="314"/>
      <c r="L35" s="314"/>
      <c r="M35" s="314"/>
      <c r="N35" s="314"/>
      <c r="O35" s="314"/>
      <c r="P35" s="279"/>
      <c r="Q35" s="279"/>
      <c r="R35" s="279"/>
      <c r="S35" s="279"/>
      <c r="T35" s="279"/>
      <c r="U35" s="319"/>
      <c r="V35" s="320"/>
      <c r="W35" s="321"/>
      <c r="X35" s="328"/>
      <c r="Y35" s="329"/>
      <c r="Z35" s="330"/>
      <c r="AA35" s="302"/>
      <c r="AB35" s="303"/>
      <c r="AC35" s="303"/>
      <c r="AD35" s="303"/>
      <c r="AE35" s="303"/>
      <c r="AF35" s="306"/>
      <c r="AG35" s="307"/>
      <c r="AH35" s="307"/>
      <c r="AI35" s="307"/>
      <c r="AJ35" s="307"/>
      <c r="AK35" s="308"/>
      <c r="AL35" s="224"/>
      <c r="AU35" s="225"/>
    </row>
    <row r="36" spans="1:47" ht="9" customHeight="1" thickBot="1">
      <c r="A36" s="276"/>
      <c r="B36" s="275"/>
      <c r="C36" s="275"/>
      <c r="D36" s="275"/>
      <c r="E36" s="279"/>
      <c r="F36" s="279"/>
      <c r="G36" s="279"/>
      <c r="H36" s="279"/>
      <c r="I36" s="279"/>
      <c r="J36" s="314"/>
      <c r="K36" s="314"/>
      <c r="L36" s="314"/>
      <c r="M36" s="314"/>
      <c r="N36" s="314"/>
      <c r="O36" s="314"/>
      <c r="P36" s="279"/>
      <c r="Q36" s="279"/>
      <c r="R36" s="279"/>
      <c r="S36" s="279"/>
      <c r="T36" s="279"/>
      <c r="U36" s="319"/>
      <c r="V36" s="320"/>
      <c r="W36" s="321"/>
      <c r="X36" s="328"/>
      <c r="Y36" s="329"/>
      <c r="Z36" s="330"/>
      <c r="AA36" s="302"/>
      <c r="AB36" s="303"/>
      <c r="AC36" s="303"/>
      <c r="AD36" s="303"/>
      <c r="AE36" s="303"/>
      <c r="AF36" s="306"/>
      <c r="AG36" s="307"/>
      <c r="AH36" s="307"/>
      <c r="AI36" s="307"/>
      <c r="AJ36" s="307"/>
      <c r="AK36" s="308"/>
      <c r="AL36" s="224"/>
      <c r="AU36" s="225"/>
    </row>
    <row r="37" spans="1:47" ht="9" customHeight="1" thickBot="1">
      <c r="A37" s="277"/>
      <c r="B37" s="278"/>
      <c r="C37" s="278"/>
      <c r="D37" s="278"/>
      <c r="E37" s="280"/>
      <c r="F37" s="280"/>
      <c r="G37" s="280"/>
      <c r="H37" s="280"/>
      <c r="I37" s="280"/>
      <c r="J37" s="315"/>
      <c r="K37" s="315"/>
      <c r="L37" s="315"/>
      <c r="M37" s="315"/>
      <c r="N37" s="315"/>
      <c r="O37" s="315"/>
      <c r="P37" s="280"/>
      <c r="Q37" s="280"/>
      <c r="R37" s="280"/>
      <c r="S37" s="280"/>
      <c r="T37" s="280"/>
      <c r="U37" s="322"/>
      <c r="V37" s="323"/>
      <c r="W37" s="324"/>
      <c r="X37" s="331"/>
      <c r="Y37" s="332"/>
      <c r="Z37" s="333"/>
      <c r="AA37" s="304"/>
      <c r="AB37" s="305"/>
      <c r="AC37" s="305"/>
      <c r="AD37" s="305"/>
      <c r="AE37" s="305"/>
      <c r="AF37" s="306"/>
      <c r="AG37" s="307"/>
      <c r="AH37" s="307"/>
      <c r="AI37" s="307"/>
      <c r="AJ37" s="307"/>
      <c r="AK37" s="308"/>
      <c r="AL37" s="235"/>
      <c r="AM37" s="228"/>
      <c r="AN37" s="228"/>
      <c r="AO37" s="228"/>
      <c r="AP37" s="228"/>
      <c r="AQ37" s="228"/>
      <c r="AR37" s="228"/>
      <c r="AS37" s="228"/>
      <c r="AT37" s="228"/>
      <c r="AU37" s="236"/>
    </row>
    <row r="38" spans="1:47" ht="9" customHeight="1">
      <c r="A38" s="309"/>
      <c r="B38" s="310"/>
      <c r="C38" s="310"/>
      <c r="D38" s="310"/>
      <c r="E38" s="311"/>
      <c r="F38" s="312"/>
      <c r="G38" s="312"/>
      <c r="H38" s="312"/>
      <c r="I38" s="312"/>
      <c r="J38" s="313" t="s">
        <v>401</v>
      </c>
      <c r="K38" s="313"/>
      <c r="L38" s="313"/>
      <c r="M38" s="313"/>
      <c r="N38" s="313"/>
      <c r="O38" s="313"/>
      <c r="P38" s="312"/>
      <c r="Q38" s="312"/>
      <c r="R38" s="312"/>
      <c r="S38" s="312"/>
      <c r="T38" s="312"/>
      <c r="U38" s="316" t="s">
        <v>393</v>
      </c>
      <c r="V38" s="317"/>
      <c r="W38" s="318"/>
      <c r="X38" s="325" t="s">
        <v>394</v>
      </c>
      <c r="Y38" s="326"/>
      <c r="Z38" s="327"/>
      <c r="AA38" s="300"/>
      <c r="AB38" s="301"/>
      <c r="AC38" s="301"/>
      <c r="AD38" s="301"/>
      <c r="AE38" s="301"/>
      <c r="AF38" s="334"/>
      <c r="AG38" s="335"/>
      <c r="AH38" s="335"/>
      <c r="AI38" s="335"/>
      <c r="AJ38" s="335"/>
      <c r="AK38" s="336"/>
      <c r="AL38" s="221"/>
      <c r="AM38" s="222"/>
      <c r="AN38" s="222"/>
      <c r="AO38" s="222"/>
      <c r="AP38" s="222"/>
      <c r="AQ38" s="222"/>
      <c r="AR38" s="222"/>
      <c r="AS38" s="222"/>
      <c r="AT38" s="222"/>
      <c r="AU38" s="223"/>
    </row>
    <row r="39" spans="1:47" ht="9" customHeight="1">
      <c r="A39" s="276"/>
      <c r="B39" s="275"/>
      <c r="C39" s="275"/>
      <c r="D39" s="275"/>
      <c r="E39" s="279"/>
      <c r="F39" s="279"/>
      <c r="G39" s="279"/>
      <c r="H39" s="279"/>
      <c r="I39" s="279"/>
      <c r="J39" s="314"/>
      <c r="K39" s="314"/>
      <c r="L39" s="314"/>
      <c r="M39" s="314"/>
      <c r="N39" s="314"/>
      <c r="O39" s="314"/>
      <c r="P39" s="279"/>
      <c r="Q39" s="279"/>
      <c r="R39" s="279"/>
      <c r="S39" s="279"/>
      <c r="T39" s="279"/>
      <c r="U39" s="319"/>
      <c r="V39" s="320"/>
      <c r="W39" s="321"/>
      <c r="X39" s="328"/>
      <c r="Y39" s="329"/>
      <c r="Z39" s="330"/>
      <c r="AA39" s="302"/>
      <c r="AB39" s="303"/>
      <c r="AC39" s="303"/>
      <c r="AD39" s="303"/>
      <c r="AE39" s="303"/>
      <c r="AF39" s="337"/>
      <c r="AG39" s="303"/>
      <c r="AH39" s="303"/>
      <c r="AI39" s="303"/>
      <c r="AJ39" s="303"/>
      <c r="AK39" s="338"/>
      <c r="AL39" s="224"/>
      <c r="AU39" s="225"/>
    </row>
    <row r="40" spans="1:47" ht="9" customHeight="1">
      <c r="A40" s="276"/>
      <c r="B40" s="275"/>
      <c r="C40" s="275"/>
      <c r="D40" s="275"/>
      <c r="E40" s="279"/>
      <c r="F40" s="279"/>
      <c r="G40" s="279"/>
      <c r="H40" s="279"/>
      <c r="I40" s="279"/>
      <c r="J40" s="314"/>
      <c r="K40" s="314"/>
      <c r="L40" s="314"/>
      <c r="M40" s="314"/>
      <c r="N40" s="314"/>
      <c r="O40" s="314"/>
      <c r="P40" s="279"/>
      <c r="Q40" s="279"/>
      <c r="R40" s="279"/>
      <c r="S40" s="279"/>
      <c r="T40" s="279"/>
      <c r="U40" s="319"/>
      <c r="V40" s="320"/>
      <c r="W40" s="321"/>
      <c r="X40" s="328"/>
      <c r="Y40" s="329"/>
      <c r="Z40" s="330"/>
      <c r="AA40" s="302"/>
      <c r="AB40" s="303"/>
      <c r="AC40" s="303"/>
      <c r="AD40" s="303"/>
      <c r="AE40" s="303"/>
      <c r="AF40" s="337"/>
      <c r="AG40" s="303"/>
      <c r="AH40" s="303"/>
      <c r="AI40" s="303"/>
      <c r="AJ40" s="303"/>
      <c r="AK40" s="338"/>
      <c r="AL40" s="224"/>
      <c r="AU40" s="225"/>
    </row>
    <row r="41" spans="1:47" ht="9" customHeight="1" thickBot="1">
      <c r="A41" s="277"/>
      <c r="B41" s="278"/>
      <c r="C41" s="278"/>
      <c r="D41" s="278"/>
      <c r="E41" s="280"/>
      <c r="F41" s="280"/>
      <c r="G41" s="280"/>
      <c r="H41" s="280"/>
      <c r="I41" s="280"/>
      <c r="J41" s="315"/>
      <c r="K41" s="315"/>
      <c r="L41" s="315"/>
      <c r="M41" s="315"/>
      <c r="N41" s="315"/>
      <c r="O41" s="315"/>
      <c r="P41" s="280"/>
      <c r="Q41" s="280"/>
      <c r="R41" s="280"/>
      <c r="S41" s="280"/>
      <c r="T41" s="280"/>
      <c r="U41" s="322"/>
      <c r="V41" s="323"/>
      <c r="W41" s="324"/>
      <c r="X41" s="331"/>
      <c r="Y41" s="332"/>
      <c r="Z41" s="333"/>
      <c r="AA41" s="304"/>
      <c r="AB41" s="305"/>
      <c r="AC41" s="305"/>
      <c r="AD41" s="305"/>
      <c r="AE41" s="305"/>
      <c r="AF41" s="339"/>
      <c r="AG41" s="340"/>
      <c r="AH41" s="340"/>
      <c r="AI41" s="340"/>
      <c r="AJ41" s="340"/>
      <c r="AK41" s="341"/>
      <c r="AL41" s="235"/>
      <c r="AM41" s="228"/>
      <c r="AN41" s="228"/>
      <c r="AO41" s="228"/>
      <c r="AP41" s="228"/>
      <c r="AQ41" s="228"/>
      <c r="AR41" s="228"/>
      <c r="AS41" s="228"/>
      <c r="AT41" s="228"/>
      <c r="AU41" s="236"/>
    </row>
    <row r="42" spans="1:47" ht="9" customHeight="1">
      <c r="A42" s="274"/>
      <c r="B42" s="275"/>
      <c r="C42" s="275"/>
      <c r="D42" s="275"/>
      <c r="E42" s="279" t="s">
        <v>402</v>
      </c>
      <c r="F42" s="279"/>
      <c r="G42" s="279"/>
      <c r="H42" s="279"/>
      <c r="I42" s="279"/>
      <c r="J42" s="281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82"/>
      <c r="V42" s="283"/>
      <c r="W42" s="284"/>
      <c r="X42" s="291"/>
      <c r="Y42" s="292"/>
      <c r="Z42" s="293"/>
      <c r="AA42" s="256"/>
      <c r="AB42" s="257"/>
      <c r="AC42" s="257"/>
      <c r="AD42" s="257"/>
      <c r="AE42" s="258"/>
      <c r="AF42" s="259"/>
      <c r="AG42" s="260"/>
      <c r="AH42" s="260"/>
      <c r="AI42" s="260"/>
      <c r="AJ42" s="260"/>
      <c r="AK42" s="261"/>
      <c r="AL42" s="218"/>
      <c r="AM42" s="219"/>
      <c r="AN42" s="219"/>
      <c r="AO42" s="219"/>
      <c r="AP42" s="219"/>
      <c r="AQ42" s="219"/>
      <c r="AR42" s="219"/>
      <c r="AS42" s="219"/>
      <c r="AT42" s="219"/>
      <c r="AU42" s="220"/>
    </row>
    <row r="43" spans="1:47" ht="9" customHeight="1">
      <c r="A43" s="276"/>
      <c r="B43" s="275"/>
      <c r="C43" s="275"/>
      <c r="D43" s="275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85"/>
      <c r="V43" s="286"/>
      <c r="W43" s="287"/>
      <c r="X43" s="294"/>
      <c r="Y43" s="295"/>
      <c r="Z43" s="296"/>
      <c r="AA43" s="259"/>
      <c r="AB43" s="260"/>
      <c r="AC43" s="260"/>
      <c r="AD43" s="260"/>
      <c r="AE43" s="261"/>
      <c r="AF43" s="259"/>
      <c r="AG43" s="260"/>
      <c r="AH43" s="260"/>
      <c r="AI43" s="260"/>
      <c r="AJ43" s="260"/>
      <c r="AK43" s="261"/>
      <c r="AL43" s="218"/>
      <c r="AM43" s="219"/>
      <c r="AN43" s="219"/>
      <c r="AO43" s="219"/>
      <c r="AP43" s="219"/>
      <c r="AQ43" s="219"/>
      <c r="AR43" s="219"/>
      <c r="AS43" s="219"/>
      <c r="AT43" s="219"/>
      <c r="AU43" s="220"/>
    </row>
    <row r="44" spans="1:47" ht="9" customHeight="1">
      <c r="A44" s="276"/>
      <c r="B44" s="275"/>
      <c r="C44" s="275"/>
      <c r="D44" s="275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85"/>
      <c r="V44" s="286"/>
      <c r="W44" s="287"/>
      <c r="X44" s="294"/>
      <c r="Y44" s="295"/>
      <c r="Z44" s="296"/>
      <c r="AA44" s="259"/>
      <c r="AB44" s="260"/>
      <c r="AC44" s="260"/>
      <c r="AD44" s="260"/>
      <c r="AE44" s="261"/>
      <c r="AF44" s="259"/>
      <c r="AG44" s="260"/>
      <c r="AH44" s="260"/>
      <c r="AI44" s="260"/>
      <c r="AJ44" s="260"/>
      <c r="AK44" s="261"/>
      <c r="AL44" s="218"/>
      <c r="AM44" s="219"/>
      <c r="AN44" s="219"/>
      <c r="AO44" s="219"/>
      <c r="AP44" s="219"/>
      <c r="AQ44" s="219"/>
      <c r="AR44" s="219"/>
      <c r="AS44" s="219"/>
      <c r="AT44" s="219"/>
      <c r="AU44" s="220"/>
    </row>
    <row r="45" spans="1:47" ht="9" customHeight="1">
      <c r="A45" s="277"/>
      <c r="B45" s="278"/>
      <c r="C45" s="278"/>
      <c r="D45" s="278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8"/>
      <c r="V45" s="289"/>
      <c r="W45" s="290"/>
      <c r="X45" s="297"/>
      <c r="Y45" s="298"/>
      <c r="Z45" s="299"/>
      <c r="AA45" s="262"/>
      <c r="AB45" s="263"/>
      <c r="AC45" s="263"/>
      <c r="AD45" s="263"/>
      <c r="AE45" s="264"/>
      <c r="AF45" s="259"/>
      <c r="AG45" s="260"/>
      <c r="AH45" s="260"/>
      <c r="AI45" s="260"/>
      <c r="AJ45" s="260"/>
      <c r="AK45" s="261"/>
      <c r="AL45" s="230"/>
      <c r="AM45" s="231"/>
      <c r="AN45" s="231"/>
      <c r="AO45" s="231"/>
      <c r="AP45" s="231"/>
      <c r="AQ45" s="231"/>
      <c r="AR45" s="231"/>
      <c r="AS45" s="231"/>
      <c r="AT45" s="231"/>
      <c r="AU45" s="232"/>
    </row>
    <row r="46" spans="1:47" ht="10.7" customHeight="1">
      <c r="A46" s="265" t="s">
        <v>403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7"/>
    </row>
    <row r="47" spans="1:47" ht="10.7" customHeight="1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70"/>
    </row>
    <row r="48" spans="1:47" ht="10.7" customHeight="1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70"/>
    </row>
    <row r="49" spans="1:47" ht="10.7" customHeight="1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  <c r="AU49" s="270"/>
    </row>
    <row r="50" spans="1:47" ht="10.7" customHeight="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70"/>
    </row>
    <row r="51" spans="1:47" ht="10.7" customHeight="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70"/>
    </row>
    <row r="52" spans="1:47" ht="10.7" customHeight="1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  <c r="AU52" s="270"/>
    </row>
    <row r="53" spans="1:47" ht="10.7" customHeight="1">
      <c r="A53" s="268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270"/>
    </row>
    <row r="54" spans="1:47" ht="10.7" customHeight="1">
      <c r="A54" s="271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3"/>
    </row>
  </sheetData>
  <mergeCells count="92">
    <mergeCell ref="S1:AE3"/>
    <mergeCell ref="AP1:AU2"/>
    <mergeCell ref="A4:D5"/>
    <mergeCell ref="E4:I5"/>
    <mergeCell ref="J4:O5"/>
    <mergeCell ref="P4:T5"/>
    <mergeCell ref="U4:W5"/>
    <mergeCell ref="X4:Z5"/>
    <mergeCell ref="AA4:AE5"/>
    <mergeCell ref="AF4:AK5"/>
    <mergeCell ref="AL4:AU5"/>
    <mergeCell ref="A6:D9"/>
    <mergeCell ref="E6:I9"/>
    <mergeCell ref="J6:O9"/>
    <mergeCell ref="P6:T9"/>
    <mergeCell ref="U6:W9"/>
    <mergeCell ref="X6:Z9"/>
    <mergeCell ref="AA6:AE9"/>
    <mergeCell ref="AF6:AK9"/>
    <mergeCell ref="AA10:AE13"/>
    <mergeCell ref="AF10:AK13"/>
    <mergeCell ref="X14:Z17"/>
    <mergeCell ref="AA14:AE17"/>
    <mergeCell ref="AF14:AK17"/>
    <mergeCell ref="A10:D13"/>
    <mergeCell ref="E10:I13"/>
    <mergeCell ref="J10:O13"/>
    <mergeCell ref="P10:T13"/>
    <mergeCell ref="U10:W13"/>
    <mergeCell ref="X10:Z13"/>
    <mergeCell ref="A14:D17"/>
    <mergeCell ref="E14:I17"/>
    <mergeCell ref="J14:O17"/>
    <mergeCell ref="P14:T17"/>
    <mergeCell ref="U14:W17"/>
    <mergeCell ref="AA18:AE21"/>
    <mergeCell ref="AF18:AK21"/>
    <mergeCell ref="A22:D25"/>
    <mergeCell ref="E22:I25"/>
    <mergeCell ref="J22:O25"/>
    <mergeCell ref="P22:T25"/>
    <mergeCell ref="U22:W25"/>
    <mergeCell ref="X22:Z25"/>
    <mergeCell ref="AA22:AE25"/>
    <mergeCell ref="AF22:AK25"/>
    <mergeCell ref="A18:D21"/>
    <mergeCell ref="E18:I21"/>
    <mergeCell ref="J18:O21"/>
    <mergeCell ref="P18:T21"/>
    <mergeCell ref="U18:W21"/>
    <mergeCell ref="X18:Z21"/>
    <mergeCell ref="AA26:AE29"/>
    <mergeCell ref="AF26:AK29"/>
    <mergeCell ref="A30:D33"/>
    <mergeCell ref="E30:I33"/>
    <mergeCell ref="J30:O33"/>
    <mergeCell ref="P30:T33"/>
    <mergeCell ref="U30:W33"/>
    <mergeCell ref="X30:Z33"/>
    <mergeCell ref="AA30:AE33"/>
    <mergeCell ref="AF30:AK33"/>
    <mergeCell ref="A26:D29"/>
    <mergeCell ref="E26:I29"/>
    <mergeCell ref="J26:O29"/>
    <mergeCell ref="P26:T29"/>
    <mergeCell ref="U26:W29"/>
    <mergeCell ref="X26:Z29"/>
    <mergeCell ref="AA34:AE37"/>
    <mergeCell ref="AF34:AK37"/>
    <mergeCell ref="A38:D41"/>
    <mergeCell ref="E38:I41"/>
    <mergeCell ref="J38:O41"/>
    <mergeCell ref="P38:T41"/>
    <mergeCell ref="U38:W41"/>
    <mergeCell ref="X38:Z41"/>
    <mergeCell ref="AA38:AE41"/>
    <mergeCell ref="AF38:AK41"/>
    <mergeCell ref="A34:D37"/>
    <mergeCell ref="E34:I37"/>
    <mergeCell ref="J34:O37"/>
    <mergeCell ref="P34:T37"/>
    <mergeCell ref="U34:W37"/>
    <mergeCell ref="X34:Z37"/>
    <mergeCell ref="AA42:AE45"/>
    <mergeCell ref="AF42:AK45"/>
    <mergeCell ref="A46:AU54"/>
    <mergeCell ref="A42:D45"/>
    <mergeCell ref="E42:I45"/>
    <mergeCell ref="J42:O45"/>
    <mergeCell ref="P42:T45"/>
    <mergeCell ref="U42:W45"/>
    <mergeCell ref="X42:Z45"/>
  </mergeCells>
  <phoneticPr fontId="6"/>
  <printOptions horizontalCentered="1" verticalCentered="1"/>
  <pageMargins left="0.78740157480314965" right="0.78740157480314965" top="0.98425196850393704" bottom="0.59055118110236227" header="0.51181102362204722" footer="0.51181102362204722"/>
  <pageSetup paperSize="9" orientation="landscape" horizontalDpi="4294967292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5" outlineLevelRow="1"/>
  <cols>
    <col min="1" max="1" width="1" style="3" customWidth="1"/>
    <col min="2" max="2" width="9.875" style="113" customWidth="1"/>
    <col min="3" max="3" width="34.375" style="113" customWidth="1"/>
    <col min="4" max="4" width="56.5" style="113" customWidth="1"/>
    <col min="5" max="5" width="10.75" style="113" bestFit="1" customWidth="1"/>
    <col min="6" max="6" width="7.25" style="113" bestFit="1" customWidth="1"/>
    <col min="7" max="8" width="14.5" style="113" customWidth="1"/>
    <col min="9" max="9" width="25.625" style="113" customWidth="1"/>
    <col min="10" max="12" width="10" style="113"/>
    <col min="13" max="13" width="64" style="113" bestFit="1" customWidth="1"/>
    <col min="14" max="14" width="59.125" style="113" bestFit="1" customWidth="1"/>
    <col min="15" max="16" width="7.875" style="113" bestFit="1" customWidth="1"/>
    <col min="17" max="17" width="13.375" style="113" bestFit="1" customWidth="1"/>
    <col min="18" max="18" width="13.875" style="113" bestFit="1" customWidth="1"/>
    <col min="19" max="19" width="7.875" style="113" bestFit="1" customWidth="1"/>
    <col min="20" max="20" width="10" style="113"/>
    <col min="21" max="21" width="7.875" style="113" bestFit="1" customWidth="1"/>
    <col min="22" max="24" width="13.375" style="113" bestFit="1" customWidth="1"/>
    <col min="25" max="25" width="9.125" style="113" bestFit="1" customWidth="1"/>
    <col min="26" max="27" width="13.375" style="113" bestFit="1" customWidth="1"/>
    <col min="28" max="28" width="8.25" style="113" bestFit="1" customWidth="1"/>
    <col min="29" max="29" width="13.375" style="113" bestFit="1" customWidth="1"/>
    <col min="30" max="30" width="10.5" style="113" bestFit="1" customWidth="1"/>
    <col min="31" max="31" width="7.875" style="113" bestFit="1" customWidth="1"/>
    <col min="32" max="33" width="13.375" style="113" bestFit="1" customWidth="1"/>
    <col min="34" max="34" width="15.5" style="113" bestFit="1" customWidth="1"/>
    <col min="35" max="36" width="10.625" style="113" bestFit="1" customWidth="1"/>
    <col min="37" max="38" width="12.75" style="113" bestFit="1" customWidth="1"/>
    <col min="39" max="39" width="13" style="113" customWidth="1"/>
    <col min="40" max="40" width="13.5" style="113" bestFit="1" customWidth="1"/>
    <col min="41" max="41" width="10" style="113"/>
    <col min="42" max="42" width="11.625" style="113" bestFit="1" customWidth="1"/>
    <col min="43" max="43" width="10" style="113"/>
    <col min="44" max="16384" width="10" style="3"/>
  </cols>
  <sheetData>
    <row r="1" spans="2:43" s="1" customFormat="1" ht="20.25" hidden="1" outlineLevel="1">
      <c r="B1" s="4"/>
      <c r="C1" s="4"/>
      <c r="D1" s="4"/>
      <c r="E1" s="5"/>
      <c r="F1" s="4"/>
      <c r="G1" s="6"/>
      <c r="H1" s="7"/>
      <c r="I1" s="4"/>
      <c r="J1" s="8"/>
      <c r="K1" s="9"/>
      <c r="L1" s="10"/>
      <c r="M1" s="4"/>
      <c r="N1" s="4"/>
      <c r="O1" s="4"/>
      <c r="P1" s="4"/>
      <c r="Q1" s="11"/>
      <c r="R1" s="11"/>
      <c r="S1" s="11"/>
      <c r="T1" s="11"/>
      <c r="U1" s="12"/>
      <c r="V1" s="11"/>
      <c r="W1" s="11"/>
      <c r="X1" s="11"/>
      <c r="Y1" s="11"/>
      <c r="Z1" s="11"/>
      <c r="AA1" s="4"/>
      <c r="AB1" s="4"/>
      <c r="AC1" s="4"/>
      <c r="AD1" s="4"/>
      <c r="AE1" s="4"/>
      <c r="AF1" s="4"/>
      <c r="AG1" s="4"/>
      <c r="AH1" s="4"/>
      <c r="AI1" s="13"/>
      <c r="AJ1" s="13"/>
      <c r="AK1" s="13"/>
      <c r="AL1" s="13"/>
      <c r="AM1" s="13"/>
      <c r="AN1" s="13"/>
      <c r="AO1" s="14"/>
      <c r="AP1" s="15" t="s">
        <v>27</v>
      </c>
      <c r="AQ1" s="4"/>
    </row>
    <row r="2" spans="2:43" s="1" customFormat="1" ht="20.25" hidden="1" outlineLevel="1">
      <c r="B2" s="4"/>
      <c r="C2" s="4"/>
      <c r="D2" s="4"/>
      <c r="E2" s="5"/>
      <c r="F2" s="4"/>
      <c r="G2" s="6"/>
      <c r="H2" s="7"/>
      <c r="I2" s="4"/>
      <c r="J2" s="8"/>
      <c r="K2" s="9"/>
      <c r="L2" s="10"/>
      <c r="M2" s="4"/>
      <c r="N2" s="4"/>
      <c r="O2" s="4"/>
      <c r="P2" s="4"/>
      <c r="Q2" s="11"/>
      <c r="R2" s="11"/>
      <c r="S2" s="11"/>
      <c r="T2" s="11"/>
      <c r="U2" s="12"/>
      <c r="V2" s="11"/>
      <c r="W2" s="11"/>
      <c r="X2" s="11"/>
      <c r="Y2" s="11"/>
      <c r="Z2" s="11"/>
      <c r="AA2" s="4"/>
      <c r="AB2" s="4"/>
      <c r="AC2" s="4"/>
      <c r="AD2" s="4"/>
      <c r="AE2" s="4"/>
      <c r="AF2" s="4"/>
      <c r="AG2" s="4"/>
      <c r="AH2" s="16" t="s">
        <v>28</v>
      </c>
      <c r="AI2" s="16" t="s">
        <v>29</v>
      </c>
      <c r="AJ2" s="16" t="s">
        <v>30</v>
      </c>
      <c r="AK2" s="16" t="s">
        <v>31</v>
      </c>
      <c r="AL2" s="16" t="s">
        <v>32</v>
      </c>
      <c r="AM2" s="17" t="s">
        <v>33</v>
      </c>
      <c r="AN2" s="16" t="s">
        <v>34</v>
      </c>
      <c r="AO2" s="16" t="s">
        <v>35</v>
      </c>
      <c r="AP2" s="15" t="s">
        <v>36</v>
      </c>
      <c r="AQ2" s="4"/>
    </row>
    <row r="3" spans="2:43" s="2" customFormat="1" ht="22.5" hidden="1" customHeight="1" outlineLevel="1">
      <c r="B3" s="18"/>
      <c r="C3" s="11"/>
      <c r="D3" s="19"/>
      <c r="E3" s="20"/>
      <c r="F3" s="21"/>
      <c r="G3" s="22"/>
      <c r="H3" s="22"/>
      <c r="I3" s="11"/>
      <c r="J3" s="23"/>
      <c r="K3" s="24"/>
      <c r="L3" s="25"/>
      <c r="M3" s="11"/>
      <c r="N3" s="11"/>
      <c r="O3" s="11"/>
      <c r="P3" s="11"/>
      <c r="Q3" s="26"/>
      <c r="R3" s="26"/>
      <c r="S3" s="26"/>
      <c r="T3" s="26"/>
      <c r="U3" s="12"/>
      <c r="V3" s="26"/>
      <c r="W3" s="26"/>
      <c r="X3" s="26"/>
      <c r="Y3" s="26"/>
      <c r="Z3" s="26"/>
      <c r="AA3" s="27"/>
      <c r="AB3" s="27"/>
      <c r="AC3" s="27"/>
      <c r="AD3" s="27"/>
      <c r="AE3" s="27"/>
      <c r="AF3" s="11"/>
      <c r="AG3" s="11"/>
      <c r="AH3" s="28"/>
      <c r="AI3" s="28"/>
      <c r="AJ3" s="28"/>
      <c r="AK3" s="28"/>
      <c r="AL3" s="28"/>
      <c r="AM3" s="28"/>
      <c r="AN3" s="28"/>
      <c r="AO3" s="28"/>
      <c r="AP3" s="15" t="s">
        <v>37</v>
      </c>
      <c r="AQ3" s="11"/>
    </row>
    <row r="4" spans="2:43" s="2" customFormat="1" ht="12.75" hidden="1" customHeight="1" outlineLevel="1">
      <c r="B4" s="18"/>
      <c r="C4" s="19"/>
      <c r="D4" s="19"/>
      <c r="E4" s="20"/>
      <c r="F4" s="21"/>
      <c r="G4" s="22"/>
      <c r="H4" s="22"/>
      <c r="I4" s="29"/>
      <c r="J4" s="23"/>
      <c r="K4" s="24"/>
      <c r="L4" s="25"/>
      <c r="M4" s="378" t="s">
        <v>7</v>
      </c>
      <c r="N4" s="378" t="s">
        <v>8</v>
      </c>
      <c r="O4" s="378" t="s">
        <v>9</v>
      </c>
      <c r="P4" s="379" t="s">
        <v>3</v>
      </c>
      <c r="Q4" s="380" t="s">
        <v>10</v>
      </c>
      <c r="R4" s="30" t="s">
        <v>38</v>
      </c>
      <c r="S4" s="31"/>
      <c r="T4" s="31"/>
      <c r="U4" s="31"/>
      <c r="V4" s="32"/>
      <c r="W4" s="33" t="s">
        <v>39</v>
      </c>
      <c r="X4" s="34" t="s">
        <v>40</v>
      </c>
      <c r="Y4" s="34" t="s">
        <v>41</v>
      </c>
      <c r="Z4" s="34" t="s">
        <v>42</v>
      </c>
      <c r="AA4" s="35" t="s">
        <v>43</v>
      </c>
      <c r="AB4" s="35"/>
      <c r="AC4" s="35"/>
      <c r="AD4" s="35"/>
      <c r="AE4" s="35"/>
      <c r="AF4" s="35"/>
      <c r="AG4" s="35"/>
      <c r="AH4" s="36"/>
      <c r="AI4" s="37" t="s">
        <v>18</v>
      </c>
      <c r="AJ4" s="37"/>
      <c r="AK4" s="37"/>
      <c r="AL4" s="37"/>
      <c r="AM4" s="37"/>
      <c r="AN4" s="37"/>
      <c r="AO4" s="37"/>
      <c r="AP4" s="38"/>
      <c r="AQ4" s="11"/>
    </row>
    <row r="5" spans="2:43" s="2" customFormat="1" ht="22.5" customHeight="1" collapsed="1">
      <c r="B5" s="18"/>
      <c r="C5" s="19" t="s">
        <v>44</v>
      </c>
      <c r="D5" s="39"/>
      <c r="E5" s="40"/>
      <c r="F5" s="41"/>
      <c r="G5" s="42"/>
      <c r="H5" s="42"/>
      <c r="I5" s="29" t="e">
        <f>#REF!</f>
        <v>#REF!</v>
      </c>
      <c r="J5" s="23"/>
      <c r="K5" s="24"/>
      <c r="L5" s="25"/>
      <c r="M5" s="378"/>
      <c r="N5" s="378"/>
      <c r="O5" s="378"/>
      <c r="P5" s="379"/>
      <c r="Q5" s="380"/>
      <c r="R5" s="43"/>
      <c r="S5" s="44"/>
      <c r="T5" s="44"/>
      <c r="U5" s="45" t="s">
        <v>45</v>
      </c>
      <c r="V5" s="46" t="s">
        <v>46</v>
      </c>
      <c r="W5" s="47" t="s">
        <v>47</v>
      </c>
      <c r="X5" s="48" t="s">
        <v>47</v>
      </c>
      <c r="Y5" s="48" t="s">
        <v>47</v>
      </c>
      <c r="Z5" s="48" t="s">
        <v>47</v>
      </c>
      <c r="AA5" s="49" t="s">
        <v>48</v>
      </c>
      <c r="AB5" s="49" t="s">
        <v>45</v>
      </c>
      <c r="AC5" s="49" t="s">
        <v>49</v>
      </c>
      <c r="AD5" s="49" t="s">
        <v>50</v>
      </c>
      <c r="AE5" s="49" t="s">
        <v>51</v>
      </c>
      <c r="AF5" s="17" t="s">
        <v>52</v>
      </c>
      <c r="AG5" s="17" t="s">
        <v>53</v>
      </c>
      <c r="AH5" s="17" t="s">
        <v>54</v>
      </c>
      <c r="AI5" s="372" t="s">
        <v>55</v>
      </c>
      <c r="AJ5" s="373"/>
      <c r="AK5" s="372" t="s">
        <v>56</v>
      </c>
      <c r="AL5" s="373"/>
      <c r="AM5" s="17" t="s">
        <v>57</v>
      </c>
      <c r="AN5" s="17" t="s">
        <v>58</v>
      </c>
      <c r="AO5" s="17" t="s">
        <v>59</v>
      </c>
      <c r="AP5" s="17" t="s">
        <v>60</v>
      </c>
      <c r="AQ5" s="11"/>
    </row>
    <row r="6" spans="2:43" s="2" customFormat="1" ht="17.45" customHeight="1">
      <c r="B6" s="374" t="s">
        <v>0</v>
      </c>
      <c r="C6" s="375"/>
      <c r="D6" s="50" t="s">
        <v>1</v>
      </c>
      <c r="E6" s="51" t="s">
        <v>2</v>
      </c>
      <c r="F6" s="50" t="s">
        <v>3</v>
      </c>
      <c r="G6" s="52" t="s">
        <v>4</v>
      </c>
      <c r="H6" s="52" t="s">
        <v>5</v>
      </c>
      <c r="I6" s="53" t="s">
        <v>6</v>
      </c>
      <c r="J6" s="23" t="s">
        <v>11</v>
      </c>
      <c r="K6" s="24" t="s">
        <v>61</v>
      </c>
      <c r="L6" s="25" t="s">
        <v>62</v>
      </c>
      <c r="M6" s="378"/>
      <c r="N6" s="378"/>
      <c r="O6" s="378"/>
      <c r="P6" s="379"/>
      <c r="Q6" s="380"/>
      <c r="R6" s="54"/>
      <c r="S6" s="55"/>
      <c r="T6" s="55"/>
      <c r="U6" s="56"/>
      <c r="V6" s="57"/>
      <c r="W6" s="58" t="s">
        <v>63</v>
      </c>
      <c r="X6" s="59" t="s">
        <v>63</v>
      </c>
      <c r="Y6" s="59" t="s">
        <v>63</v>
      </c>
      <c r="Z6" s="59" t="s">
        <v>63</v>
      </c>
      <c r="AA6" s="60" t="s">
        <v>64</v>
      </c>
      <c r="AB6" s="60" t="s">
        <v>65</v>
      </c>
      <c r="AC6" s="60" t="s">
        <v>66</v>
      </c>
      <c r="AD6" s="60" t="s">
        <v>67</v>
      </c>
      <c r="AE6" s="60" t="s">
        <v>68</v>
      </c>
      <c r="AF6" s="61" t="s">
        <v>69</v>
      </c>
      <c r="AG6" s="61" t="s">
        <v>70</v>
      </c>
      <c r="AH6" s="61" t="s">
        <v>71</v>
      </c>
      <c r="AI6" s="376" t="s">
        <v>72</v>
      </c>
      <c r="AJ6" s="377"/>
      <c r="AK6" s="376" t="s">
        <v>73</v>
      </c>
      <c r="AL6" s="377"/>
      <c r="AM6" s="61" t="s">
        <v>74</v>
      </c>
      <c r="AN6" s="61" t="s">
        <v>75</v>
      </c>
      <c r="AO6" s="61" t="s">
        <v>76</v>
      </c>
      <c r="AP6" s="61" t="s">
        <v>77</v>
      </c>
      <c r="AQ6" s="11"/>
    </row>
    <row r="7" spans="2:43" s="2" customFormat="1" ht="20.25" hidden="1" customHeight="1">
      <c r="B7" s="93"/>
      <c r="C7" s="62"/>
      <c r="D7" s="62"/>
      <c r="E7" s="63"/>
      <c r="F7" s="64"/>
      <c r="G7" s="65"/>
      <c r="H7" s="65"/>
      <c r="I7" s="97"/>
      <c r="J7" s="66"/>
      <c r="K7" s="67"/>
      <c r="L7" s="68"/>
      <c r="M7" s="69"/>
      <c r="N7" s="69">
        <f t="shared" ref="N7:N132" si="0">(D7)</f>
        <v>0</v>
      </c>
      <c r="O7" s="70"/>
      <c r="P7" s="71"/>
      <c r="Q7" s="72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3"/>
      <c r="S7" s="74"/>
      <c r="T7" s="74"/>
      <c r="U7" s="75"/>
      <c r="V7" s="76"/>
      <c r="W7" s="77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8"/>
      <c r="AJ7" s="79"/>
      <c r="AK7" s="80"/>
      <c r="AL7" s="80"/>
      <c r="AM7" s="80"/>
      <c r="AN7" s="80"/>
      <c r="AO7" s="74"/>
      <c r="AP7" s="74" t="str">
        <f>IF(AND($V8&lt;=0,$AH8=0,$AO8=0),"見積",IF(AND($V8=0,$AH8&lt;=0,$AO8=0),"材",IF(AND($V8=0,$AH8=0,$AO8&lt;=0),"労","複合")))</f>
        <v>複合</v>
      </c>
      <c r="AQ7" s="11"/>
    </row>
    <row r="8" spans="2:43" s="2" customFormat="1" ht="20.25" hidden="1" customHeight="1">
      <c r="B8" s="95">
        <v>4</v>
      </c>
      <c r="C8" s="81" t="s">
        <v>171</v>
      </c>
      <c r="D8" s="81" t="s">
        <v>20</v>
      </c>
      <c r="E8" s="82"/>
      <c r="F8" s="83"/>
      <c r="G8" s="84"/>
      <c r="H8" s="84"/>
      <c r="I8" s="98"/>
      <c r="J8" s="66"/>
      <c r="K8" s="67"/>
      <c r="L8" s="68"/>
      <c r="M8" s="85" t="str">
        <f>(C8)</f>
        <v>舞台照明設備工事</v>
      </c>
      <c r="N8" s="85" t="str">
        <f t="shared" si="0"/>
        <v>更新照明器具</v>
      </c>
      <c r="O8" s="86">
        <f>E8</f>
        <v>0</v>
      </c>
      <c r="P8" s="87">
        <f t="shared" ref="P8" si="2">F8</f>
        <v>0</v>
      </c>
      <c r="Q8" s="88">
        <f>ROUNDDOWN(IF(COUNT($AP8)=0,0,MIN($AP8)),0)</f>
        <v>0</v>
      </c>
      <c r="R8" s="89"/>
      <c r="S8" s="90"/>
      <c r="T8" s="90"/>
      <c r="U8" s="56"/>
      <c r="V8" s="57" t="str">
        <f t="shared" ref="V8" si="3">IF(COUNT(R8:T8)=0,"",ROUNDDOWN(MIN(R8:T8)*U8,-1))</f>
        <v/>
      </c>
      <c r="W8" s="91"/>
      <c r="X8" s="90"/>
      <c r="Y8" s="90"/>
      <c r="Z8" s="90"/>
      <c r="AA8" s="90">
        <f t="shared" ref="AA8" si="4">MIN(V8:Z8)</f>
        <v>0</v>
      </c>
      <c r="AB8" s="92"/>
      <c r="AC8" s="90">
        <f>AA8*AB8</f>
        <v>0</v>
      </c>
      <c r="AD8" s="92"/>
      <c r="AE8" s="92"/>
      <c r="AF8" s="92"/>
      <c r="AG8" s="92"/>
      <c r="AH8" s="90">
        <f t="shared" ref="AH8" si="5">AC8*((1+AD8)+AE8+AF8+AG8)</f>
        <v>0</v>
      </c>
      <c r="AI8" s="90">
        <f>IF($AI7="",0,VLOOKUP(AI7,#REF!,2,FALSE))</f>
        <v>0</v>
      </c>
      <c r="AJ8" s="90">
        <f>IF($AJ7="",0,VLOOKUP(AJ7,#REF!,2,FALSE))</f>
        <v>0</v>
      </c>
      <c r="AK8" s="90">
        <f t="shared" ref="AK8:AL8" si="6">IF(AI8="","",AI8*AK7)</f>
        <v>0</v>
      </c>
      <c r="AL8" s="90">
        <f t="shared" si="6"/>
        <v>0</v>
      </c>
      <c r="AM8" s="90">
        <f>IF($AM7=0,0,#REF!)</f>
        <v>0</v>
      </c>
      <c r="AN8" s="90">
        <f t="shared" ref="AN8" si="7">IF(AI8="",0,AK8*AN7)+IF(AJ8="",0,AL8*AN7)</f>
        <v>0</v>
      </c>
      <c r="AO8" s="90">
        <f t="shared" ref="AO8" si="8">SUM(AK8:AN8)</f>
        <v>0</v>
      </c>
      <c r="AP8" s="90">
        <f>AH8+AO8</f>
        <v>0</v>
      </c>
      <c r="AQ8" s="11"/>
    </row>
    <row r="9" spans="2:43" s="2" customFormat="1" ht="20.25" hidden="1" customHeight="1">
      <c r="B9" s="93"/>
      <c r="C9" s="62"/>
      <c r="D9" s="62"/>
      <c r="E9" s="63"/>
      <c r="F9" s="64"/>
      <c r="G9" s="65"/>
      <c r="H9" s="65"/>
      <c r="I9" s="94"/>
      <c r="J9" s="66"/>
      <c r="K9" s="67"/>
      <c r="L9" s="68"/>
      <c r="M9" s="69"/>
      <c r="N9" s="69">
        <f t="shared" si="0"/>
        <v>0</v>
      </c>
      <c r="O9" s="70"/>
      <c r="P9" s="71"/>
      <c r="Q9" s="72" t="str">
        <f t="shared" si="1"/>
        <v>ｾ-P</v>
      </c>
      <c r="R9" s="73" t="s">
        <v>19</v>
      </c>
      <c r="S9" s="74"/>
      <c r="T9" s="74"/>
      <c r="U9" s="75">
        <v>0.65</v>
      </c>
      <c r="V9" s="76"/>
      <c r="W9" s="77" t="s">
        <v>170</v>
      </c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8" t="s">
        <v>30</v>
      </c>
      <c r="AJ9" s="79"/>
      <c r="AK9" s="80">
        <v>1.2999999999999999E-2</v>
      </c>
      <c r="AL9" s="80"/>
      <c r="AM9" s="80"/>
      <c r="AN9" s="80">
        <v>0.25</v>
      </c>
      <c r="AO9" s="74"/>
      <c r="AP9" s="74" t="e">
        <f t="shared" ref="AP9" si="9">IF(AND($V10&lt;=0,$AH10=0,$AO10=0),"見積",IF(AND($V10=0,$AH10&lt;=0,$AO10=0),"材",IF(AND($V10=0,$AH10=0,$AO10&lt;=0),"労","複合")))</f>
        <v>#REF!</v>
      </c>
      <c r="AQ9" s="11"/>
    </row>
    <row r="10" spans="2:43" s="2" customFormat="1" ht="20.25" hidden="1" customHeight="1">
      <c r="B10" s="95"/>
      <c r="C10" s="81" t="s">
        <v>97</v>
      </c>
      <c r="D10" s="81" t="s">
        <v>98</v>
      </c>
      <c r="E10" s="82">
        <v>102</v>
      </c>
      <c r="F10" s="83" t="s">
        <v>99</v>
      </c>
      <c r="G10" s="84">
        <f t="shared" ref="G10:G26" si="10">IF(Q10&lt;10,ROUNDDOWN(Q10,0),IF(Q10&lt;100,ROUNDDOWN((Q10),0),IF(Q10&lt;1000,ROUNDDOWN((Q10),-1),ROUNDDOWN(Q10,-(LEN(TEXT(Q10,"0"))-3)))))</f>
        <v>0</v>
      </c>
      <c r="H10" s="84">
        <f t="shared" ref="H10" si="11">TRUNC(E10*G10)</f>
        <v>0</v>
      </c>
      <c r="I10" s="99"/>
      <c r="J10" s="66"/>
      <c r="K10" s="67"/>
      <c r="L10" s="68"/>
      <c r="M10" s="85" t="str">
        <f>(C10)</f>
        <v>EM-IPEE-Sケーブル</v>
      </c>
      <c r="N10" s="85" t="str">
        <f t="shared" si="0"/>
        <v>0.3-1P、管内</v>
      </c>
      <c r="O10" s="86">
        <f>E10</f>
        <v>102</v>
      </c>
      <c r="P10" s="87" t="str">
        <f t="shared" ref="P10" si="12">F10</f>
        <v>ｍ</v>
      </c>
      <c r="Q10" s="88">
        <f t="shared" ref="Q10" si="13">ROUNDDOWN(IF(COUNT($AP10)=0,0,MIN($AP10)),0)</f>
        <v>0</v>
      </c>
      <c r="R10" s="89"/>
      <c r="S10" s="90"/>
      <c r="T10" s="90"/>
      <c r="U10" s="56">
        <v>0.65</v>
      </c>
      <c r="V10" s="57" t="str">
        <f t="shared" ref="V10:V26" si="14">IF(COUNT(R10:T10)=0,"",ROUNDDOWN(MIN(R10:T10)*U10,-1))</f>
        <v/>
      </c>
      <c r="W10" s="91">
        <v>114</v>
      </c>
      <c r="X10" s="90"/>
      <c r="Y10" s="90"/>
      <c r="Z10" s="90"/>
      <c r="AA10" s="90">
        <f t="shared" ref="AA10" si="15">MIN(V10:Z10)</f>
        <v>114</v>
      </c>
      <c r="AB10" s="92">
        <v>1.1000000000000001</v>
      </c>
      <c r="AC10" s="90">
        <f t="shared" ref="AC10" si="16">AA10*AB10</f>
        <v>125.4</v>
      </c>
      <c r="AD10" s="92"/>
      <c r="AE10" s="92"/>
      <c r="AF10" s="92"/>
      <c r="AG10" s="92">
        <v>0.03</v>
      </c>
      <c r="AH10" s="90">
        <f t="shared" ref="AH10:AH12" si="17">AC10*((1+AD10)+AE10+AF10+AG10)</f>
        <v>129.16200000000001</v>
      </c>
      <c r="AI10" s="90" t="e">
        <f>IF($AI9="",0,VLOOKUP(AI9,#REF!,2,FALSE))</f>
        <v>#REF!</v>
      </c>
      <c r="AJ10" s="90">
        <f>IF($AJ9="",0,VLOOKUP(AJ9,#REF!,2,FALSE))</f>
        <v>0</v>
      </c>
      <c r="AK10" s="90" t="e">
        <f t="shared" ref="AK10:AL10" si="18">IF(AI10="","",AI10*AK9)</f>
        <v>#REF!</v>
      </c>
      <c r="AL10" s="90">
        <f t="shared" si="18"/>
        <v>0</v>
      </c>
      <c r="AM10" s="90">
        <f>IF($AM9=0,0,#REF!)</f>
        <v>0</v>
      </c>
      <c r="AN10" s="90" t="e">
        <f t="shared" ref="AN10" si="19">IF(AI10="",0,AK10*AN9)+IF(AJ10="",0,AL10*AN9)</f>
        <v>#REF!</v>
      </c>
      <c r="AO10" s="90" t="e">
        <f>SUM(AK10:AN10)</f>
        <v>#REF!</v>
      </c>
      <c r="AP10" s="90" t="e">
        <f t="shared" ref="AP10:AP24" si="20">AH10+AO10</f>
        <v>#REF!</v>
      </c>
      <c r="AQ10" s="11"/>
    </row>
    <row r="11" spans="2:43" s="2" customFormat="1" ht="20.25" hidden="1" customHeight="1">
      <c r="B11" s="93"/>
      <c r="C11" s="62"/>
      <c r="D11" s="62"/>
      <c r="E11" s="63"/>
      <c r="F11" s="64"/>
      <c r="G11" s="65"/>
      <c r="H11" s="65"/>
      <c r="I11" s="97"/>
      <c r="J11" s="66"/>
      <c r="K11" s="67"/>
      <c r="L11" s="68"/>
      <c r="M11" s="69"/>
      <c r="N11" s="69">
        <f t="shared" si="0"/>
        <v>0</v>
      </c>
      <c r="O11" s="70"/>
      <c r="P11" s="71"/>
      <c r="Q11" s="72" t="str">
        <f t="shared" si="1"/>
        <v>ｾ-P</v>
      </c>
      <c r="R11" s="73" t="str">
        <f>$R$9</f>
        <v>Panasonic</v>
      </c>
      <c r="S11" s="74"/>
      <c r="T11" s="74"/>
      <c r="U11" s="75"/>
      <c r="V11" s="76"/>
      <c r="W11" s="77" t="s">
        <v>170</v>
      </c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8" t="s">
        <v>30</v>
      </c>
      <c r="AJ11" s="79"/>
      <c r="AK11" s="80">
        <v>1.26E-2</v>
      </c>
      <c r="AL11" s="80"/>
      <c r="AM11" s="80"/>
      <c r="AN11" s="80">
        <v>0.25</v>
      </c>
      <c r="AO11" s="74"/>
      <c r="AP11" s="74" t="e">
        <f t="shared" ref="AP11" si="21">IF(AND($V12&lt;=0,$AH12=0,$AO12=0),"見積",IF(AND($V12=0,$AH12&lt;=0,$AO12=0),"材",IF(AND($V12=0,$AH12=0,$AO12&lt;=0),"労","複合")))</f>
        <v>#REF!</v>
      </c>
      <c r="AQ11" s="11"/>
    </row>
    <row r="12" spans="2:43" s="2" customFormat="1" ht="20.25" hidden="1" customHeight="1">
      <c r="B12" s="95"/>
      <c r="C12" s="81" t="s">
        <v>97</v>
      </c>
      <c r="D12" s="81" t="s">
        <v>100</v>
      </c>
      <c r="E12" s="82">
        <v>26</v>
      </c>
      <c r="F12" s="83" t="s">
        <v>99</v>
      </c>
      <c r="G12" s="84">
        <f t="shared" si="10"/>
        <v>0</v>
      </c>
      <c r="H12" s="84">
        <f t="shared" ref="H12" si="22">TRUNC(E12*G12)</f>
        <v>0</v>
      </c>
      <c r="I12" s="98"/>
      <c r="J12" s="66"/>
      <c r="K12" s="67"/>
      <c r="L12" s="68"/>
      <c r="M12" s="85" t="str">
        <f>(C12)</f>
        <v>EM-IPEE-Sケーブル</v>
      </c>
      <c r="N12" s="85" t="str">
        <f t="shared" si="0"/>
        <v>0.3-2P、PF･CD管内</v>
      </c>
      <c r="O12" s="86">
        <f>E12</f>
        <v>26</v>
      </c>
      <c r="P12" s="87" t="str">
        <f t="shared" ref="P12" si="23">F12</f>
        <v>ｍ</v>
      </c>
      <c r="Q12" s="88">
        <f t="shared" ref="Q12" si="24">ROUNDDOWN(IF(COUNT($AP12)=0,0,MIN($AP12)),0)</f>
        <v>0</v>
      </c>
      <c r="R12" s="89"/>
      <c r="S12" s="90"/>
      <c r="T12" s="90"/>
      <c r="U12" s="56">
        <f>$U$10</f>
        <v>0.65</v>
      </c>
      <c r="V12" s="57" t="str">
        <f t="shared" si="14"/>
        <v/>
      </c>
      <c r="W12" s="91">
        <v>188</v>
      </c>
      <c r="X12" s="90"/>
      <c r="Y12" s="90"/>
      <c r="Z12" s="90"/>
      <c r="AA12" s="90">
        <f t="shared" ref="AA12" si="25">MIN(V12:Z12)</f>
        <v>188</v>
      </c>
      <c r="AB12" s="92">
        <f>$AB$10</f>
        <v>1.1000000000000001</v>
      </c>
      <c r="AC12" s="90">
        <f t="shared" ref="AC12" si="26">AA12*AB12</f>
        <v>206.8</v>
      </c>
      <c r="AD12" s="92"/>
      <c r="AE12" s="92"/>
      <c r="AF12" s="92"/>
      <c r="AG12" s="92">
        <f>$AG$10</f>
        <v>0.03</v>
      </c>
      <c r="AH12" s="90">
        <f t="shared" si="17"/>
        <v>213.00400000000002</v>
      </c>
      <c r="AI12" s="90" t="e">
        <f>IF($AI11="",0,VLOOKUP(AI11,#REF!,2,FALSE))</f>
        <v>#REF!</v>
      </c>
      <c r="AJ12" s="90">
        <f>IF($AJ11="",0,VLOOKUP(AJ11,#REF!,2,FALSE))</f>
        <v>0</v>
      </c>
      <c r="AK12" s="90" t="e">
        <f t="shared" ref="AK12:AL12" si="27">IF(AI12="","",AI12*AK11)</f>
        <v>#REF!</v>
      </c>
      <c r="AL12" s="90">
        <f t="shared" si="27"/>
        <v>0</v>
      </c>
      <c r="AM12" s="90">
        <f>IF($AM11=0,0,#REF!)</f>
        <v>0</v>
      </c>
      <c r="AN12" s="90" t="e">
        <f t="shared" ref="AN12" si="28">IF(AI12="",0,AK12*AN11)+IF(AJ12="",0,AL12*AN11)</f>
        <v>#REF!</v>
      </c>
      <c r="AO12" s="90" t="e">
        <f t="shared" ref="AO12" si="29">SUM(AK12:AN12)</f>
        <v>#REF!</v>
      </c>
      <c r="AP12" s="90" t="e">
        <f t="shared" si="20"/>
        <v>#REF!</v>
      </c>
      <c r="AQ12" s="11"/>
    </row>
    <row r="13" spans="2:43" s="2" customFormat="1" ht="20.25" hidden="1" customHeight="1">
      <c r="B13" s="93"/>
      <c r="C13" s="62"/>
      <c r="D13" s="62"/>
      <c r="E13" s="63"/>
      <c r="F13" s="64"/>
      <c r="G13" s="65"/>
      <c r="H13" s="65"/>
      <c r="I13" s="94"/>
      <c r="J13" s="66"/>
      <c r="K13" s="67"/>
      <c r="L13" s="68"/>
      <c r="M13" s="69"/>
      <c r="N13" s="69">
        <f t="shared" si="0"/>
        <v>0</v>
      </c>
      <c r="O13" s="70"/>
      <c r="P13" s="71"/>
      <c r="Q13" s="72" t="str">
        <f t="shared" si="1"/>
        <v>ﾌﾞ-P</v>
      </c>
      <c r="R13" s="73" t="str">
        <f>$R$9</f>
        <v>Panasonic</v>
      </c>
      <c r="S13" s="74"/>
      <c r="T13" s="74"/>
      <c r="U13" s="75"/>
      <c r="V13" s="76"/>
      <c r="W13" s="77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8" t="s">
        <v>30</v>
      </c>
      <c r="AJ13" s="79"/>
      <c r="AK13" s="80"/>
      <c r="AL13" s="80"/>
      <c r="AM13" s="80"/>
      <c r="AN13" s="80">
        <v>0.25</v>
      </c>
      <c r="AO13" s="74"/>
      <c r="AP13" s="74" t="e">
        <f t="shared" ref="AP13" si="30">IF(AND($V14&lt;=0,$AH14=0,$AO14=0),"見積",IF(AND($V14=0,$AH14&lt;=0,$AO14=0),"材",IF(AND($V14=0,$AH14=0,$AO14&lt;=0),"労","複合")))</f>
        <v>#REF!</v>
      </c>
      <c r="AQ13" s="11"/>
    </row>
    <row r="14" spans="2:43" s="2" customFormat="1" ht="20.25" hidden="1" customHeight="1">
      <c r="B14" s="95"/>
      <c r="C14" s="81" t="s">
        <v>101</v>
      </c>
      <c r="D14" s="81" t="s">
        <v>102</v>
      </c>
      <c r="E14" s="82">
        <v>6</v>
      </c>
      <c r="F14" s="83" t="s">
        <v>26</v>
      </c>
      <c r="G14" s="84">
        <f t="shared" si="10"/>
        <v>0</v>
      </c>
      <c r="H14" s="84">
        <f t="shared" ref="H14" si="31">TRUNC(E14*G14)</f>
        <v>0</v>
      </c>
      <c r="I14" s="99"/>
      <c r="J14" s="66"/>
      <c r="K14" s="67"/>
      <c r="L14" s="68"/>
      <c r="M14" s="85" t="str">
        <f>(C14)</f>
        <v>ボーダーライト　Ｂ</v>
      </c>
      <c r="N14" s="85" t="str">
        <f t="shared" si="0"/>
        <v>LED(赤、緑、青、白 3000K)　光源寿命：20000時間（光束維持率70％）</v>
      </c>
      <c r="O14" s="86">
        <f>E14</f>
        <v>6</v>
      </c>
      <c r="P14" s="87" t="str">
        <f t="shared" ref="P14" si="32">F14</f>
        <v>台</v>
      </c>
      <c r="Q14" s="88">
        <f t="shared" ref="Q14" si="33">ROUNDDOWN(IF(COUNT($AP14)=0,0,MIN($AP14)),0)</f>
        <v>0</v>
      </c>
      <c r="R14" s="89">
        <v>492700</v>
      </c>
      <c r="S14" s="90"/>
      <c r="T14" s="90"/>
      <c r="U14" s="56">
        <f t="shared" ref="U14" si="34">$U$10</f>
        <v>0.65</v>
      </c>
      <c r="V14" s="57">
        <f t="shared" si="14"/>
        <v>320250</v>
      </c>
      <c r="W14" s="91"/>
      <c r="X14" s="90"/>
      <c r="Y14" s="90"/>
      <c r="Z14" s="90"/>
      <c r="AA14" s="90">
        <f t="shared" ref="AA14" si="35">MIN(V14:Z14)</f>
        <v>320250</v>
      </c>
      <c r="AB14" s="92">
        <v>1</v>
      </c>
      <c r="AC14" s="90">
        <f t="shared" ref="AC14" si="36">AA14*AB14</f>
        <v>320250</v>
      </c>
      <c r="AD14" s="92"/>
      <c r="AE14" s="92"/>
      <c r="AF14" s="92"/>
      <c r="AG14" s="92">
        <v>0</v>
      </c>
      <c r="AH14" s="90">
        <f t="shared" ref="AH14" si="37">AC14*((1+AD14)+AE14+AF14+AG14)</f>
        <v>320250</v>
      </c>
      <c r="AI14" s="90" t="e">
        <f>IF($AI13="",0,VLOOKUP(AI13,#REF!,2,FALSE))</f>
        <v>#REF!</v>
      </c>
      <c r="AJ14" s="90">
        <f>IF($AJ13="",0,VLOOKUP(AJ13,#REF!,2,FALSE))</f>
        <v>0</v>
      </c>
      <c r="AK14" s="90" t="e">
        <f t="shared" ref="AK14:AL14" si="38">IF(AI14="","",AI14*AK13)</f>
        <v>#REF!</v>
      </c>
      <c r="AL14" s="90">
        <f t="shared" si="38"/>
        <v>0</v>
      </c>
      <c r="AM14" s="90">
        <f>IF($AM13=0,0,#REF!)</f>
        <v>0</v>
      </c>
      <c r="AN14" s="90" t="e">
        <f t="shared" ref="AN14" si="39">IF(AI14="",0,AK14*AN13)+IF(AJ14="",0,AL14*AN13)</f>
        <v>#REF!</v>
      </c>
      <c r="AO14" s="90" t="e">
        <f t="shared" ref="AO14" si="40">SUM(AK14:AN14)</f>
        <v>#REF!</v>
      </c>
      <c r="AP14" s="90" t="e">
        <f t="shared" si="20"/>
        <v>#REF!</v>
      </c>
      <c r="AQ14" s="11"/>
    </row>
    <row r="15" spans="2:43" s="2" customFormat="1" ht="20.25" hidden="1" customHeight="1">
      <c r="B15" s="93"/>
      <c r="C15" s="62"/>
      <c r="D15" s="62"/>
      <c r="E15" s="63"/>
      <c r="F15" s="64"/>
      <c r="G15" s="65"/>
      <c r="H15" s="65"/>
      <c r="I15" s="94"/>
      <c r="J15" s="66"/>
      <c r="K15" s="67"/>
      <c r="L15" s="68"/>
      <c r="M15" s="69"/>
      <c r="N15" s="69">
        <f t="shared" si="0"/>
        <v>0</v>
      </c>
      <c r="O15" s="70"/>
      <c r="P15" s="71"/>
      <c r="Q15" s="72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3" t="str">
        <f>$R$9</f>
        <v>Panasonic</v>
      </c>
      <c r="S15" s="74"/>
      <c r="T15" s="74"/>
      <c r="U15" s="75"/>
      <c r="V15" s="76"/>
      <c r="W15" s="77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8" t="s">
        <v>30</v>
      </c>
      <c r="AJ15" s="79"/>
      <c r="AK15" s="80"/>
      <c r="AL15" s="80"/>
      <c r="AM15" s="80"/>
      <c r="AN15" s="80">
        <v>0.25</v>
      </c>
      <c r="AO15" s="74"/>
      <c r="AP15" s="74" t="e">
        <f t="shared" ref="AP15" si="42">IF(AND($V16&lt;=0,$AH16=0,$AO16=0),"見積",IF(AND($V16=0,$AH16&lt;=0,$AO16=0),"材",IF(AND($V16=0,$AH16=0,$AO16&lt;=0),"労","複合")))</f>
        <v>#REF!</v>
      </c>
      <c r="AQ15" s="11"/>
    </row>
    <row r="16" spans="2:43" s="2" customFormat="1" ht="20.25" hidden="1" customHeight="1">
      <c r="B16" s="95"/>
      <c r="C16" s="81" t="s">
        <v>103</v>
      </c>
      <c r="D16" s="81" t="s">
        <v>104</v>
      </c>
      <c r="E16" s="82">
        <v>1</v>
      </c>
      <c r="F16" s="83" t="s">
        <v>26</v>
      </c>
      <c r="G16" s="84">
        <f t="shared" si="10"/>
        <v>0</v>
      </c>
      <c r="H16" s="84">
        <f t="shared" ref="H16" si="43">TRUNC(E16*G16)</f>
        <v>0</v>
      </c>
      <c r="I16" s="99"/>
      <c r="J16" s="66"/>
      <c r="K16" s="67"/>
      <c r="L16" s="68"/>
      <c r="M16" s="85" t="str">
        <f>(C16)</f>
        <v>同上用コンセントボックス</v>
      </c>
      <c r="N16" s="85" t="str">
        <f t="shared" si="0"/>
        <v>接地2Pﾀﾞﾌﾞﾙｺﾝｾﾝﾄ1コ＋DMX×1 電源TB付</v>
      </c>
      <c r="O16" s="86">
        <f>E16</f>
        <v>1</v>
      </c>
      <c r="P16" s="87" t="str">
        <f t="shared" ref="P16" si="44">F16</f>
        <v>台</v>
      </c>
      <c r="Q16" s="88">
        <f>ROUNDDOWN(IF(COUNT($AP16)=0,0,MIN($AP16)),0)</f>
        <v>0</v>
      </c>
      <c r="R16" s="89">
        <v>55000</v>
      </c>
      <c r="S16" s="90"/>
      <c r="T16" s="90"/>
      <c r="U16" s="56">
        <f t="shared" ref="U16" si="45">$U$10</f>
        <v>0.65</v>
      </c>
      <c r="V16" s="57">
        <f t="shared" si="14"/>
        <v>35750</v>
      </c>
      <c r="W16" s="91"/>
      <c r="X16" s="90"/>
      <c r="Y16" s="90"/>
      <c r="Z16" s="90"/>
      <c r="AA16" s="90">
        <f t="shared" ref="AA16" si="46">MIN(V16:Z16)</f>
        <v>35750</v>
      </c>
      <c r="AB16" s="92">
        <f>$AB$14</f>
        <v>1</v>
      </c>
      <c r="AC16" s="90">
        <f t="shared" ref="AC16" si="47">AA16*AB16</f>
        <v>35750</v>
      </c>
      <c r="AD16" s="92"/>
      <c r="AE16" s="92"/>
      <c r="AF16" s="92"/>
      <c r="AG16" s="92">
        <f>$AG$14</f>
        <v>0</v>
      </c>
      <c r="AH16" s="90">
        <f t="shared" ref="AH16" si="48">AC16*((1+AD16)+AE16+AF16+AG16)</f>
        <v>35750</v>
      </c>
      <c r="AI16" s="90" t="e">
        <f>IF($AI15="",0,VLOOKUP(AI15,#REF!,2,FALSE))</f>
        <v>#REF!</v>
      </c>
      <c r="AJ16" s="90">
        <f>IF($AJ15="",0,VLOOKUP(AJ15,#REF!,2,FALSE))</f>
        <v>0</v>
      </c>
      <c r="AK16" s="90" t="e">
        <f t="shared" ref="AK16:AL16" si="49">IF(AI16="","",AI16*AK15)</f>
        <v>#REF!</v>
      </c>
      <c r="AL16" s="90">
        <f t="shared" si="49"/>
        <v>0</v>
      </c>
      <c r="AM16" s="90">
        <f>IF($AM15=0,0,#REF!)</f>
        <v>0</v>
      </c>
      <c r="AN16" s="90" t="e">
        <f t="shared" ref="AN16" si="50">IF(AI16="",0,AK16*AN15)+IF(AJ16="",0,AL16*AN15)</f>
        <v>#REF!</v>
      </c>
      <c r="AO16" s="90" t="e">
        <f t="shared" ref="AO16" si="51">SUM(AK16:AN16)</f>
        <v>#REF!</v>
      </c>
      <c r="AP16" s="90" t="e">
        <f t="shared" si="20"/>
        <v>#REF!</v>
      </c>
      <c r="AQ16" s="11"/>
    </row>
    <row r="17" spans="2:43" s="2" customFormat="1" ht="20.25" hidden="1" customHeight="1">
      <c r="B17" s="93"/>
      <c r="C17" s="62"/>
      <c r="D17" s="62"/>
      <c r="E17" s="63"/>
      <c r="F17" s="64"/>
      <c r="G17" s="65"/>
      <c r="H17" s="65"/>
      <c r="I17" s="94"/>
      <c r="J17" s="66"/>
      <c r="K17" s="67"/>
      <c r="L17" s="68"/>
      <c r="M17" s="69"/>
      <c r="N17" s="69">
        <f t="shared" si="0"/>
        <v>0</v>
      </c>
      <c r="O17" s="70"/>
      <c r="P17" s="71"/>
      <c r="Q17" s="72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3" t="str">
        <f>$R$9</f>
        <v>Panasonic</v>
      </c>
      <c r="S17" s="74"/>
      <c r="T17" s="74"/>
      <c r="U17" s="75"/>
      <c r="V17" s="76"/>
      <c r="W17" s="77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8" t="s">
        <v>30</v>
      </c>
      <c r="AJ17" s="79"/>
      <c r="AK17" s="80"/>
      <c r="AL17" s="80"/>
      <c r="AM17" s="80"/>
      <c r="AN17" s="80">
        <v>0.25</v>
      </c>
      <c r="AO17" s="74"/>
      <c r="AP17" s="74" t="e">
        <f t="shared" ref="AP17" si="53">IF(AND($V18&lt;=0,$AH18=0,$AO18=0),"見積",IF(AND($V18=0,$AH18&lt;=0,$AO18=0),"材",IF(AND($V18=0,$AH18=0,$AO18&lt;=0),"労","複合")))</f>
        <v>#REF!</v>
      </c>
      <c r="AQ17" s="11"/>
    </row>
    <row r="18" spans="2:43" s="2" customFormat="1" ht="20.25" hidden="1" customHeight="1">
      <c r="B18" s="95"/>
      <c r="C18" s="81" t="s">
        <v>105</v>
      </c>
      <c r="D18" s="81" t="s">
        <v>106</v>
      </c>
      <c r="E18" s="82">
        <v>1</v>
      </c>
      <c r="F18" s="83" t="s">
        <v>107</v>
      </c>
      <c r="G18" s="84">
        <f t="shared" si="10"/>
        <v>0</v>
      </c>
      <c r="H18" s="84">
        <f t="shared" ref="H18" si="54">TRUNC(E18*G18)</f>
        <v>0</v>
      </c>
      <c r="I18" s="99"/>
      <c r="J18" s="66"/>
      <c r="K18" s="67"/>
      <c r="L18" s="68"/>
      <c r="M18" s="85" t="str">
        <f t="shared" ref="M18" si="55">(C18)</f>
        <v>サスペンションフライダクト</v>
      </c>
      <c r="N18" s="85" t="str">
        <f t="shared" si="0"/>
        <v>接地2P抜止ｺﾝｾﾝﾄ12ｹ＋DMX信号ｺﾈｸﾀ×1系統</v>
      </c>
      <c r="O18" s="86">
        <f t="shared" ref="O18:P18" si="56">E18</f>
        <v>1</v>
      </c>
      <c r="P18" s="87" t="str">
        <f t="shared" si="56"/>
        <v>列</v>
      </c>
      <c r="Q18" s="88">
        <f t="shared" ref="Q18" si="57">ROUNDDOWN(IF(COUNT($AP18)=0,0,MIN($AP18)),0)</f>
        <v>0</v>
      </c>
      <c r="R18" s="89">
        <v>950000</v>
      </c>
      <c r="S18" s="90"/>
      <c r="T18" s="90"/>
      <c r="U18" s="56">
        <f t="shared" ref="U18" si="58">$U$10</f>
        <v>0.65</v>
      </c>
      <c r="V18" s="57">
        <f t="shared" si="14"/>
        <v>617500</v>
      </c>
      <c r="W18" s="91"/>
      <c r="X18" s="90"/>
      <c r="Y18" s="90"/>
      <c r="Z18" s="90"/>
      <c r="AA18" s="90">
        <f t="shared" ref="AA18" si="59">MIN(V18:Z18)</f>
        <v>617500</v>
      </c>
      <c r="AB18" s="92">
        <f t="shared" ref="AB18" si="60">$AB$14</f>
        <v>1</v>
      </c>
      <c r="AC18" s="90">
        <f t="shared" ref="AC18" si="61">AA18*AB18</f>
        <v>617500</v>
      </c>
      <c r="AD18" s="92"/>
      <c r="AE18" s="92"/>
      <c r="AF18" s="92"/>
      <c r="AG18" s="92">
        <f t="shared" ref="AG18" si="62">$AG$14</f>
        <v>0</v>
      </c>
      <c r="AH18" s="90">
        <f t="shared" ref="AH18" si="63">AC18*((1+AD18)+AE18+AF18+AG18)</f>
        <v>617500</v>
      </c>
      <c r="AI18" s="90" t="e">
        <f>IF($AI17="",0,VLOOKUP(AI17,#REF!,2,FALSE))</f>
        <v>#REF!</v>
      </c>
      <c r="AJ18" s="90">
        <f>IF($AJ17="",0,VLOOKUP(AJ17,#REF!,2,FALSE))</f>
        <v>0</v>
      </c>
      <c r="AK18" s="90" t="e">
        <f t="shared" ref="AK18:AL18" si="64">IF(AI18="","",AI18*AK17)</f>
        <v>#REF!</v>
      </c>
      <c r="AL18" s="90">
        <f t="shared" si="64"/>
        <v>0</v>
      </c>
      <c r="AM18" s="90">
        <f>IF($AM17=0,0,#REF!)</f>
        <v>0</v>
      </c>
      <c r="AN18" s="90" t="e">
        <f t="shared" ref="AN18" si="65">IF(AI18="",0,AK18*AN17)+IF(AJ18="",0,AL18*AN17)</f>
        <v>#REF!</v>
      </c>
      <c r="AO18" s="90" t="e">
        <f t="shared" ref="AO18" si="66">SUM(AK18:AN18)</f>
        <v>#REF!</v>
      </c>
      <c r="AP18" s="90" t="e">
        <f t="shared" si="20"/>
        <v>#REF!</v>
      </c>
      <c r="AQ18" s="11"/>
    </row>
    <row r="19" spans="2:43" s="2" customFormat="1" ht="20.25" hidden="1" customHeight="1">
      <c r="B19" s="93"/>
      <c r="C19" s="62"/>
      <c r="D19" s="62"/>
      <c r="E19" s="63"/>
      <c r="F19" s="64"/>
      <c r="G19" s="65"/>
      <c r="H19" s="65"/>
      <c r="I19" s="94"/>
      <c r="J19" s="66"/>
      <c r="K19" s="67"/>
      <c r="L19" s="68"/>
      <c r="M19" s="69"/>
      <c r="N19" s="69">
        <f t="shared" si="0"/>
        <v>0</v>
      </c>
      <c r="O19" s="70"/>
      <c r="P19" s="71"/>
      <c r="Q19" s="72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3" t="str">
        <f>$R$9</f>
        <v>Panasonic</v>
      </c>
      <c r="S19" s="74"/>
      <c r="T19" s="74"/>
      <c r="U19" s="75"/>
      <c r="V19" s="76"/>
      <c r="W19" s="77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8" t="s">
        <v>30</v>
      </c>
      <c r="AJ19" s="79"/>
      <c r="AK19" s="80"/>
      <c r="AL19" s="80"/>
      <c r="AM19" s="80"/>
      <c r="AN19" s="80">
        <v>0.25</v>
      </c>
      <c r="AO19" s="74"/>
      <c r="AP19" s="74" t="e">
        <f t="shared" ref="AP19" si="68">IF(AND($V20&lt;=0,$AH20=0,$AO20=0),"見積",IF(AND($V20=0,$AH20&lt;=0,$AO20=0),"材",IF(AND($V20=0,$AH20=0,$AO20&lt;=0),"労","複合")))</f>
        <v>#REF!</v>
      </c>
      <c r="AQ19" s="11"/>
    </row>
    <row r="20" spans="2:43" s="2" customFormat="1" ht="20.25" hidden="1" customHeight="1">
      <c r="B20" s="95"/>
      <c r="C20" s="81" t="s">
        <v>108</v>
      </c>
      <c r="D20" s="81" t="s">
        <v>109</v>
      </c>
      <c r="E20" s="82">
        <v>3</v>
      </c>
      <c r="F20" s="83" t="s">
        <v>26</v>
      </c>
      <c r="G20" s="84">
        <f t="shared" si="10"/>
        <v>0</v>
      </c>
      <c r="H20" s="84">
        <f t="shared" ref="H20" si="69">TRUNC(E20*G20)</f>
        <v>0</v>
      </c>
      <c r="I20" s="99"/>
      <c r="J20" s="66"/>
      <c r="K20" s="67"/>
      <c r="L20" s="68"/>
      <c r="M20" s="85" t="str">
        <f t="shared" ref="M20" si="70">(C20)</f>
        <v>ＬＥＤ５００形ＳＨスポットライト　ＳＰ１</v>
      </c>
      <c r="N20" s="85" t="str">
        <f t="shared" si="0"/>
        <v>LED500形平凸ｽﾎﾟｯﾄ　3050K</v>
      </c>
      <c r="O20" s="86">
        <f t="shared" ref="O20:P20" si="71">E20</f>
        <v>3</v>
      </c>
      <c r="P20" s="87" t="str">
        <f t="shared" si="71"/>
        <v>台</v>
      </c>
      <c r="Q20" s="88">
        <f t="shared" ref="Q20" si="72">ROUNDDOWN(IF(COUNT($AP20)=0,0,MIN($AP20)),0)</f>
        <v>0</v>
      </c>
      <c r="R20" s="89">
        <v>410000</v>
      </c>
      <c r="S20" s="90"/>
      <c r="T20" s="90"/>
      <c r="U20" s="56">
        <f t="shared" ref="U20" si="73">$U$10</f>
        <v>0.65</v>
      </c>
      <c r="V20" s="57">
        <f t="shared" si="14"/>
        <v>266500</v>
      </c>
      <c r="W20" s="91"/>
      <c r="X20" s="90"/>
      <c r="Y20" s="90"/>
      <c r="Z20" s="90"/>
      <c r="AA20" s="90">
        <f t="shared" ref="AA20" si="74">MIN(V20:Z20)</f>
        <v>266500</v>
      </c>
      <c r="AB20" s="92">
        <f t="shared" ref="AB20" si="75">$AB$14</f>
        <v>1</v>
      </c>
      <c r="AC20" s="90">
        <f t="shared" ref="AC20" si="76">AA20*AB20</f>
        <v>266500</v>
      </c>
      <c r="AD20" s="92"/>
      <c r="AE20" s="92"/>
      <c r="AF20" s="92"/>
      <c r="AG20" s="92">
        <f t="shared" ref="AG20" si="77">$AG$14</f>
        <v>0</v>
      </c>
      <c r="AH20" s="90">
        <f t="shared" ref="AH20" si="78">AC20*((1+AD20)+AE20+AF20+AG20)</f>
        <v>266500</v>
      </c>
      <c r="AI20" s="90" t="e">
        <f>IF($AI19="",0,VLOOKUP(AI19,#REF!,2,FALSE))</f>
        <v>#REF!</v>
      </c>
      <c r="AJ20" s="90">
        <f>IF($AJ19="",0,VLOOKUP(AJ19,#REF!,2,FALSE))</f>
        <v>0</v>
      </c>
      <c r="AK20" s="90" t="e">
        <f t="shared" ref="AK20:AL20" si="79">IF(AI20="","",AI20*AK19)</f>
        <v>#REF!</v>
      </c>
      <c r="AL20" s="90">
        <f t="shared" si="79"/>
        <v>0</v>
      </c>
      <c r="AM20" s="90">
        <f>IF($AM19=0,0,#REF!)</f>
        <v>0</v>
      </c>
      <c r="AN20" s="90" t="e">
        <f t="shared" ref="AN20" si="80">IF(AI20="",0,AK20*AN19)+IF(AJ20="",0,AL20*AN19)</f>
        <v>#REF!</v>
      </c>
      <c r="AO20" s="90" t="e">
        <f t="shared" ref="AO20" si="81">SUM(AK20:AN20)</f>
        <v>#REF!</v>
      </c>
      <c r="AP20" s="90" t="e">
        <f t="shared" si="20"/>
        <v>#REF!</v>
      </c>
      <c r="AQ20" s="11"/>
    </row>
    <row r="21" spans="2:43" s="2" customFormat="1" ht="20.25" hidden="1" customHeight="1">
      <c r="B21" s="93"/>
      <c r="C21" s="62"/>
      <c r="D21" s="62"/>
      <c r="E21" s="63"/>
      <c r="F21" s="64"/>
      <c r="G21" s="65"/>
      <c r="H21" s="65"/>
      <c r="I21" s="94"/>
      <c r="J21" s="66"/>
      <c r="K21" s="67"/>
      <c r="L21" s="68"/>
      <c r="M21" s="69"/>
      <c r="N21" s="69">
        <f t="shared" si="0"/>
        <v>0</v>
      </c>
      <c r="O21" s="70"/>
      <c r="P21" s="71"/>
      <c r="Q21" s="72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3" t="s">
        <v>96</v>
      </c>
      <c r="S21" s="74"/>
      <c r="T21" s="74"/>
      <c r="U21" s="75"/>
      <c r="V21" s="76"/>
      <c r="W21" s="77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8" t="s">
        <v>30</v>
      </c>
      <c r="AJ21" s="79"/>
      <c r="AK21" s="80"/>
      <c r="AL21" s="80"/>
      <c r="AM21" s="80"/>
      <c r="AN21" s="80">
        <v>0.25</v>
      </c>
      <c r="AO21" s="74"/>
      <c r="AP21" s="74" t="e">
        <f t="shared" ref="AP21" si="83">IF(AND($V22&lt;=0,$AH22=0,$AO22=0),"見積",IF(AND($V22=0,$AH22&lt;=0,$AO22=0),"材",IF(AND($V22=0,$AH22=0,$AO22&lt;=0),"労","複合")))</f>
        <v>#REF!</v>
      </c>
      <c r="AQ21" s="11"/>
    </row>
    <row r="22" spans="2:43" s="2" customFormat="1" ht="20.25" hidden="1" customHeight="1">
      <c r="B22" s="95"/>
      <c r="C22" s="81" t="s">
        <v>110</v>
      </c>
      <c r="D22" s="81" t="s">
        <v>111</v>
      </c>
      <c r="E22" s="82">
        <v>3</v>
      </c>
      <c r="F22" s="83" t="s">
        <v>26</v>
      </c>
      <c r="G22" s="84">
        <f t="shared" si="10"/>
        <v>0</v>
      </c>
      <c r="H22" s="84">
        <f t="shared" ref="H22" si="84">TRUNC(E22*G22)</f>
        <v>0</v>
      </c>
      <c r="I22" s="99"/>
      <c r="J22" s="66"/>
      <c r="K22" s="67"/>
      <c r="L22" s="68"/>
      <c r="M22" s="85" t="str">
        <f t="shared" ref="M22" si="85">(C22)</f>
        <v>ＬＥＤ５００形ＦＭスポットライト　ＳＰ２</v>
      </c>
      <c r="N22" s="85" t="str">
        <f t="shared" si="0"/>
        <v>LED500形ﾌﾚﾈﾙｽﾎﾟｯﾄ　3050K</v>
      </c>
      <c r="O22" s="86">
        <f t="shared" ref="O22:P22" si="86">E22</f>
        <v>3</v>
      </c>
      <c r="P22" s="87" t="str">
        <f t="shared" si="86"/>
        <v>台</v>
      </c>
      <c r="Q22" s="88">
        <f t="shared" ref="Q22" si="87">ROUNDDOWN(IF(COUNT($AP22)=0,0,MIN($AP22)),0)</f>
        <v>0</v>
      </c>
      <c r="R22" s="89">
        <v>410000</v>
      </c>
      <c r="S22" s="90"/>
      <c r="T22" s="90"/>
      <c r="U22" s="56">
        <f t="shared" ref="U22" si="88">$U$10</f>
        <v>0.65</v>
      </c>
      <c r="V22" s="57">
        <f t="shared" si="14"/>
        <v>266500</v>
      </c>
      <c r="W22" s="91"/>
      <c r="X22" s="90"/>
      <c r="Y22" s="90"/>
      <c r="Z22" s="90"/>
      <c r="AA22" s="90">
        <f t="shared" ref="AA22" si="89">MIN(V22:Z22)</f>
        <v>266500</v>
      </c>
      <c r="AB22" s="92">
        <f t="shared" ref="AB22" si="90">$AB$14</f>
        <v>1</v>
      </c>
      <c r="AC22" s="90">
        <f t="shared" ref="AC22" si="91">AA22*AB22</f>
        <v>266500</v>
      </c>
      <c r="AD22" s="92"/>
      <c r="AE22" s="92"/>
      <c r="AF22" s="92"/>
      <c r="AG22" s="92">
        <f t="shared" ref="AG22" si="92">$AG$14</f>
        <v>0</v>
      </c>
      <c r="AH22" s="90">
        <f t="shared" ref="AH22" si="93">AC22*((1+AD22)+AE22+AF22+AG22)</f>
        <v>266500</v>
      </c>
      <c r="AI22" s="90" t="e">
        <f>IF($AI21="",0,VLOOKUP(AI21,#REF!,2,FALSE))</f>
        <v>#REF!</v>
      </c>
      <c r="AJ22" s="90">
        <f>IF($AJ21="",0,VLOOKUP(AJ21,#REF!,2,FALSE))</f>
        <v>0</v>
      </c>
      <c r="AK22" s="90" t="e">
        <f t="shared" ref="AK22:AL22" si="94">IF(AI22="","",AI22*AK21)</f>
        <v>#REF!</v>
      </c>
      <c r="AL22" s="90">
        <f t="shared" si="94"/>
        <v>0</v>
      </c>
      <c r="AM22" s="90">
        <f>IF($AM21=0,0,#REF!)</f>
        <v>0</v>
      </c>
      <c r="AN22" s="90" t="e">
        <f t="shared" ref="AN22" si="95">IF(AI22="",0,AK22*AN21)+IF(AJ22="",0,AL22*AN21)</f>
        <v>#REF!</v>
      </c>
      <c r="AO22" s="90" t="e">
        <f t="shared" ref="AO22" si="96">SUM(AK22:AN22)</f>
        <v>#REF!</v>
      </c>
      <c r="AP22" s="90" t="e">
        <f t="shared" si="20"/>
        <v>#REF!</v>
      </c>
      <c r="AQ22" s="11"/>
    </row>
    <row r="23" spans="2:43" s="2" customFormat="1" ht="20.25" hidden="1" customHeight="1">
      <c r="B23" s="93"/>
      <c r="C23" s="62"/>
      <c r="D23" s="62"/>
      <c r="E23" s="63"/>
      <c r="F23" s="64"/>
      <c r="G23" s="65"/>
      <c r="H23" s="65"/>
      <c r="I23" s="94"/>
      <c r="J23" s="66"/>
      <c r="K23" s="67"/>
      <c r="L23" s="68"/>
      <c r="M23" s="69"/>
      <c r="N23" s="69">
        <f t="shared" si="0"/>
        <v>0</v>
      </c>
      <c r="O23" s="70"/>
      <c r="P23" s="71"/>
      <c r="Q23" s="72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3" t="str">
        <f>$R$9</f>
        <v>Panasonic</v>
      </c>
      <c r="S23" s="74"/>
      <c r="T23" s="74"/>
      <c r="U23" s="75"/>
      <c r="V23" s="76"/>
      <c r="W23" s="77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8" t="s">
        <v>30</v>
      </c>
      <c r="AJ23" s="79"/>
      <c r="AK23" s="80"/>
      <c r="AL23" s="80"/>
      <c r="AM23" s="80"/>
      <c r="AN23" s="80">
        <v>0.25</v>
      </c>
      <c r="AO23" s="74"/>
      <c r="AP23" s="74" t="e">
        <f t="shared" ref="AP23" si="98">IF(AND($V24&lt;=0,$AH24=0,$AO24=0),"見積",IF(AND($V24=0,$AH24&lt;=0,$AO24=0),"材",IF(AND($V24=0,$AH24=0,$AO24&lt;=0),"労","複合")))</f>
        <v>#REF!</v>
      </c>
      <c r="AQ23" s="11"/>
    </row>
    <row r="24" spans="2:43" s="2" customFormat="1" ht="20.25" hidden="1" customHeight="1">
      <c r="B24" s="95"/>
      <c r="C24" s="81" t="s">
        <v>112</v>
      </c>
      <c r="D24" s="81" t="s">
        <v>102</v>
      </c>
      <c r="E24" s="82">
        <v>6</v>
      </c>
      <c r="F24" s="83" t="s">
        <v>26</v>
      </c>
      <c r="G24" s="84">
        <f t="shared" si="10"/>
        <v>0</v>
      </c>
      <c r="H24" s="84">
        <f t="shared" ref="H24:H26" si="99">TRUNC(E24*G24)</f>
        <v>0</v>
      </c>
      <c r="I24" s="99"/>
      <c r="J24" s="66"/>
      <c r="K24" s="67"/>
      <c r="L24" s="68"/>
      <c r="M24" s="85" t="str">
        <f t="shared" ref="M24" si="100">(C24)</f>
        <v>アッパーホリゾンライト　ＵＨ</v>
      </c>
      <c r="N24" s="85" t="str">
        <f t="shared" si="0"/>
        <v>LED(赤、緑、青、白 3000K)　光源寿命：20000時間（光束維持率70％）</v>
      </c>
      <c r="O24" s="86">
        <f t="shared" ref="O24:P24" si="101">E24</f>
        <v>6</v>
      </c>
      <c r="P24" s="87" t="str">
        <f t="shared" si="101"/>
        <v>台</v>
      </c>
      <c r="Q24" s="88">
        <f t="shared" ref="Q24" si="102">ROUNDDOWN(IF(COUNT($AP24)=0,0,MIN($AP24)),0)</f>
        <v>0</v>
      </c>
      <c r="R24" s="89">
        <v>492700</v>
      </c>
      <c r="S24" s="90"/>
      <c r="T24" s="90"/>
      <c r="U24" s="56">
        <f t="shared" ref="U24:U54" si="103">$U$10</f>
        <v>0.65</v>
      </c>
      <c r="V24" s="57">
        <f t="shared" si="14"/>
        <v>320250</v>
      </c>
      <c r="W24" s="91"/>
      <c r="X24" s="90"/>
      <c r="Y24" s="90"/>
      <c r="Z24" s="90"/>
      <c r="AA24" s="90">
        <f t="shared" ref="AA24" si="104">MIN(V24:Z24)</f>
        <v>320250</v>
      </c>
      <c r="AB24" s="92">
        <f t="shared" ref="AB24" si="105">$AB$14</f>
        <v>1</v>
      </c>
      <c r="AC24" s="90">
        <f t="shared" ref="AC24" si="106">AA24*AB24</f>
        <v>320250</v>
      </c>
      <c r="AD24" s="92"/>
      <c r="AE24" s="92"/>
      <c r="AF24" s="92"/>
      <c r="AG24" s="92">
        <f t="shared" ref="AG24" si="107">$AG$14</f>
        <v>0</v>
      </c>
      <c r="AH24" s="90">
        <f t="shared" ref="AH24" si="108">AC24*((1+AD24)+AE24+AF24+AG24)</f>
        <v>320250</v>
      </c>
      <c r="AI24" s="90" t="e">
        <f>IF($AI23="",0,VLOOKUP(AI23,#REF!,2,FALSE))</f>
        <v>#REF!</v>
      </c>
      <c r="AJ24" s="90">
        <f>IF($AJ23="",0,VLOOKUP(AJ23,#REF!,2,FALSE))</f>
        <v>0</v>
      </c>
      <c r="AK24" s="90" t="e">
        <f t="shared" ref="AK24:AL24" si="109">IF(AI24="","",AI24*AK23)</f>
        <v>#REF!</v>
      </c>
      <c r="AL24" s="90">
        <f t="shared" si="109"/>
        <v>0</v>
      </c>
      <c r="AM24" s="90">
        <f>IF($AM23=0,0,#REF!)</f>
        <v>0</v>
      </c>
      <c r="AN24" s="90" t="e">
        <f t="shared" ref="AN24" si="110">IF(AI24="",0,AK24*AN23)+IF(AJ24="",0,AL24*AN23)</f>
        <v>#REF!</v>
      </c>
      <c r="AO24" s="90" t="e">
        <f t="shared" ref="AO24" si="111">SUM(AK24:AN24)</f>
        <v>#REF!</v>
      </c>
      <c r="AP24" s="90" t="e">
        <f t="shared" si="20"/>
        <v>#REF!</v>
      </c>
      <c r="AQ24" s="11"/>
    </row>
    <row r="25" spans="2:43" s="2" customFormat="1" ht="20.25" hidden="1" customHeight="1">
      <c r="B25" s="93"/>
      <c r="C25" s="62"/>
      <c r="D25" s="62"/>
      <c r="E25" s="63"/>
      <c r="F25" s="64"/>
      <c r="G25" s="65"/>
      <c r="H25" s="65"/>
      <c r="I25" s="94"/>
      <c r="J25" s="66"/>
      <c r="K25" s="67"/>
      <c r="L25" s="68"/>
      <c r="M25" s="69"/>
      <c r="N25" s="69">
        <f t="shared" si="0"/>
        <v>0</v>
      </c>
      <c r="O25" s="70"/>
      <c r="P25" s="71"/>
      <c r="Q25" s="72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3" t="str">
        <f>$R$9</f>
        <v>Panasonic</v>
      </c>
      <c r="S25" s="74"/>
      <c r="T25" s="74"/>
      <c r="U25" s="75"/>
      <c r="V25" s="76"/>
      <c r="W25" s="77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8" t="s">
        <v>30</v>
      </c>
      <c r="AJ25" s="79"/>
      <c r="AK25" s="80"/>
      <c r="AL25" s="80"/>
      <c r="AM25" s="80"/>
      <c r="AN25" s="80">
        <v>0.25</v>
      </c>
      <c r="AO25" s="74"/>
      <c r="AP25" s="74" t="e">
        <f>IF(AND($V26&lt;=0,$AH26=0,$AO26=0),"見積",IF(AND($V26=0,$AH26&lt;=0,$AO26=0),"材",IF(AND($V26=0,$AH26=0,$AO26&lt;=0),"労","複合")))</f>
        <v>#REF!</v>
      </c>
      <c r="AQ25" s="11"/>
    </row>
    <row r="26" spans="2:43" s="2" customFormat="1" ht="20.25" hidden="1" customHeight="1">
      <c r="B26" s="95"/>
      <c r="C26" s="81" t="s">
        <v>103</v>
      </c>
      <c r="D26" s="81" t="s">
        <v>113</v>
      </c>
      <c r="E26" s="82">
        <v>1</v>
      </c>
      <c r="F26" s="83" t="s">
        <v>26</v>
      </c>
      <c r="G26" s="84">
        <f t="shared" si="10"/>
        <v>0</v>
      </c>
      <c r="H26" s="84">
        <f t="shared" si="99"/>
        <v>0</v>
      </c>
      <c r="I26" s="99"/>
      <c r="J26" s="66"/>
      <c r="K26" s="67"/>
      <c r="L26" s="68"/>
      <c r="M26" s="85" t="str">
        <f>(C26)</f>
        <v>同上用コンセントボックス</v>
      </c>
      <c r="N26" s="85" t="str">
        <f t="shared" si="0"/>
        <v>接地2Pﾀﾞﾌﾞﾙｺﾝｾﾝﾄ1コ＋DMX×1</v>
      </c>
      <c r="O26" s="86">
        <f>E26</f>
        <v>1</v>
      </c>
      <c r="P26" s="87" t="str">
        <f t="shared" ref="P26" si="113">F26</f>
        <v>台</v>
      </c>
      <c r="Q26" s="88">
        <f>ROUNDDOWN(IF(COUNT($AP26)=0,0,MIN($AP26)),0)</f>
        <v>0</v>
      </c>
      <c r="R26" s="89">
        <v>55000</v>
      </c>
      <c r="S26" s="90"/>
      <c r="T26" s="90"/>
      <c r="U26" s="56">
        <f t="shared" si="103"/>
        <v>0.65</v>
      </c>
      <c r="V26" s="57">
        <f t="shared" si="14"/>
        <v>35750</v>
      </c>
      <c r="W26" s="91"/>
      <c r="X26" s="90"/>
      <c r="Y26" s="90"/>
      <c r="Z26" s="90"/>
      <c r="AA26" s="90">
        <f t="shared" ref="AA26" si="114">MIN(V26:Z26)</f>
        <v>35750</v>
      </c>
      <c r="AB26" s="92">
        <f t="shared" ref="AB26" si="115">$AB$14</f>
        <v>1</v>
      </c>
      <c r="AC26" s="90">
        <f t="shared" ref="AC26" si="116">AA26*AB26</f>
        <v>35750</v>
      </c>
      <c r="AD26" s="92"/>
      <c r="AE26" s="92"/>
      <c r="AF26" s="92"/>
      <c r="AG26" s="92">
        <f t="shared" ref="AG26" si="117">$AG$14</f>
        <v>0</v>
      </c>
      <c r="AH26" s="90">
        <f t="shared" ref="AH26" si="118">AC26*((1+AD26)+AE26+AF26+AG26)</f>
        <v>35750</v>
      </c>
      <c r="AI26" s="90" t="e">
        <f>IF($AI25="",0,VLOOKUP(AI25,#REF!,2,FALSE))</f>
        <v>#REF!</v>
      </c>
      <c r="AJ26" s="90">
        <f>IF($AJ25="",0,VLOOKUP(AJ25,#REF!,2,FALSE))</f>
        <v>0</v>
      </c>
      <c r="AK26" s="90" t="e">
        <f t="shared" ref="AK26:AL26" si="119">IF(AI26="","",AI26*AK25)</f>
        <v>#REF!</v>
      </c>
      <c r="AL26" s="90">
        <f t="shared" si="119"/>
        <v>0</v>
      </c>
      <c r="AM26" s="90">
        <f>IF($AM25=0,0,#REF!)</f>
        <v>0</v>
      </c>
      <c r="AN26" s="90" t="e">
        <f t="shared" ref="AN26" si="120">IF(AI26="",0,AK26*AN25)+IF(AJ26="",0,AL26*AN25)</f>
        <v>#REF!</v>
      </c>
      <c r="AO26" s="90" t="e">
        <f t="shared" ref="AO26" si="121">SUM(AK26:AN26)</f>
        <v>#REF!</v>
      </c>
      <c r="AP26" s="90" t="e">
        <f t="shared" ref="AP26" si="122">AH26+AO26</f>
        <v>#REF!</v>
      </c>
      <c r="AQ26" s="11"/>
    </row>
    <row r="27" spans="2:43" s="2" customFormat="1" ht="20.25" hidden="1" customHeight="1">
      <c r="B27" s="93"/>
      <c r="C27" s="62"/>
      <c r="D27" s="62"/>
      <c r="E27" s="63"/>
      <c r="F27" s="64"/>
      <c r="G27" s="65"/>
      <c r="H27" s="65"/>
      <c r="I27" s="94"/>
      <c r="J27" s="66"/>
      <c r="K27" s="67"/>
      <c r="L27" s="68"/>
      <c r="M27" s="69"/>
      <c r="N27" s="69">
        <f t="shared" si="0"/>
        <v>0</v>
      </c>
      <c r="O27" s="70"/>
      <c r="P27" s="71"/>
      <c r="Q27" s="72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3" t="str">
        <f>$R$9</f>
        <v>Panasonic</v>
      </c>
      <c r="S27" s="74"/>
      <c r="T27" s="74"/>
      <c r="U27" s="75"/>
      <c r="V27" s="76"/>
      <c r="W27" s="77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8" t="s">
        <v>30</v>
      </c>
      <c r="AJ27" s="79"/>
      <c r="AK27" s="80"/>
      <c r="AL27" s="80"/>
      <c r="AM27" s="80"/>
      <c r="AN27" s="80">
        <v>0.25</v>
      </c>
      <c r="AO27" s="74"/>
      <c r="AP27" s="74" t="e">
        <f t="shared" ref="AP27" si="124">IF(AND($V28&lt;=0,$AH28=0,$AO28=0),"見積",IF(AND($V28=0,$AH28&lt;=0,$AO28=0),"材",IF(AND($V28=0,$AH28=0,$AO28&lt;=0),"労","複合")))</f>
        <v>#REF!</v>
      </c>
      <c r="AQ27" s="11"/>
    </row>
    <row r="28" spans="2:43" s="2" customFormat="1" ht="20.25" hidden="1" customHeight="1">
      <c r="B28" s="95"/>
      <c r="C28" s="81" t="s">
        <v>114</v>
      </c>
      <c r="D28" s="81" t="s">
        <v>115</v>
      </c>
      <c r="E28" s="82">
        <v>6</v>
      </c>
      <c r="F28" s="83" t="s">
        <v>26</v>
      </c>
      <c r="G28" s="84">
        <f t="shared" ref="G28" si="125">IF(Q28&lt;10,ROUNDDOWN(Q28,0),IF(Q28&lt;100,ROUNDDOWN((Q28),0),IF(Q28&lt;1000,ROUNDDOWN((Q28),-1),ROUNDDOWN(Q28,-(LEN(TEXT(Q28,"0"))-3)))))</f>
        <v>0</v>
      </c>
      <c r="H28" s="84">
        <f t="shared" ref="H28" si="126">TRUNC(E28*G28)</f>
        <v>0</v>
      </c>
      <c r="I28" s="99"/>
      <c r="J28" s="66"/>
      <c r="K28" s="67"/>
      <c r="L28" s="68"/>
      <c r="M28" s="85" t="str">
        <f t="shared" ref="M28" si="127">(C28)</f>
        <v>ギャラリースポットライト ＳＬ</v>
      </c>
      <c r="N28" s="85" t="str">
        <f t="shared" si="0"/>
        <v>LED平凸FMｽﾎﾟｯﾄﾗｲﾄ　1000形（狭角ﾀｲﾌﾟ）</v>
      </c>
      <c r="O28" s="86">
        <f t="shared" ref="O28:P28" si="128">E28</f>
        <v>6</v>
      </c>
      <c r="P28" s="87" t="str">
        <f t="shared" si="128"/>
        <v>台</v>
      </c>
      <c r="Q28" s="88">
        <f t="shared" ref="Q28" si="129">ROUNDDOWN(IF(COUNT($AP28)=0,0,MIN($AP28)),0)</f>
        <v>0</v>
      </c>
      <c r="R28" s="89">
        <v>727000</v>
      </c>
      <c r="S28" s="90"/>
      <c r="T28" s="90"/>
      <c r="U28" s="56">
        <f t="shared" si="103"/>
        <v>0.65</v>
      </c>
      <c r="V28" s="57">
        <f t="shared" ref="V28" si="130">IF(COUNT(R28:T28)=0,"",ROUNDDOWN(MIN(R28:T28)*U28,-1))</f>
        <v>472550</v>
      </c>
      <c r="W28" s="91"/>
      <c r="X28" s="90"/>
      <c r="Y28" s="90"/>
      <c r="Z28" s="90"/>
      <c r="AA28" s="90">
        <f t="shared" ref="AA28" si="131">MIN(V28:Z28)</f>
        <v>472550</v>
      </c>
      <c r="AB28" s="92">
        <f t="shared" ref="AB28" si="132">$AB$14</f>
        <v>1</v>
      </c>
      <c r="AC28" s="90">
        <f t="shared" ref="AC28" si="133">AA28*AB28</f>
        <v>472550</v>
      </c>
      <c r="AD28" s="92"/>
      <c r="AE28" s="92"/>
      <c r="AF28" s="92"/>
      <c r="AG28" s="92">
        <f t="shared" ref="AG28" si="134">$AG$14</f>
        <v>0</v>
      </c>
      <c r="AH28" s="90">
        <f t="shared" ref="AH28" si="135">AC28*((1+AD28)+AE28+AF28+AG28)</f>
        <v>472550</v>
      </c>
      <c r="AI28" s="90" t="e">
        <f>IF($AI27="",0,VLOOKUP(AI27,#REF!,2,FALSE))</f>
        <v>#REF!</v>
      </c>
      <c r="AJ28" s="90">
        <f>IF($AJ27="",0,VLOOKUP(AJ27,#REF!,2,FALSE))</f>
        <v>0</v>
      </c>
      <c r="AK28" s="90" t="e">
        <f t="shared" ref="AK28:AL28" si="136">IF(AI28="","",AI28*AK27)</f>
        <v>#REF!</v>
      </c>
      <c r="AL28" s="90">
        <f t="shared" si="136"/>
        <v>0</v>
      </c>
      <c r="AM28" s="90">
        <f>IF($AM27=0,0,#REF!)</f>
        <v>0</v>
      </c>
      <c r="AN28" s="90" t="e">
        <f t="shared" ref="AN28" si="137">IF(AI28="",0,AK28*AN27)+IF(AJ28="",0,AL28*AN27)</f>
        <v>#REF!</v>
      </c>
      <c r="AO28" s="90" t="e">
        <f t="shared" ref="AO28" si="138">SUM(AK28:AN28)</f>
        <v>#REF!</v>
      </c>
      <c r="AP28" s="90" t="e">
        <f t="shared" ref="AP28" si="139">AH28+AO28</f>
        <v>#REF!</v>
      </c>
      <c r="AQ28" s="11"/>
    </row>
    <row r="29" spans="2:43" s="2" customFormat="1" ht="20.25" hidden="1" customHeight="1">
      <c r="B29" s="93"/>
      <c r="C29" s="62"/>
      <c r="D29" s="62"/>
      <c r="E29" s="63"/>
      <c r="F29" s="64"/>
      <c r="G29" s="65"/>
      <c r="H29" s="65"/>
      <c r="I29" s="94"/>
      <c r="J29" s="66"/>
      <c r="K29" s="67"/>
      <c r="L29" s="68"/>
      <c r="M29" s="69"/>
      <c r="N29" s="69">
        <f t="shared" si="0"/>
        <v>0</v>
      </c>
      <c r="O29" s="70"/>
      <c r="P29" s="71"/>
      <c r="Q29" s="72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3" t="str">
        <f>$R$9</f>
        <v>Panasonic</v>
      </c>
      <c r="S29" s="74"/>
      <c r="T29" s="74"/>
      <c r="U29" s="75"/>
      <c r="V29" s="76"/>
      <c r="W29" s="77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8" t="s">
        <v>30</v>
      </c>
      <c r="AJ29" s="79"/>
      <c r="AK29" s="80"/>
      <c r="AL29" s="80"/>
      <c r="AM29" s="80"/>
      <c r="AN29" s="80">
        <v>0.25</v>
      </c>
      <c r="AO29" s="74"/>
      <c r="AP29" s="74" t="e">
        <f t="shared" ref="AP29" si="141">IF(AND($V30&lt;=0,$AH30=0,$AO30=0),"見積",IF(AND($V30=0,$AH30&lt;=0,$AO30=0),"材",IF(AND($V30=0,$AH30=0,$AO30&lt;=0),"労","複合")))</f>
        <v>#REF!</v>
      </c>
      <c r="AQ29" s="11"/>
    </row>
    <row r="30" spans="2:43" s="2" customFormat="1" ht="20.25" hidden="1" customHeight="1">
      <c r="B30" s="95"/>
      <c r="C30" s="81" t="s">
        <v>116</v>
      </c>
      <c r="D30" s="81" t="s">
        <v>117</v>
      </c>
      <c r="E30" s="82">
        <v>2</v>
      </c>
      <c r="F30" s="83" t="s">
        <v>26</v>
      </c>
      <c r="G30" s="84">
        <f t="shared" ref="G30" si="142">IF(Q30&lt;10,ROUNDDOWN(Q30,0),IF(Q30&lt;100,ROUNDDOWN((Q30),0),IF(Q30&lt;1000,ROUNDDOWN((Q30),-1),ROUNDDOWN(Q30,-(LEN(TEXT(Q30,"0"))-3)))))</f>
        <v>0</v>
      </c>
      <c r="H30" s="84">
        <f t="shared" ref="H30" si="143">TRUNC(E30*G30)</f>
        <v>0</v>
      </c>
      <c r="I30" s="99"/>
      <c r="J30" s="66"/>
      <c r="K30" s="67"/>
      <c r="L30" s="68"/>
      <c r="M30" s="85" t="str">
        <f t="shared" ref="M30" si="144">(C30)</f>
        <v>ウォールコンセント　WC</v>
      </c>
      <c r="N30" s="85" t="str">
        <f t="shared" si="0"/>
        <v>接地2Pﾀﾞﾌﾞﾙｺﾝｾﾝﾄ2ｺ＋DMX×1</v>
      </c>
      <c r="O30" s="86">
        <f t="shared" ref="O30:P30" si="145">E30</f>
        <v>2</v>
      </c>
      <c r="P30" s="87" t="str">
        <f t="shared" si="145"/>
        <v>台</v>
      </c>
      <c r="Q30" s="88">
        <f t="shared" ref="Q30" si="146">ROUNDDOWN(IF(COUNT($AP30)=0,0,MIN($AP30)),0)</f>
        <v>0</v>
      </c>
      <c r="R30" s="89">
        <v>62700</v>
      </c>
      <c r="S30" s="90"/>
      <c r="T30" s="90"/>
      <c r="U30" s="56">
        <f t="shared" si="103"/>
        <v>0.65</v>
      </c>
      <c r="V30" s="57">
        <f t="shared" ref="V30" si="147">IF(COUNT(R30:T30)=0,"",ROUNDDOWN(MIN(R30:T30)*U30,-1))</f>
        <v>40750</v>
      </c>
      <c r="W30" s="91"/>
      <c r="X30" s="90"/>
      <c r="Y30" s="90"/>
      <c r="Z30" s="90"/>
      <c r="AA30" s="90">
        <f t="shared" ref="AA30" si="148">MIN(V30:Z30)</f>
        <v>40750</v>
      </c>
      <c r="AB30" s="92">
        <f t="shared" ref="AB30" si="149">$AB$14</f>
        <v>1</v>
      </c>
      <c r="AC30" s="90">
        <f t="shared" ref="AC30" si="150">AA30*AB30</f>
        <v>40750</v>
      </c>
      <c r="AD30" s="92"/>
      <c r="AE30" s="92"/>
      <c r="AF30" s="92"/>
      <c r="AG30" s="92">
        <f t="shared" ref="AG30" si="151">$AG$14</f>
        <v>0</v>
      </c>
      <c r="AH30" s="90">
        <f t="shared" ref="AH30" si="152">AC30*((1+AD30)+AE30+AF30+AG30)</f>
        <v>40750</v>
      </c>
      <c r="AI30" s="90" t="e">
        <f>IF($AI29="",0,VLOOKUP(AI29,#REF!,2,FALSE))</f>
        <v>#REF!</v>
      </c>
      <c r="AJ30" s="90">
        <f>IF($AJ29="",0,VLOOKUP(AJ29,#REF!,2,FALSE))</f>
        <v>0</v>
      </c>
      <c r="AK30" s="90" t="e">
        <f t="shared" ref="AK30:AL30" si="153">IF(AI30="","",AI30*AK29)</f>
        <v>#REF!</v>
      </c>
      <c r="AL30" s="90">
        <f t="shared" si="153"/>
        <v>0</v>
      </c>
      <c r="AM30" s="90">
        <f>IF($AM29=0,0,#REF!)</f>
        <v>0</v>
      </c>
      <c r="AN30" s="90" t="e">
        <f t="shared" ref="AN30" si="154">IF(AI30="",0,AK30*AN29)+IF(AJ30="",0,AL30*AN29)</f>
        <v>#REF!</v>
      </c>
      <c r="AO30" s="90" t="e">
        <f t="shared" ref="AO30" si="155">SUM(AK30:AN30)</f>
        <v>#REF!</v>
      </c>
      <c r="AP30" s="90" t="e">
        <f t="shared" ref="AP30" si="156">AH30+AO30</f>
        <v>#REF!</v>
      </c>
      <c r="AQ30" s="11"/>
    </row>
    <row r="31" spans="2:43" s="2" customFormat="1" ht="20.25" hidden="1" customHeight="1">
      <c r="B31" s="93"/>
      <c r="C31" s="62"/>
      <c r="D31" s="62"/>
      <c r="E31" s="63"/>
      <c r="F31" s="64"/>
      <c r="G31" s="65"/>
      <c r="H31" s="65"/>
      <c r="I31" s="94"/>
      <c r="J31" s="66"/>
      <c r="K31" s="67"/>
      <c r="L31" s="68"/>
      <c r="M31" s="69"/>
      <c r="N31" s="69">
        <f t="shared" si="0"/>
        <v>0</v>
      </c>
      <c r="O31" s="70"/>
      <c r="P31" s="71"/>
      <c r="Q31" s="72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3" t="str">
        <f>$R$9</f>
        <v>Panasonic</v>
      </c>
      <c r="S31" s="74"/>
      <c r="T31" s="74"/>
      <c r="U31" s="75"/>
      <c r="V31" s="76"/>
      <c r="W31" s="77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8" t="s">
        <v>30</v>
      </c>
      <c r="AJ31" s="79"/>
      <c r="AK31" s="80"/>
      <c r="AL31" s="80"/>
      <c r="AM31" s="80"/>
      <c r="AN31" s="80">
        <v>0.25</v>
      </c>
      <c r="AO31" s="74"/>
      <c r="AP31" s="74" t="e">
        <f t="shared" ref="AP31" si="158">IF(AND($V32&lt;=0,$AH32=0,$AO32=0),"見積",IF(AND($V32=0,$AH32&lt;=0,$AO32=0),"材",IF(AND($V32=0,$AH32=0,$AO32&lt;=0),"労","複合")))</f>
        <v>#REF!</v>
      </c>
      <c r="AQ31" s="11"/>
    </row>
    <row r="32" spans="2:43" s="2" customFormat="1" ht="20.25" hidden="1" customHeight="1">
      <c r="B32" s="95"/>
      <c r="C32" s="81" t="s">
        <v>118</v>
      </c>
      <c r="D32" s="81" t="s">
        <v>119</v>
      </c>
      <c r="E32" s="82">
        <v>4</v>
      </c>
      <c r="F32" s="83" t="s">
        <v>120</v>
      </c>
      <c r="G32" s="84">
        <f t="shared" ref="G32" si="159">IF(Q32&lt;10,ROUNDDOWN(Q32,0),IF(Q32&lt;100,ROUNDDOWN((Q32),0),IF(Q32&lt;1000,ROUNDDOWN((Q32),-1),ROUNDDOWN(Q32,-(LEN(TEXT(Q32,"0"))-3)))))</f>
        <v>0</v>
      </c>
      <c r="H32" s="84">
        <f t="shared" ref="H32" si="160">TRUNC(E32*G32)</f>
        <v>0</v>
      </c>
      <c r="I32" s="99"/>
      <c r="J32" s="66"/>
      <c r="K32" s="67"/>
      <c r="L32" s="68"/>
      <c r="M32" s="85" t="str">
        <f t="shared" ref="M32" si="161">(C32)</f>
        <v>延長ケーブル</v>
      </c>
      <c r="N32" s="85" t="str">
        <f t="shared" si="0"/>
        <v>接地2P15A　2ｍ</v>
      </c>
      <c r="O32" s="86">
        <f t="shared" ref="O32:P32" si="162">E32</f>
        <v>4</v>
      </c>
      <c r="P32" s="87" t="str">
        <f t="shared" si="162"/>
        <v>本</v>
      </c>
      <c r="Q32" s="88">
        <f t="shared" ref="Q32" si="163">ROUNDDOWN(IF(COUNT($AP32)=0,0,MIN($AP32)),0)</f>
        <v>0</v>
      </c>
      <c r="R32" s="89">
        <v>11300</v>
      </c>
      <c r="S32" s="90"/>
      <c r="T32" s="90"/>
      <c r="U32" s="56">
        <f t="shared" si="103"/>
        <v>0.65</v>
      </c>
      <c r="V32" s="57">
        <f t="shared" ref="V32" si="164">IF(COUNT(R32:T32)=0,"",ROUNDDOWN(MIN(R32:T32)*U32,-1))</f>
        <v>7340</v>
      </c>
      <c r="W32" s="91"/>
      <c r="X32" s="90"/>
      <c r="Y32" s="90"/>
      <c r="Z32" s="90"/>
      <c r="AA32" s="90">
        <f t="shared" ref="AA32" si="165">MIN(V32:Z32)</f>
        <v>7340</v>
      </c>
      <c r="AB32" s="92">
        <f t="shared" ref="AB32" si="166">$AB$14</f>
        <v>1</v>
      </c>
      <c r="AC32" s="90">
        <f t="shared" ref="AC32" si="167">AA32*AB32</f>
        <v>7340</v>
      </c>
      <c r="AD32" s="92"/>
      <c r="AE32" s="92"/>
      <c r="AF32" s="92"/>
      <c r="AG32" s="92">
        <f t="shared" ref="AG32" si="168">$AG$14</f>
        <v>0</v>
      </c>
      <c r="AH32" s="90">
        <f t="shared" ref="AH32" si="169">AC32*((1+AD32)+AE32+AF32+AG32)</f>
        <v>7340</v>
      </c>
      <c r="AI32" s="90" t="e">
        <f>IF($AI31="",0,VLOOKUP(AI31,#REF!,2,FALSE))</f>
        <v>#REF!</v>
      </c>
      <c r="AJ32" s="90">
        <f>IF($AJ31="",0,VLOOKUP(AJ31,#REF!,2,FALSE))</f>
        <v>0</v>
      </c>
      <c r="AK32" s="90" t="e">
        <f t="shared" ref="AK32:AL32" si="170">IF(AI32="","",AI32*AK31)</f>
        <v>#REF!</v>
      </c>
      <c r="AL32" s="90">
        <f t="shared" si="170"/>
        <v>0</v>
      </c>
      <c r="AM32" s="90">
        <f>IF($AM31=0,0,#REF!)</f>
        <v>0</v>
      </c>
      <c r="AN32" s="90" t="e">
        <f t="shared" ref="AN32" si="171">IF(AI32="",0,AK32*AN31)+IF(AJ32="",0,AL32*AN31)</f>
        <v>#REF!</v>
      </c>
      <c r="AO32" s="90" t="e">
        <f t="shared" ref="AO32" si="172">SUM(AK32:AN32)</f>
        <v>#REF!</v>
      </c>
      <c r="AP32" s="90" t="e">
        <f t="shared" ref="AP32" si="173">AH32+AO32</f>
        <v>#REF!</v>
      </c>
      <c r="AQ32" s="11"/>
    </row>
    <row r="33" spans="2:43" s="2" customFormat="1" ht="20.25" hidden="1" customHeight="1">
      <c r="B33" s="93"/>
      <c r="C33" s="62"/>
      <c r="D33" s="62"/>
      <c r="E33" s="63"/>
      <c r="F33" s="64"/>
      <c r="G33" s="65"/>
      <c r="H33" s="65"/>
      <c r="I33" s="94"/>
      <c r="J33" s="66"/>
      <c r="K33" s="67"/>
      <c r="L33" s="68"/>
      <c r="M33" s="69"/>
      <c r="N33" s="69">
        <f t="shared" si="0"/>
        <v>0</v>
      </c>
      <c r="O33" s="70"/>
      <c r="P33" s="71"/>
      <c r="Q33" s="72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3" t="str">
        <f>$R$9</f>
        <v>Panasonic</v>
      </c>
      <c r="S33" s="74"/>
      <c r="T33" s="74"/>
      <c r="U33" s="75"/>
      <c r="V33" s="76"/>
      <c r="W33" s="77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8" t="s">
        <v>30</v>
      </c>
      <c r="AJ33" s="79"/>
      <c r="AK33" s="80"/>
      <c r="AL33" s="80"/>
      <c r="AM33" s="80"/>
      <c r="AN33" s="80">
        <v>0.25</v>
      </c>
      <c r="AO33" s="74"/>
      <c r="AP33" s="74" t="e">
        <f t="shared" ref="AP33" si="175">IF(AND($V34&lt;=0,$AH34=0,$AO34=0),"見積",IF(AND($V34=0,$AH34&lt;=0,$AO34=0),"材",IF(AND($V34=0,$AH34=0,$AO34&lt;=0),"労","複合")))</f>
        <v>#REF!</v>
      </c>
      <c r="AQ33" s="11"/>
    </row>
    <row r="34" spans="2:43" s="2" customFormat="1" ht="20.25" hidden="1" customHeight="1">
      <c r="B34" s="95"/>
      <c r="C34" s="81" t="s">
        <v>118</v>
      </c>
      <c r="D34" s="81" t="s">
        <v>121</v>
      </c>
      <c r="E34" s="82">
        <v>4</v>
      </c>
      <c r="F34" s="83" t="s">
        <v>120</v>
      </c>
      <c r="G34" s="84">
        <f t="shared" ref="G34" si="176">IF(Q34&lt;10,ROUNDDOWN(Q34,0),IF(Q34&lt;100,ROUNDDOWN((Q34),0),IF(Q34&lt;1000,ROUNDDOWN((Q34),-1),ROUNDDOWN(Q34,-(LEN(TEXT(Q34,"0"))-3)))))</f>
        <v>0</v>
      </c>
      <c r="H34" s="84">
        <f t="shared" ref="H34" si="177">TRUNC(E34*G34)</f>
        <v>0</v>
      </c>
      <c r="I34" s="99"/>
      <c r="J34" s="66"/>
      <c r="K34" s="67"/>
      <c r="L34" s="68"/>
      <c r="M34" s="85" t="str">
        <f t="shared" ref="M34" si="178">(C34)</f>
        <v>延長ケーブル</v>
      </c>
      <c r="N34" s="85" t="str">
        <f t="shared" si="0"/>
        <v>DMXｹｰﾌﾞﾙ　3ｍ</v>
      </c>
      <c r="O34" s="86">
        <f t="shared" ref="O34:P34" si="179">E34</f>
        <v>4</v>
      </c>
      <c r="P34" s="87" t="str">
        <f t="shared" si="179"/>
        <v>本</v>
      </c>
      <c r="Q34" s="88">
        <f t="shared" ref="Q34" si="180">ROUNDDOWN(IF(COUNT($AP34)=0,0,MIN($AP34)),0)</f>
        <v>0</v>
      </c>
      <c r="R34" s="89">
        <v>12700</v>
      </c>
      <c r="S34" s="90"/>
      <c r="T34" s="90"/>
      <c r="U34" s="56">
        <f t="shared" si="103"/>
        <v>0.65</v>
      </c>
      <c r="V34" s="57">
        <f t="shared" ref="V34" si="181">IF(COUNT(R34:T34)=0,"",ROUNDDOWN(MIN(R34:T34)*U34,-1))</f>
        <v>8250</v>
      </c>
      <c r="W34" s="91"/>
      <c r="X34" s="90"/>
      <c r="Y34" s="90"/>
      <c r="Z34" s="90"/>
      <c r="AA34" s="90">
        <f t="shared" ref="AA34" si="182">MIN(V34:Z34)</f>
        <v>8250</v>
      </c>
      <c r="AB34" s="92">
        <f t="shared" ref="AB34" si="183">$AB$14</f>
        <v>1</v>
      </c>
      <c r="AC34" s="90">
        <f t="shared" ref="AC34" si="184">AA34*AB34</f>
        <v>8250</v>
      </c>
      <c r="AD34" s="92"/>
      <c r="AE34" s="92"/>
      <c r="AF34" s="92"/>
      <c r="AG34" s="92">
        <f t="shared" ref="AG34" si="185">$AG$14</f>
        <v>0</v>
      </c>
      <c r="AH34" s="90">
        <f t="shared" ref="AH34" si="186">AC34*((1+AD34)+AE34+AF34+AG34)</f>
        <v>8250</v>
      </c>
      <c r="AI34" s="90" t="e">
        <f>IF($AI33="",0,VLOOKUP(AI33,#REF!,2,FALSE))</f>
        <v>#REF!</v>
      </c>
      <c r="AJ34" s="90">
        <f>IF($AJ33="",0,VLOOKUP(AJ33,#REF!,2,FALSE))</f>
        <v>0</v>
      </c>
      <c r="AK34" s="90" t="e">
        <f t="shared" ref="AK34:AL34" si="187">IF(AI34="","",AI34*AK33)</f>
        <v>#REF!</v>
      </c>
      <c r="AL34" s="90">
        <f t="shared" si="187"/>
        <v>0</v>
      </c>
      <c r="AM34" s="90">
        <f>IF($AM33=0,0,#REF!)</f>
        <v>0</v>
      </c>
      <c r="AN34" s="90" t="e">
        <f t="shared" ref="AN34" si="188">IF(AI34="",0,AK34*AN33)+IF(AJ34="",0,AL34*AN33)</f>
        <v>#REF!</v>
      </c>
      <c r="AO34" s="90" t="e">
        <f t="shared" ref="AO34" si="189">SUM(AK34:AN34)</f>
        <v>#REF!</v>
      </c>
      <c r="AP34" s="90" t="e">
        <f t="shared" ref="AP34" si="190">AH34+AO34</f>
        <v>#REF!</v>
      </c>
      <c r="AQ34" s="11"/>
    </row>
    <row r="35" spans="2:43" s="2" customFormat="1" ht="20.25" hidden="1" customHeight="1">
      <c r="B35" s="93"/>
      <c r="C35" s="62"/>
      <c r="D35" s="62"/>
      <c r="E35" s="63"/>
      <c r="F35" s="64"/>
      <c r="G35" s="65"/>
      <c r="H35" s="65"/>
      <c r="I35" s="94"/>
      <c r="J35" s="66"/>
      <c r="K35" s="67"/>
      <c r="L35" s="68"/>
      <c r="M35" s="69"/>
      <c r="N35" s="69">
        <f t="shared" si="0"/>
        <v>0</v>
      </c>
      <c r="O35" s="70"/>
      <c r="P35" s="71"/>
      <c r="Q35" s="72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3" t="str">
        <f>$R$9</f>
        <v>Panasonic</v>
      </c>
      <c r="S35" s="74"/>
      <c r="T35" s="74"/>
      <c r="U35" s="75"/>
      <c r="V35" s="76"/>
      <c r="W35" s="77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8" t="s">
        <v>30</v>
      </c>
      <c r="AJ35" s="79"/>
      <c r="AK35" s="80"/>
      <c r="AL35" s="80"/>
      <c r="AM35" s="80"/>
      <c r="AN35" s="80">
        <v>0.25</v>
      </c>
      <c r="AO35" s="74"/>
      <c r="AP35" s="74" t="e">
        <f t="shared" ref="AP35" si="192">IF(AND($V36&lt;=0,$AH36=0,$AO36=0),"見積",IF(AND($V36=0,$AH36&lt;=0,$AO36=0),"材",IF(AND($V36=0,$AH36=0,$AO36&lt;=0),"労","複合")))</f>
        <v>#REF!</v>
      </c>
      <c r="AQ35" s="11"/>
    </row>
    <row r="36" spans="2:43" s="2" customFormat="1" ht="20.25" hidden="1" customHeight="1">
      <c r="B36" s="95"/>
      <c r="C36" s="81" t="s">
        <v>122</v>
      </c>
      <c r="D36" s="81" t="s">
        <v>123</v>
      </c>
      <c r="E36" s="82">
        <v>2</v>
      </c>
      <c r="F36" s="83" t="s">
        <v>120</v>
      </c>
      <c r="G36" s="84">
        <f t="shared" ref="G36" si="193">IF(Q36&lt;10,ROUNDDOWN(Q36,0),IF(Q36&lt;100,ROUNDDOWN((Q36),0),IF(Q36&lt;1000,ROUNDDOWN((Q36),-1),ROUNDDOWN(Q36,-(LEN(TEXT(Q36,"0"))-3)))))</f>
        <v>0</v>
      </c>
      <c r="H36" s="84">
        <f t="shared" ref="H36" si="194">TRUNC(E36*G36)</f>
        <v>0</v>
      </c>
      <c r="I36" s="99"/>
      <c r="J36" s="66"/>
      <c r="K36" s="67"/>
      <c r="L36" s="68"/>
      <c r="M36" s="85" t="str">
        <f t="shared" ref="M36" si="195">(C36)</f>
        <v>ジョイントボックス</v>
      </c>
      <c r="N36" s="85" t="str">
        <f t="shared" si="0"/>
        <v>電源＋DMX用</v>
      </c>
      <c r="O36" s="86">
        <f t="shared" ref="O36:P36" si="196">E36</f>
        <v>2</v>
      </c>
      <c r="P36" s="87" t="str">
        <f t="shared" si="196"/>
        <v>本</v>
      </c>
      <c r="Q36" s="88">
        <f t="shared" ref="Q36" si="197">ROUNDDOWN(IF(COUNT($AP36)=0,0,MIN($AP36)),0)</f>
        <v>0</v>
      </c>
      <c r="R36" s="89">
        <v>90600</v>
      </c>
      <c r="S36" s="90"/>
      <c r="T36" s="90"/>
      <c r="U36" s="56">
        <f t="shared" si="103"/>
        <v>0.65</v>
      </c>
      <c r="V36" s="57">
        <f t="shared" ref="V36" si="198">IF(COUNT(R36:T36)=0,"",ROUNDDOWN(MIN(R36:T36)*U36,-1))</f>
        <v>58890</v>
      </c>
      <c r="W36" s="91"/>
      <c r="X36" s="90"/>
      <c r="Y36" s="90"/>
      <c r="Z36" s="90"/>
      <c r="AA36" s="90">
        <f t="shared" ref="AA36" si="199">MIN(V36:Z36)</f>
        <v>58890</v>
      </c>
      <c r="AB36" s="92">
        <f t="shared" ref="AB36" si="200">$AB$14</f>
        <v>1</v>
      </c>
      <c r="AC36" s="90">
        <f t="shared" ref="AC36" si="201">AA36*AB36</f>
        <v>58890</v>
      </c>
      <c r="AD36" s="92"/>
      <c r="AE36" s="92"/>
      <c r="AF36" s="92"/>
      <c r="AG36" s="92">
        <f t="shared" ref="AG36" si="202">$AG$14</f>
        <v>0</v>
      </c>
      <c r="AH36" s="90">
        <f t="shared" ref="AH36" si="203">AC36*((1+AD36)+AE36+AF36+AG36)</f>
        <v>58890</v>
      </c>
      <c r="AI36" s="90" t="e">
        <f>IF($AI35="",0,VLOOKUP(AI35,#REF!,2,FALSE))</f>
        <v>#REF!</v>
      </c>
      <c r="AJ36" s="90">
        <f>IF($AJ35="",0,VLOOKUP(AJ35,#REF!,2,FALSE))</f>
        <v>0</v>
      </c>
      <c r="AK36" s="90" t="e">
        <f t="shared" ref="AK36:AL36" si="204">IF(AI36="","",AI36*AK35)</f>
        <v>#REF!</v>
      </c>
      <c r="AL36" s="90">
        <f t="shared" si="204"/>
        <v>0</v>
      </c>
      <c r="AM36" s="90">
        <f>IF($AM35=0,0,#REF!)</f>
        <v>0</v>
      </c>
      <c r="AN36" s="90" t="e">
        <f t="shared" ref="AN36" si="205">IF(AI36="",0,AK36*AN35)+IF(AJ36="",0,AL36*AN35)</f>
        <v>#REF!</v>
      </c>
      <c r="AO36" s="90" t="e">
        <f t="shared" ref="AO36" si="206">SUM(AK36:AN36)</f>
        <v>#REF!</v>
      </c>
      <c r="AP36" s="90" t="e">
        <f t="shared" ref="AP36" si="207">AH36+AO36</f>
        <v>#REF!</v>
      </c>
      <c r="AQ36" s="11"/>
    </row>
    <row r="37" spans="2:43" s="2" customFormat="1" ht="20.25" hidden="1" customHeight="1">
      <c r="B37" s="93"/>
      <c r="C37" s="62"/>
      <c r="D37" s="62"/>
      <c r="E37" s="63"/>
      <c r="F37" s="64"/>
      <c r="G37" s="65"/>
      <c r="H37" s="65"/>
      <c r="I37" s="94"/>
      <c r="J37" s="66"/>
      <c r="K37" s="67"/>
      <c r="L37" s="68"/>
      <c r="M37" s="69"/>
      <c r="N37" s="69">
        <f t="shared" si="0"/>
        <v>0</v>
      </c>
      <c r="O37" s="70"/>
      <c r="P37" s="71"/>
      <c r="Q37" s="72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3" t="str">
        <f>$R$9</f>
        <v>Panasonic</v>
      </c>
      <c r="S37" s="74"/>
      <c r="T37" s="74"/>
      <c r="U37" s="75"/>
      <c r="V37" s="76"/>
      <c r="W37" s="77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8" t="s">
        <v>30</v>
      </c>
      <c r="AJ37" s="79"/>
      <c r="AK37" s="80"/>
      <c r="AL37" s="80"/>
      <c r="AM37" s="80"/>
      <c r="AN37" s="80">
        <v>0.25</v>
      </c>
      <c r="AO37" s="74"/>
      <c r="AP37" s="74" t="e">
        <f t="shared" ref="AP37" si="209">IF(AND($V38&lt;=0,$AH38=0,$AO38=0),"見積",IF(AND($V38=0,$AH38&lt;=0,$AO38=0),"材",IF(AND($V38=0,$AH38=0,$AO38&lt;=0),"労","複合")))</f>
        <v>#REF!</v>
      </c>
      <c r="AQ37" s="11"/>
    </row>
    <row r="38" spans="2:43" s="2" customFormat="1" ht="20.25" hidden="1" customHeight="1">
      <c r="B38" s="95"/>
      <c r="C38" s="81" t="s">
        <v>124</v>
      </c>
      <c r="D38" s="81" t="s">
        <v>125</v>
      </c>
      <c r="E38" s="82">
        <v>3</v>
      </c>
      <c r="F38" s="83" t="s">
        <v>120</v>
      </c>
      <c r="G38" s="84">
        <f t="shared" ref="G38" si="210">IF(Q38&lt;10,ROUNDDOWN(Q38,0),IF(Q38&lt;100,ROUNDDOWN((Q38),0),IF(Q38&lt;1000,ROUNDDOWN((Q38),-1),ROUNDDOWN(Q38,-(LEN(TEXT(Q38,"0"))-3)))))</f>
        <v>0</v>
      </c>
      <c r="H38" s="84">
        <f t="shared" ref="H38" si="211">TRUNC(E38*G38)</f>
        <v>0</v>
      </c>
      <c r="I38" s="99"/>
      <c r="J38" s="66"/>
      <c r="K38" s="67"/>
      <c r="L38" s="68"/>
      <c r="M38" s="85" t="str">
        <f t="shared" ref="M38" si="212">(C38)</f>
        <v>ボーダーケーブル</v>
      </c>
      <c r="N38" s="85" t="str">
        <f t="shared" si="0"/>
        <v>5.5ｓｑ-3Ｃ＋ＤＭＸ×1系統　複合丸型　10ｍ</v>
      </c>
      <c r="O38" s="86">
        <f t="shared" ref="O38:P38" si="213">E38</f>
        <v>3</v>
      </c>
      <c r="P38" s="87" t="str">
        <f t="shared" si="213"/>
        <v>本</v>
      </c>
      <c r="Q38" s="88">
        <f t="shared" ref="Q38" si="214">ROUNDDOWN(IF(COUNT($AP38)=0,0,MIN($AP38)),0)</f>
        <v>0</v>
      </c>
      <c r="R38" s="89">
        <v>215600</v>
      </c>
      <c r="S38" s="90"/>
      <c r="T38" s="90"/>
      <c r="U38" s="56">
        <f t="shared" si="103"/>
        <v>0.65</v>
      </c>
      <c r="V38" s="57">
        <f t="shared" ref="V38" si="215">IF(COUNT(R38:T38)=0,"",ROUNDDOWN(MIN(R38:T38)*U38,-1))</f>
        <v>140140</v>
      </c>
      <c r="W38" s="91"/>
      <c r="X38" s="90"/>
      <c r="Y38" s="90"/>
      <c r="Z38" s="90"/>
      <c r="AA38" s="90">
        <f t="shared" ref="AA38" si="216">MIN(V38:Z38)</f>
        <v>140140</v>
      </c>
      <c r="AB38" s="92">
        <f t="shared" ref="AB38" si="217">$AB$14</f>
        <v>1</v>
      </c>
      <c r="AC38" s="90">
        <f t="shared" ref="AC38" si="218">AA38*AB38</f>
        <v>140140</v>
      </c>
      <c r="AD38" s="92"/>
      <c r="AE38" s="92"/>
      <c r="AF38" s="92"/>
      <c r="AG38" s="92">
        <f t="shared" ref="AG38" si="219">$AG$14</f>
        <v>0</v>
      </c>
      <c r="AH38" s="90">
        <f t="shared" ref="AH38" si="220">AC38*((1+AD38)+AE38+AF38+AG38)</f>
        <v>140140</v>
      </c>
      <c r="AI38" s="90" t="e">
        <f>IF($AI37="",0,VLOOKUP(AI37,#REF!,2,FALSE))</f>
        <v>#REF!</v>
      </c>
      <c r="AJ38" s="90">
        <f>IF($AJ37="",0,VLOOKUP(AJ37,#REF!,2,FALSE))</f>
        <v>0</v>
      </c>
      <c r="AK38" s="90" t="e">
        <f t="shared" ref="AK38:AL38" si="221">IF(AI38="","",AI38*AK37)</f>
        <v>#REF!</v>
      </c>
      <c r="AL38" s="90">
        <f t="shared" si="221"/>
        <v>0</v>
      </c>
      <c r="AM38" s="90">
        <f>IF($AM37=0,0,#REF!)</f>
        <v>0</v>
      </c>
      <c r="AN38" s="90" t="e">
        <f t="shared" ref="AN38" si="222">IF(AI38="",0,AK38*AN37)+IF(AJ38="",0,AL38*AN37)</f>
        <v>#REF!</v>
      </c>
      <c r="AO38" s="90" t="e">
        <f t="shared" ref="AO38" si="223">SUM(AK38:AN38)</f>
        <v>#REF!</v>
      </c>
      <c r="AP38" s="90" t="e">
        <f t="shared" ref="AP38" si="224">AH38+AO38</f>
        <v>#REF!</v>
      </c>
      <c r="AQ38" s="11"/>
    </row>
    <row r="39" spans="2:43" s="2" customFormat="1" ht="20.25" hidden="1" customHeight="1">
      <c r="B39" s="93"/>
      <c r="C39" s="62"/>
      <c r="D39" s="62"/>
      <c r="E39" s="63"/>
      <c r="F39" s="64"/>
      <c r="G39" s="65"/>
      <c r="H39" s="65"/>
      <c r="I39" s="94"/>
      <c r="J39" s="66"/>
      <c r="K39" s="67"/>
      <c r="L39" s="68"/>
      <c r="M39" s="69"/>
      <c r="N39" s="69">
        <f t="shared" si="0"/>
        <v>0</v>
      </c>
      <c r="O39" s="70"/>
      <c r="P39" s="71"/>
      <c r="Q39" s="72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3" t="str">
        <f>$R$9</f>
        <v>Panasonic</v>
      </c>
      <c r="S39" s="74"/>
      <c r="T39" s="74"/>
      <c r="U39" s="75"/>
      <c r="V39" s="76"/>
      <c r="W39" s="77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8" t="s">
        <v>30</v>
      </c>
      <c r="AJ39" s="79"/>
      <c r="AK39" s="80"/>
      <c r="AL39" s="80"/>
      <c r="AM39" s="80"/>
      <c r="AN39" s="80">
        <v>0.25</v>
      </c>
      <c r="AO39" s="74"/>
      <c r="AP39" s="74" t="e">
        <f t="shared" ref="AP39" si="226">IF(AND($V40&lt;=0,$AH40=0,$AO40=0),"見積",IF(AND($V40=0,$AH40&lt;=0,$AO40=0),"材",IF(AND($V40=0,$AH40=0,$AO40&lt;=0),"労","複合")))</f>
        <v>#REF!</v>
      </c>
      <c r="AQ39" s="11"/>
    </row>
    <row r="40" spans="2:43" s="2" customFormat="1" ht="20.25" hidden="1" customHeight="1">
      <c r="B40" s="95"/>
      <c r="C40" s="81" t="s">
        <v>126</v>
      </c>
      <c r="D40" s="81" t="s">
        <v>127</v>
      </c>
      <c r="E40" s="82">
        <v>1</v>
      </c>
      <c r="F40" s="83" t="s">
        <v>128</v>
      </c>
      <c r="G40" s="84">
        <f t="shared" ref="G40" si="227">IF(Q40&lt;10,ROUNDDOWN(Q40,0),IF(Q40&lt;100,ROUNDDOWN((Q40),0),IF(Q40&lt;1000,ROUNDDOWN((Q40),-1),ROUNDDOWN(Q40,-(LEN(TEXT(Q40,"0"))-3)))))</f>
        <v>0</v>
      </c>
      <c r="H40" s="84">
        <f t="shared" ref="H40" si="228">TRUNC(E40*G40)</f>
        <v>0</v>
      </c>
      <c r="I40" s="99"/>
      <c r="J40" s="66"/>
      <c r="K40" s="67"/>
      <c r="L40" s="68"/>
      <c r="M40" s="85" t="str">
        <f t="shared" ref="M40" si="229">(C40)</f>
        <v>ＬＥＤ調光制御盤</v>
      </c>
      <c r="N40" s="85" t="str">
        <f t="shared" si="0"/>
        <v>壁据付型　8回路</v>
      </c>
      <c r="O40" s="86">
        <f t="shared" ref="O40:P40" si="230">E40</f>
        <v>1</v>
      </c>
      <c r="P40" s="87" t="str">
        <f t="shared" si="230"/>
        <v>面</v>
      </c>
      <c r="Q40" s="88">
        <f t="shared" ref="Q40:Q54" si="231">ROUNDDOWN(IF(COUNT($AP40)=0,0,MIN($AP40)),0)</f>
        <v>0</v>
      </c>
      <c r="R40" s="89">
        <v>2210000</v>
      </c>
      <c r="S40" s="90"/>
      <c r="T40" s="90"/>
      <c r="U40" s="56">
        <f t="shared" si="103"/>
        <v>0.65</v>
      </c>
      <c r="V40" s="57">
        <f t="shared" ref="V40" si="232">IF(COUNT(R40:T40)=0,"",ROUNDDOWN(MIN(R40:T40)*U40,-1))</f>
        <v>1436500</v>
      </c>
      <c r="W40" s="91"/>
      <c r="X40" s="90"/>
      <c r="Y40" s="90"/>
      <c r="Z40" s="90"/>
      <c r="AA40" s="90">
        <f t="shared" ref="AA40" si="233">MIN(V40:Z40)</f>
        <v>1436500</v>
      </c>
      <c r="AB40" s="92">
        <f t="shared" ref="AB40" si="234">$AB$14</f>
        <v>1</v>
      </c>
      <c r="AC40" s="90">
        <f t="shared" ref="AC40" si="235">AA40*AB40</f>
        <v>1436500</v>
      </c>
      <c r="AD40" s="92"/>
      <c r="AE40" s="92"/>
      <c r="AF40" s="92"/>
      <c r="AG40" s="92">
        <f t="shared" ref="AG40" si="236">$AG$14</f>
        <v>0</v>
      </c>
      <c r="AH40" s="90">
        <f t="shared" ref="AH40" si="237">AC40*((1+AD40)+AE40+AF40+AG40)</f>
        <v>1436500</v>
      </c>
      <c r="AI40" s="90" t="e">
        <f>IF($AI39="",0,VLOOKUP(AI39,#REF!,2,FALSE))</f>
        <v>#REF!</v>
      </c>
      <c r="AJ40" s="90">
        <f>IF($AJ39="",0,VLOOKUP(AJ39,#REF!,2,FALSE))</f>
        <v>0</v>
      </c>
      <c r="AK40" s="90" t="e">
        <f t="shared" ref="AK40:AL40" si="238">IF(AI40="","",AI40*AK39)</f>
        <v>#REF!</v>
      </c>
      <c r="AL40" s="90">
        <f t="shared" si="238"/>
        <v>0</v>
      </c>
      <c r="AM40" s="90">
        <f>IF($AM39=0,0,#REF!)</f>
        <v>0</v>
      </c>
      <c r="AN40" s="90" t="e">
        <f t="shared" ref="AN40" si="239">IF(AI40="",0,AK40*AN39)+IF(AJ40="",0,AL40*AN39)</f>
        <v>#REF!</v>
      </c>
      <c r="AO40" s="90" t="e">
        <f t="shared" ref="AO40" si="240">SUM(AK40:AN40)</f>
        <v>#REF!</v>
      </c>
      <c r="AP40" s="90" t="e">
        <f t="shared" ref="AP40" si="241">AH40+AO40</f>
        <v>#REF!</v>
      </c>
      <c r="AQ40" s="11"/>
    </row>
    <row r="41" spans="2:43" s="2" customFormat="1" ht="20.25" hidden="1" customHeight="1">
      <c r="B41" s="93"/>
      <c r="C41" s="62"/>
      <c r="D41" s="62"/>
      <c r="E41" s="63"/>
      <c r="F41" s="64"/>
      <c r="G41" s="65"/>
      <c r="H41" s="65"/>
      <c r="I41" s="94"/>
      <c r="J41" s="66"/>
      <c r="K41" s="67"/>
      <c r="L41" s="68"/>
      <c r="M41" s="69"/>
      <c r="N41" s="69">
        <f t="shared" si="0"/>
        <v>0</v>
      </c>
      <c r="O41" s="70"/>
      <c r="P41" s="71"/>
      <c r="Q41" s="72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3" t="str">
        <f>$R$9</f>
        <v>Panasonic</v>
      </c>
      <c r="S41" s="74"/>
      <c r="T41" s="74"/>
      <c r="U41" s="75"/>
      <c r="V41" s="76"/>
      <c r="W41" s="77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8" t="s">
        <v>30</v>
      </c>
      <c r="AJ41" s="79"/>
      <c r="AK41" s="80"/>
      <c r="AL41" s="80"/>
      <c r="AM41" s="80"/>
      <c r="AN41" s="80">
        <v>0.25</v>
      </c>
      <c r="AO41" s="74"/>
      <c r="AP41" s="74" t="e">
        <f t="shared" ref="AP41" si="243">IF(AND($V42&lt;=0,$AH42=0,$AO42=0),"見積",IF(AND($V42=0,$AH42&lt;=0,$AO42=0),"材",IF(AND($V42=0,$AH42=0,$AO42&lt;=0),"労","複合")))</f>
        <v>#REF!</v>
      </c>
      <c r="AQ41" s="11"/>
    </row>
    <row r="42" spans="2:43" s="2" customFormat="1" ht="20.25" hidden="1" customHeight="1">
      <c r="B42" s="95"/>
      <c r="C42" s="81" t="s">
        <v>129</v>
      </c>
      <c r="D42" s="81" t="s">
        <v>130</v>
      </c>
      <c r="E42" s="82">
        <v>1</v>
      </c>
      <c r="F42" s="83" t="s">
        <v>26</v>
      </c>
      <c r="G42" s="84">
        <f t="shared" ref="G42" si="244">IF(Q42&lt;10,ROUNDDOWN(Q42,0),IF(Q42&lt;100,ROUNDDOWN((Q42),0),IF(Q42&lt;1000,ROUNDDOWN((Q42),-1),ROUNDDOWN(Q42,-(LEN(TEXT(Q42,"0"))-3)))))</f>
        <v>0</v>
      </c>
      <c r="H42" s="84">
        <f t="shared" ref="H42" si="245">TRUNC(E42*G42)</f>
        <v>0</v>
      </c>
      <c r="I42" s="99"/>
      <c r="J42" s="66"/>
      <c r="K42" s="67"/>
      <c r="L42" s="68"/>
      <c r="M42" s="85" t="str">
        <f t="shared" ref="M42" si="246">(C42)</f>
        <v>調光操作卓</v>
      </c>
      <c r="N42" s="85" t="str">
        <f t="shared" si="0"/>
        <v>卓上型ﾃﾞｽｸ付 記憶調光 50ｼｰﾝ 記憶16CH</v>
      </c>
      <c r="O42" s="86">
        <f t="shared" ref="O42:P42" si="247">E42</f>
        <v>1</v>
      </c>
      <c r="P42" s="87" t="str">
        <f t="shared" si="247"/>
        <v>台</v>
      </c>
      <c r="Q42" s="88">
        <f t="shared" si="231"/>
        <v>0</v>
      </c>
      <c r="R42" s="89">
        <v>1184000</v>
      </c>
      <c r="S42" s="90"/>
      <c r="T42" s="90"/>
      <c r="U42" s="56">
        <f t="shared" si="103"/>
        <v>0.65</v>
      </c>
      <c r="V42" s="57">
        <f t="shared" ref="V42" si="248">IF(COUNT(R42:T42)=0,"",ROUNDDOWN(MIN(R42:T42)*U42,-1))</f>
        <v>769600</v>
      </c>
      <c r="W42" s="91"/>
      <c r="X42" s="90"/>
      <c r="Y42" s="90"/>
      <c r="Z42" s="90"/>
      <c r="AA42" s="90">
        <f t="shared" ref="AA42" si="249">MIN(V42:Z42)</f>
        <v>769600</v>
      </c>
      <c r="AB42" s="92">
        <f t="shared" ref="AB42" si="250">$AB$14</f>
        <v>1</v>
      </c>
      <c r="AC42" s="90">
        <f t="shared" ref="AC42" si="251">AA42*AB42</f>
        <v>769600</v>
      </c>
      <c r="AD42" s="92"/>
      <c r="AE42" s="92"/>
      <c r="AF42" s="92"/>
      <c r="AG42" s="92">
        <f t="shared" ref="AG42" si="252">$AG$14</f>
        <v>0</v>
      </c>
      <c r="AH42" s="90">
        <f t="shared" ref="AH42" si="253">AC42*((1+AD42)+AE42+AF42+AG42)</f>
        <v>769600</v>
      </c>
      <c r="AI42" s="90" t="e">
        <f>IF($AI41="",0,VLOOKUP(AI41,#REF!,2,FALSE))</f>
        <v>#REF!</v>
      </c>
      <c r="AJ42" s="90">
        <f>IF($AJ41="",0,VLOOKUP(AJ41,#REF!,2,FALSE))</f>
        <v>0</v>
      </c>
      <c r="AK42" s="90" t="e">
        <f t="shared" ref="AK42:AL42" si="254">IF(AI42="","",AI42*AK41)</f>
        <v>#REF!</v>
      </c>
      <c r="AL42" s="90">
        <f t="shared" si="254"/>
        <v>0</v>
      </c>
      <c r="AM42" s="90">
        <f>IF($AM41=0,0,#REF!)</f>
        <v>0</v>
      </c>
      <c r="AN42" s="90" t="e">
        <f t="shared" ref="AN42" si="255">IF(AI42="",0,AK42*AN41)+IF(AJ42="",0,AL42*AN41)</f>
        <v>#REF!</v>
      </c>
      <c r="AO42" s="90" t="e">
        <f t="shared" ref="AO42" si="256">SUM(AK42:AN42)</f>
        <v>#REF!</v>
      </c>
      <c r="AP42" s="90" t="e">
        <f t="shared" ref="AP42" si="257">AH42+AO42</f>
        <v>#REF!</v>
      </c>
      <c r="AQ42" s="11"/>
    </row>
    <row r="43" spans="2:43" s="2" customFormat="1" ht="20.25" hidden="1" customHeight="1">
      <c r="B43" s="93"/>
      <c r="C43" s="62"/>
      <c r="D43" s="62"/>
      <c r="E43" s="63"/>
      <c r="F43" s="64"/>
      <c r="G43" s="65"/>
      <c r="H43" s="65"/>
      <c r="I43" s="94"/>
      <c r="J43" s="66"/>
      <c r="K43" s="67"/>
      <c r="L43" s="68"/>
      <c r="M43" s="69"/>
      <c r="N43" s="69">
        <f t="shared" ref="N43:N54" si="258">(D43)</f>
        <v>0</v>
      </c>
      <c r="O43" s="70"/>
      <c r="P43" s="71"/>
      <c r="Q43" s="72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3" t="str">
        <f t="shared" ref="R43" si="260">$R$9</f>
        <v>Panasonic</v>
      </c>
      <c r="S43" s="74"/>
      <c r="T43" s="74"/>
      <c r="U43" s="75"/>
      <c r="V43" s="76"/>
      <c r="W43" s="77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8" t="s">
        <v>30</v>
      </c>
      <c r="AJ43" s="79"/>
      <c r="AK43" s="80"/>
      <c r="AL43" s="80"/>
      <c r="AM43" s="80"/>
      <c r="AN43" s="80">
        <v>0.25</v>
      </c>
      <c r="AO43" s="74"/>
      <c r="AP43" s="74" t="e">
        <f t="shared" ref="AP43" si="261">IF(AND($V44&lt;=0,$AH44=0,$AO44=0),"見積",IF(AND($V44=0,$AH44&lt;=0,$AO44=0),"材",IF(AND($V44=0,$AH44=0,$AO44&lt;=0),"労","複合")))</f>
        <v>#REF!</v>
      </c>
      <c r="AQ43" s="11"/>
    </row>
    <row r="44" spans="2:43" s="2" customFormat="1" ht="20.25" hidden="1" customHeight="1">
      <c r="B44" s="95"/>
      <c r="C44" s="81" t="s">
        <v>131</v>
      </c>
      <c r="D44" s="81" t="s">
        <v>132</v>
      </c>
      <c r="E44" s="82">
        <v>1</v>
      </c>
      <c r="F44" s="83" t="s">
        <v>128</v>
      </c>
      <c r="G44" s="84">
        <f t="shared" ref="G44" si="262">IF(Q44&lt;10,ROUNDDOWN(Q44,0),IF(Q44&lt;100,ROUNDDOWN((Q44),0),IF(Q44&lt;1000,ROUNDDOWN((Q44),-1),ROUNDDOWN(Q44,-(LEN(TEXT(Q44,"0"))-3)))))</f>
        <v>0</v>
      </c>
      <c r="H44" s="84">
        <f t="shared" ref="H44" si="263">TRUNC(E44*G44)</f>
        <v>0</v>
      </c>
      <c r="I44" s="99"/>
      <c r="J44" s="66"/>
      <c r="K44" s="67"/>
      <c r="L44" s="68"/>
      <c r="M44" s="85" t="str">
        <f t="shared" ref="M44" si="264">(C44)</f>
        <v>調光操作卓用コネクタプレート</v>
      </c>
      <c r="N44" s="85" t="str">
        <f t="shared" si="258"/>
        <v>ﾌﾟﾚｰﾄ型　電源＋DMX＋制御用ｺﾈｸﾀ</v>
      </c>
      <c r="O44" s="86">
        <f t="shared" ref="O44" si="265">E44</f>
        <v>1</v>
      </c>
      <c r="P44" s="87" t="str">
        <f t="shared" ref="P44" si="266">F44</f>
        <v>面</v>
      </c>
      <c r="Q44" s="88">
        <f t="shared" si="231"/>
        <v>0</v>
      </c>
      <c r="R44" s="89">
        <v>189200</v>
      </c>
      <c r="S44" s="90"/>
      <c r="T44" s="90"/>
      <c r="U44" s="56">
        <f t="shared" si="103"/>
        <v>0.65</v>
      </c>
      <c r="V44" s="57">
        <f t="shared" ref="V44" si="267">IF(COUNT(R44:T44)=0,"",ROUNDDOWN(MIN(R44:T44)*U44,-1))</f>
        <v>122980</v>
      </c>
      <c r="W44" s="91"/>
      <c r="X44" s="90"/>
      <c r="Y44" s="90"/>
      <c r="Z44" s="90"/>
      <c r="AA44" s="90">
        <f t="shared" ref="AA44" si="268">MIN(V44:Z44)</f>
        <v>122980</v>
      </c>
      <c r="AB44" s="92">
        <f t="shared" ref="AB44" si="269">$AB$14</f>
        <v>1</v>
      </c>
      <c r="AC44" s="90">
        <f t="shared" ref="AC44" si="270">AA44*AB44</f>
        <v>122980</v>
      </c>
      <c r="AD44" s="92"/>
      <c r="AE44" s="92"/>
      <c r="AF44" s="92"/>
      <c r="AG44" s="92">
        <f t="shared" ref="AG44" si="271">$AG$14</f>
        <v>0</v>
      </c>
      <c r="AH44" s="90">
        <f t="shared" ref="AH44" si="272">AC44*((1+AD44)+AE44+AF44+AG44)</f>
        <v>122980</v>
      </c>
      <c r="AI44" s="90" t="e">
        <f>IF($AI43="",0,VLOOKUP(AI43,#REF!,2,FALSE))</f>
        <v>#REF!</v>
      </c>
      <c r="AJ44" s="90">
        <f>IF($AJ43="",0,VLOOKUP(AJ43,#REF!,2,FALSE))</f>
        <v>0</v>
      </c>
      <c r="AK44" s="90" t="e">
        <f t="shared" ref="AK44" si="273">IF(AI44="","",AI44*AK43)</f>
        <v>#REF!</v>
      </c>
      <c r="AL44" s="90">
        <f t="shared" ref="AL44" si="274">IF(AJ44="","",AJ44*AL43)</f>
        <v>0</v>
      </c>
      <c r="AM44" s="90">
        <f>IF($AM43=0,0,#REF!)</f>
        <v>0</v>
      </c>
      <c r="AN44" s="90" t="e">
        <f t="shared" ref="AN44" si="275">IF(AI44="",0,AK44*AN43)+IF(AJ44="",0,AL44*AN43)</f>
        <v>#REF!</v>
      </c>
      <c r="AO44" s="90" t="e">
        <f t="shared" ref="AO44" si="276">SUM(AK44:AN44)</f>
        <v>#REF!</v>
      </c>
      <c r="AP44" s="90" t="e">
        <f t="shared" ref="AP44" si="277">AH44+AO44</f>
        <v>#REF!</v>
      </c>
      <c r="AQ44" s="11"/>
    </row>
    <row r="45" spans="2:43" s="2" customFormat="1" ht="20.25" hidden="1" customHeight="1">
      <c r="B45" s="93"/>
      <c r="C45" s="62"/>
      <c r="D45" s="62"/>
      <c r="E45" s="63"/>
      <c r="F45" s="64"/>
      <c r="G45" s="65"/>
      <c r="H45" s="65"/>
      <c r="I45" s="94"/>
      <c r="J45" s="66"/>
      <c r="K45" s="67"/>
      <c r="L45" s="68"/>
      <c r="M45" s="69"/>
      <c r="N45" s="69">
        <f t="shared" si="258"/>
        <v>0</v>
      </c>
      <c r="O45" s="70"/>
      <c r="P45" s="71"/>
      <c r="Q45" s="72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3" t="str">
        <f t="shared" ref="R45" si="279">$R$9</f>
        <v>Panasonic</v>
      </c>
      <c r="S45" s="74"/>
      <c r="T45" s="74"/>
      <c r="U45" s="75"/>
      <c r="V45" s="76"/>
      <c r="W45" s="77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8" t="s">
        <v>30</v>
      </c>
      <c r="AJ45" s="79"/>
      <c r="AK45" s="80"/>
      <c r="AL45" s="80"/>
      <c r="AM45" s="80"/>
      <c r="AN45" s="80">
        <v>0.25</v>
      </c>
      <c r="AO45" s="74"/>
      <c r="AP45" s="74" t="e">
        <f t="shared" ref="AP45" si="280">IF(AND($V46&lt;=0,$AH46=0,$AO46=0),"見積",IF(AND($V46=0,$AH46&lt;=0,$AO46=0),"材",IF(AND($V46=0,$AH46=0,$AO46&lt;=0),"労","複合")))</f>
        <v>#REF!</v>
      </c>
      <c r="AQ45" s="11"/>
    </row>
    <row r="46" spans="2:43" s="2" customFormat="1" ht="20.25" hidden="1" customHeight="1">
      <c r="B46" s="95"/>
      <c r="C46" s="81" t="s">
        <v>133</v>
      </c>
      <c r="D46" s="81"/>
      <c r="E46" s="82">
        <v>1</v>
      </c>
      <c r="F46" s="83" t="s">
        <v>134</v>
      </c>
      <c r="G46" s="84">
        <f t="shared" ref="G46" si="281">IF(Q46&lt;10,ROUNDDOWN(Q46,0),IF(Q46&lt;100,ROUNDDOWN((Q46),0),IF(Q46&lt;1000,ROUNDDOWN((Q46),-1),ROUNDDOWN(Q46,-(LEN(TEXT(Q46,"0"))-3)))))</f>
        <v>0</v>
      </c>
      <c r="H46" s="84">
        <f t="shared" ref="H46" si="282">TRUNC(E46*G46)</f>
        <v>0</v>
      </c>
      <c r="I46" s="99"/>
      <c r="J46" s="66"/>
      <c r="K46" s="67"/>
      <c r="L46" s="68"/>
      <c r="M46" s="85" t="str">
        <f t="shared" ref="M46" si="283">(C46)</f>
        <v>運搬搬入費</v>
      </c>
      <c r="N46" s="85">
        <f t="shared" si="258"/>
        <v>0</v>
      </c>
      <c r="O46" s="86">
        <f t="shared" ref="O46" si="284">E46</f>
        <v>1</v>
      </c>
      <c r="P46" s="87" t="str">
        <f t="shared" ref="P46" si="285">F46</f>
        <v>式</v>
      </c>
      <c r="Q46" s="88">
        <f t="shared" si="231"/>
        <v>0</v>
      </c>
      <c r="R46" s="89">
        <v>560000</v>
      </c>
      <c r="S46" s="90"/>
      <c r="T46" s="90"/>
      <c r="U46" s="56">
        <f t="shared" si="103"/>
        <v>0.65</v>
      </c>
      <c r="V46" s="57">
        <f t="shared" ref="V46" si="286">IF(COUNT(R46:T46)=0,"",ROUNDDOWN(MIN(R46:T46)*U46,-1))</f>
        <v>364000</v>
      </c>
      <c r="W46" s="91"/>
      <c r="X46" s="90"/>
      <c r="Y46" s="90"/>
      <c r="Z46" s="90"/>
      <c r="AA46" s="90">
        <f t="shared" ref="AA46" si="287">MIN(V46:Z46)</f>
        <v>364000</v>
      </c>
      <c r="AB46" s="92">
        <f t="shared" ref="AB46" si="288">$AB$14</f>
        <v>1</v>
      </c>
      <c r="AC46" s="90">
        <f t="shared" ref="AC46" si="289">AA46*AB46</f>
        <v>364000</v>
      </c>
      <c r="AD46" s="92"/>
      <c r="AE46" s="92"/>
      <c r="AF46" s="92"/>
      <c r="AG46" s="92">
        <f t="shared" ref="AG46" si="290">$AG$14</f>
        <v>0</v>
      </c>
      <c r="AH46" s="90">
        <f t="shared" ref="AH46" si="291">AC46*((1+AD46)+AE46+AF46+AG46)</f>
        <v>364000</v>
      </c>
      <c r="AI46" s="90" t="e">
        <f>IF($AI45="",0,VLOOKUP(AI45,#REF!,2,FALSE))</f>
        <v>#REF!</v>
      </c>
      <c r="AJ46" s="90">
        <f>IF($AJ45="",0,VLOOKUP(AJ45,#REF!,2,FALSE))</f>
        <v>0</v>
      </c>
      <c r="AK46" s="90" t="e">
        <f t="shared" ref="AK46" si="292">IF(AI46="","",AI46*AK45)</f>
        <v>#REF!</v>
      </c>
      <c r="AL46" s="90">
        <f t="shared" ref="AL46" si="293">IF(AJ46="","",AJ46*AL45)</f>
        <v>0</v>
      </c>
      <c r="AM46" s="90">
        <f>IF($AM45=0,0,#REF!)</f>
        <v>0</v>
      </c>
      <c r="AN46" s="90" t="e">
        <f t="shared" ref="AN46" si="294">IF(AI46="",0,AK46*AN45)+IF(AJ46="",0,AL46*AN45)</f>
        <v>#REF!</v>
      </c>
      <c r="AO46" s="90" t="e">
        <f t="shared" ref="AO46" si="295">SUM(AK46:AN46)</f>
        <v>#REF!</v>
      </c>
      <c r="AP46" s="90" t="e">
        <f t="shared" ref="AP46" si="296">AH46+AO46</f>
        <v>#REF!</v>
      </c>
      <c r="AQ46" s="11"/>
    </row>
    <row r="47" spans="2:43" s="2" customFormat="1" ht="20.25" hidden="1" customHeight="1">
      <c r="B47" s="93"/>
      <c r="C47" s="62"/>
      <c r="D47" s="62"/>
      <c r="E47" s="63"/>
      <c r="F47" s="64"/>
      <c r="G47" s="65"/>
      <c r="H47" s="65"/>
      <c r="I47" s="94"/>
      <c r="J47" s="66"/>
      <c r="K47" s="67"/>
      <c r="L47" s="68"/>
      <c r="M47" s="69"/>
      <c r="N47" s="69">
        <f t="shared" si="258"/>
        <v>0</v>
      </c>
      <c r="O47" s="70"/>
      <c r="P47" s="71"/>
      <c r="Q47" s="72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3" t="str">
        <f t="shared" ref="R47" si="298">$R$9</f>
        <v>Panasonic</v>
      </c>
      <c r="S47" s="74"/>
      <c r="T47" s="74"/>
      <c r="U47" s="75"/>
      <c r="V47" s="76"/>
      <c r="W47" s="77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8" t="s">
        <v>30</v>
      </c>
      <c r="AJ47" s="79"/>
      <c r="AK47" s="80"/>
      <c r="AL47" s="80"/>
      <c r="AM47" s="80"/>
      <c r="AN47" s="80">
        <v>0.25</v>
      </c>
      <c r="AO47" s="74"/>
      <c r="AP47" s="74" t="e">
        <f t="shared" ref="AP47" si="299">IF(AND($V48&lt;=0,$AH48=0,$AO48=0),"見積",IF(AND($V48=0,$AH48&lt;=0,$AO48=0),"材",IF(AND($V48=0,$AH48=0,$AO48&lt;=0),"労","複合")))</f>
        <v>#REF!</v>
      </c>
      <c r="AQ47" s="11"/>
    </row>
    <row r="48" spans="2:43" s="2" customFormat="1" ht="20.25" hidden="1" customHeight="1">
      <c r="B48" s="95"/>
      <c r="C48" s="81" t="s">
        <v>135</v>
      </c>
      <c r="D48" s="81"/>
      <c r="E48" s="82">
        <v>1</v>
      </c>
      <c r="F48" s="83" t="s">
        <v>134</v>
      </c>
      <c r="G48" s="84">
        <f t="shared" ref="G48" si="300">IF(Q48&lt;10,ROUNDDOWN(Q48,0),IF(Q48&lt;100,ROUNDDOWN((Q48),0),IF(Q48&lt;1000,ROUNDDOWN((Q48),-1),ROUNDDOWN(Q48,-(LEN(TEXT(Q48,"0"))-3)))))</f>
        <v>0</v>
      </c>
      <c r="H48" s="84">
        <f t="shared" ref="H48" si="301">TRUNC(E48*G48)</f>
        <v>0</v>
      </c>
      <c r="I48" s="99"/>
      <c r="J48" s="66"/>
      <c r="K48" s="67"/>
      <c r="L48" s="68"/>
      <c r="M48" s="85" t="str">
        <f t="shared" ref="M48" si="302">(C48)</f>
        <v>機器取付工事費</v>
      </c>
      <c r="N48" s="85">
        <f t="shared" si="258"/>
        <v>0</v>
      </c>
      <c r="O48" s="86">
        <f t="shared" ref="O48" si="303">E48</f>
        <v>1</v>
      </c>
      <c r="P48" s="87" t="str">
        <f t="shared" ref="P48" si="304">F48</f>
        <v>式</v>
      </c>
      <c r="Q48" s="88">
        <f t="shared" si="231"/>
        <v>0</v>
      </c>
      <c r="R48" s="89">
        <v>2790000</v>
      </c>
      <c r="S48" s="90"/>
      <c r="T48" s="90"/>
      <c r="U48" s="56">
        <f t="shared" si="103"/>
        <v>0.65</v>
      </c>
      <c r="V48" s="57">
        <f t="shared" ref="V48" si="305">IF(COUNT(R48:T48)=0,"",ROUNDDOWN(MIN(R48:T48)*U48,-1))</f>
        <v>1813500</v>
      </c>
      <c r="W48" s="91"/>
      <c r="X48" s="90"/>
      <c r="Y48" s="90"/>
      <c r="Z48" s="90"/>
      <c r="AA48" s="90">
        <f t="shared" ref="AA48" si="306">MIN(V48:Z48)</f>
        <v>1813500</v>
      </c>
      <c r="AB48" s="92">
        <f t="shared" ref="AB48" si="307">$AB$14</f>
        <v>1</v>
      </c>
      <c r="AC48" s="90">
        <f t="shared" ref="AC48" si="308">AA48*AB48</f>
        <v>1813500</v>
      </c>
      <c r="AD48" s="92"/>
      <c r="AE48" s="92"/>
      <c r="AF48" s="92"/>
      <c r="AG48" s="92">
        <f t="shared" ref="AG48" si="309">$AG$14</f>
        <v>0</v>
      </c>
      <c r="AH48" s="90">
        <f t="shared" ref="AH48" si="310">AC48*((1+AD48)+AE48+AF48+AG48)</f>
        <v>1813500</v>
      </c>
      <c r="AI48" s="90" t="e">
        <f>IF($AI47="",0,VLOOKUP(AI47,#REF!,2,FALSE))</f>
        <v>#REF!</v>
      </c>
      <c r="AJ48" s="90">
        <f>IF($AJ47="",0,VLOOKUP(AJ47,#REF!,2,FALSE))</f>
        <v>0</v>
      </c>
      <c r="AK48" s="90" t="e">
        <f t="shared" ref="AK48" si="311">IF(AI48="","",AI48*AK47)</f>
        <v>#REF!</v>
      </c>
      <c r="AL48" s="90">
        <f t="shared" ref="AL48" si="312">IF(AJ48="","",AJ48*AL47)</f>
        <v>0</v>
      </c>
      <c r="AM48" s="90">
        <f>IF($AM47=0,0,#REF!)</f>
        <v>0</v>
      </c>
      <c r="AN48" s="90" t="e">
        <f t="shared" ref="AN48" si="313">IF(AI48="",0,AK48*AN47)+IF(AJ48="",0,AL48*AN47)</f>
        <v>#REF!</v>
      </c>
      <c r="AO48" s="90" t="e">
        <f t="shared" ref="AO48" si="314">SUM(AK48:AN48)</f>
        <v>#REF!</v>
      </c>
      <c r="AP48" s="90" t="e">
        <f t="shared" ref="AP48" si="315">AH48+AO48</f>
        <v>#REF!</v>
      </c>
      <c r="AQ48" s="11"/>
    </row>
    <row r="49" spans="2:43" s="2" customFormat="1" ht="20.25" hidden="1" customHeight="1">
      <c r="B49" s="93"/>
      <c r="C49" s="62"/>
      <c r="D49" s="62"/>
      <c r="E49" s="63"/>
      <c r="F49" s="64"/>
      <c r="G49" s="65"/>
      <c r="H49" s="65"/>
      <c r="I49" s="94"/>
      <c r="J49" s="66"/>
      <c r="K49" s="67"/>
      <c r="L49" s="68"/>
      <c r="M49" s="69"/>
      <c r="N49" s="69">
        <f t="shared" si="258"/>
        <v>0</v>
      </c>
      <c r="O49" s="70"/>
      <c r="P49" s="71"/>
      <c r="Q49" s="72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3" t="str">
        <f t="shared" ref="R49" si="317">$R$9</f>
        <v>Panasonic</v>
      </c>
      <c r="S49" s="74"/>
      <c r="T49" s="74"/>
      <c r="U49" s="75"/>
      <c r="V49" s="76"/>
      <c r="W49" s="77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8" t="s">
        <v>30</v>
      </c>
      <c r="AJ49" s="79"/>
      <c r="AK49" s="80"/>
      <c r="AL49" s="80"/>
      <c r="AM49" s="80"/>
      <c r="AN49" s="80">
        <v>0.25</v>
      </c>
      <c r="AO49" s="74"/>
      <c r="AP49" s="74" t="e">
        <f t="shared" ref="AP49" si="318">IF(AND($V50&lt;=0,$AH50=0,$AO50=0),"見積",IF(AND($V50=0,$AH50&lt;=0,$AO50=0),"材",IF(AND($V50=0,$AH50=0,$AO50&lt;=0),"労","複合")))</f>
        <v>#REF!</v>
      </c>
      <c r="AQ49" s="11"/>
    </row>
    <row r="50" spans="2:43" s="2" customFormat="1" ht="20.25" hidden="1" customHeight="1">
      <c r="B50" s="95"/>
      <c r="C50" s="81" t="s">
        <v>136</v>
      </c>
      <c r="D50" s="81"/>
      <c r="E50" s="82">
        <v>1</v>
      </c>
      <c r="F50" s="83" t="s">
        <v>134</v>
      </c>
      <c r="G50" s="84">
        <f t="shared" ref="G50" si="319">IF(Q50&lt;10,ROUNDDOWN(Q50,0),IF(Q50&lt;100,ROUNDDOWN((Q50),0),IF(Q50&lt;1000,ROUNDDOWN((Q50),-1),ROUNDDOWN(Q50,-(LEN(TEXT(Q50,"0"))-3)))))</f>
        <v>0</v>
      </c>
      <c r="H50" s="84">
        <f t="shared" ref="H50" si="320">TRUNC(E50*G50)</f>
        <v>0</v>
      </c>
      <c r="I50" s="99"/>
      <c r="J50" s="66"/>
      <c r="K50" s="67"/>
      <c r="L50" s="68"/>
      <c r="M50" s="85" t="str">
        <f t="shared" ref="M50" si="321">(C50)</f>
        <v>試験調整費</v>
      </c>
      <c r="N50" s="85">
        <f t="shared" si="258"/>
        <v>0</v>
      </c>
      <c r="O50" s="86">
        <f t="shared" ref="O50" si="322">E50</f>
        <v>1</v>
      </c>
      <c r="P50" s="87" t="str">
        <f t="shared" ref="P50" si="323">F50</f>
        <v>式</v>
      </c>
      <c r="Q50" s="88">
        <f t="shared" si="231"/>
        <v>0</v>
      </c>
      <c r="R50" s="89">
        <v>1860000</v>
      </c>
      <c r="S50" s="90"/>
      <c r="T50" s="90"/>
      <c r="U50" s="56">
        <f t="shared" si="103"/>
        <v>0.65</v>
      </c>
      <c r="V50" s="57">
        <f t="shared" ref="V50" si="324">IF(COUNT(R50:T50)=0,"",ROUNDDOWN(MIN(R50:T50)*U50,-1))</f>
        <v>1209000</v>
      </c>
      <c r="W50" s="91"/>
      <c r="X50" s="90"/>
      <c r="Y50" s="90"/>
      <c r="Z50" s="90"/>
      <c r="AA50" s="90">
        <f t="shared" ref="AA50" si="325">MIN(V50:Z50)</f>
        <v>1209000</v>
      </c>
      <c r="AB50" s="92">
        <f t="shared" ref="AB50" si="326">$AB$14</f>
        <v>1</v>
      </c>
      <c r="AC50" s="90">
        <f t="shared" ref="AC50" si="327">AA50*AB50</f>
        <v>1209000</v>
      </c>
      <c r="AD50" s="92"/>
      <c r="AE50" s="92"/>
      <c r="AF50" s="92"/>
      <c r="AG50" s="92">
        <f t="shared" ref="AG50" si="328">$AG$14</f>
        <v>0</v>
      </c>
      <c r="AH50" s="90">
        <f t="shared" ref="AH50" si="329">AC50*((1+AD50)+AE50+AF50+AG50)</f>
        <v>1209000</v>
      </c>
      <c r="AI50" s="90" t="e">
        <f>IF($AI49="",0,VLOOKUP(AI49,#REF!,2,FALSE))</f>
        <v>#REF!</v>
      </c>
      <c r="AJ50" s="90">
        <f>IF($AJ49="",0,VLOOKUP(AJ49,#REF!,2,FALSE))</f>
        <v>0</v>
      </c>
      <c r="AK50" s="90" t="e">
        <f t="shared" ref="AK50" si="330">IF(AI50="","",AI50*AK49)</f>
        <v>#REF!</v>
      </c>
      <c r="AL50" s="90">
        <f t="shared" ref="AL50" si="331">IF(AJ50="","",AJ50*AL49)</f>
        <v>0</v>
      </c>
      <c r="AM50" s="90">
        <f>IF($AM49=0,0,#REF!)</f>
        <v>0</v>
      </c>
      <c r="AN50" s="90" t="e">
        <f t="shared" ref="AN50" si="332">IF(AI50="",0,AK50*AN49)+IF(AJ50="",0,AL50*AN49)</f>
        <v>#REF!</v>
      </c>
      <c r="AO50" s="90" t="e">
        <f t="shared" ref="AO50" si="333">SUM(AK50:AN50)</f>
        <v>#REF!</v>
      </c>
      <c r="AP50" s="90" t="e">
        <f t="shared" ref="AP50" si="334">AH50+AO50</f>
        <v>#REF!</v>
      </c>
      <c r="AQ50" s="11"/>
    </row>
    <row r="51" spans="2:43" s="2" customFormat="1" ht="20.25" hidden="1" customHeight="1">
      <c r="B51" s="93"/>
      <c r="C51" s="62"/>
      <c r="D51" s="62"/>
      <c r="E51" s="63"/>
      <c r="F51" s="64"/>
      <c r="G51" s="65"/>
      <c r="H51" s="65"/>
      <c r="I51" s="94"/>
      <c r="J51" s="66"/>
      <c r="K51" s="67"/>
      <c r="L51" s="68"/>
      <c r="M51" s="69"/>
      <c r="N51" s="69">
        <f t="shared" si="258"/>
        <v>0</v>
      </c>
      <c r="O51" s="70"/>
      <c r="P51" s="71"/>
      <c r="Q51" s="72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3" t="str">
        <f t="shared" ref="R51" si="336">$R$9</f>
        <v>Panasonic</v>
      </c>
      <c r="S51" s="74"/>
      <c r="T51" s="74"/>
      <c r="U51" s="75"/>
      <c r="V51" s="76"/>
      <c r="W51" s="77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8" t="s">
        <v>30</v>
      </c>
      <c r="AJ51" s="79"/>
      <c r="AK51" s="80"/>
      <c r="AL51" s="80"/>
      <c r="AM51" s="80"/>
      <c r="AN51" s="80">
        <v>0.25</v>
      </c>
      <c r="AO51" s="74"/>
      <c r="AP51" s="74" t="e">
        <f t="shared" ref="AP51" si="337">IF(AND($V52&lt;=0,$AH52=0,$AO52=0),"見積",IF(AND($V52=0,$AH52&lt;=0,$AO52=0),"材",IF(AND($V52=0,$AH52=0,$AO52&lt;=0),"労","複合")))</f>
        <v>#REF!</v>
      </c>
      <c r="AQ51" s="11"/>
    </row>
    <row r="52" spans="2:43" s="2" customFormat="1" ht="20.25" hidden="1" customHeight="1">
      <c r="B52" s="95"/>
      <c r="C52" s="81" t="s">
        <v>137</v>
      </c>
      <c r="D52" s="81"/>
      <c r="E52" s="82">
        <v>1</v>
      </c>
      <c r="F52" s="83" t="s">
        <v>134</v>
      </c>
      <c r="G52" s="84">
        <f t="shared" ref="G52" si="338">IF(Q52&lt;10,ROUNDDOWN(Q52,0),IF(Q52&lt;100,ROUNDDOWN((Q52),0),IF(Q52&lt;1000,ROUNDDOWN((Q52),-1),ROUNDDOWN(Q52,-(LEN(TEXT(Q52,"0"))-3)))))</f>
        <v>0</v>
      </c>
      <c r="H52" s="84">
        <f t="shared" ref="H52" si="339">TRUNC(E52*G52)</f>
        <v>0</v>
      </c>
      <c r="I52" s="99"/>
      <c r="J52" s="66"/>
      <c r="K52" s="67"/>
      <c r="L52" s="68"/>
      <c r="M52" s="85" t="str">
        <f t="shared" ref="M52" si="340">(C52)</f>
        <v>消耗品雑材費</v>
      </c>
      <c r="N52" s="85">
        <f t="shared" si="258"/>
        <v>0</v>
      </c>
      <c r="O52" s="86">
        <f t="shared" ref="O52" si="341">E52</f>
        <v>1</v>
      </c>
      <c r="P52" s="87" t="str">
        <f t="shared" ref="P52" si="342">F52</f>
        <v>式</v>
      </c>
      <c r="Q52" s="88">
        <f t="shared" si="231"/>
        <v>0</v>
      </c>
      <c r="R52" s="89">
        <v>380000</v>
      </c>
      <c r="S52" s="90"/>
      <c r="T52" s="90"/>
      <c r="U52" s="56">
        <f t="shared" si="103"/>
        <v>0.65</v>
      </c>
      <c r="V52" s="57">
        <f t="shared" ref="V52" si="343">IF(COUNT(R52:T52)=0,"",ROUNDDOWN(MIN(R52:T52)*U52,-1))</f>
        <v>247000</v>
      </c>
      <c r="W52" s="91"/>
      <c r="X52" s="90"/>
      <c r="Y52" s="90"/>
      <c r="Z52" s="90"/>
      <c r="AA52" s="90">
        <f t="shared" ref="AA52" si="344">MIN(V52:Z52)</f>
        <v>247000</v>
      </c>
      <c r="AB52" s="92">
        <f t="shared" ref="AB52" si="345">$AB$14</f>
        <v>1</v>
      </c>
      <c r="AC52" s="90">
        <f t="shared" ref="AC52" si="346">AA52*AB52</f>
        <v>247000</v>
      </c>
      <c r="AD52" s="92"/>
      <c r="AE52" s="92"/>
      <c r="AF52" s="92"/>
      <c r="AG52" s="92">
        <f t="shared" ref="AG52" si="347">$AG$14</f>
        <v>0</v>
      </c>
      <c r="AH52" s="90">
        <f t="shared" ref="AH52" si="348">AC52*((1+AD52)+AE52+AF52+AG52)</f>
        <v>247000</v>
      </c>
      <c r="AI52" s="90" t="e">
        <f>IF($AI51="",0,VLOOKUP(AI51,#REF!,2,FALSE))</f>
        <v>#REF!</v>
      </c>
      <c r="AJ52" s="90">
        <f>IF($AJ51="",0,VLOOKUP(AJ51,#REF!,2,FALSE))</f>
        <v>0</v>
      </c>
      <c r="AK52" s="90" t="e">
        <f t="shared" ref="AK52" si="349">IF(AI52="","",AI52*AK51)</f>
        <v>#REF!</v>
      </c>
      <c r="AL52" s="90">
        <f t="shared" ref="AL52" si="350">IF(AJ52="","",AJ52*AL51)</f>
        <v>0</v>
      </c>
      <c r="AM52" s="90">
        <f>IF($AM51=0,0,#REF!)</f>
        <v>0</v>
      </c>
      <c r="AN52" s="90" t="e">
        <f t="shared" ref="AN52" si="351">IF(AI52="",0,AK52*AN51)+IF(AJ52="",0,AL52*AN51)</f>
        <v>#REF!</v>
      </c>
      <c r="AO52" s="90" t="e">
        <f t="shared" ref="AO52" si="352">SUM(AK52:AN52)</f>
        <v>#REF!</v>
      </c>
      <c r="AP52" s="90" t="e">
        <f t="shared" ref="AP52" si="353">AH52+AO52</f>
        <v>#REF!</v>
      </c>
      <c r="AQ52" s="11"/>
    </row>
    <row r="53" spans="2:43" s="2" customFormat="1" ht="20.25" hidden="1" customHeight="1">
      <c r="B53" s="93"/>
      <c r="C53" s="62"/>
      <c r="D53" s="62"/>
      <c r="E53" s="63"/>
      <c r="F53" s="64"/>
      <c r="G53" s="65"/>
      <c r="H53" s="65"/>
      <c r="I53" s="94"/>
      <c r="J53" s="66"/>
      <c r="K53" s="67"/>
      <c r="L53" s="68"/>
      <c r="M53" s="69"/>
      <c r="N53" s="69">
        <f t="shared" si="258"/>
        <v>0</v>
      </c>
      <c r="O53" s="70"/>
      <c r="P53" s="71"/>
      <c r="Q53" s="72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3" t="str">
        <f t="shared" ref="R53" si="355">$R$9</f>
        <v>Panasonic</v>
      </c>
      <c r="S53" s="74"/>
      <c r="T53" s="74"/>
      <c r="U53" s="75"/>
      <c r="V53" s="76"/>
      <c r="W53" s="77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8" t="s">
        <v>30</v>
      </c>
      <c r="AJ53" s="79"/>
      <c r="AK53" s="80"/>
      <c r="AL53" s="80"/>
      <c r="AM53" s="80"/>
      <c r="AN53" s="80">
        <v>0.25</v>
      </c>
      <c r="AO53" s="74"/>
      <c r="AP53" s="74" t="e">
        <f t="shared" ref="AP53" si="356">IF(AND($V54&lt;=0,$AH54=0,$AO54=0),"見積",IF(AND($V54=0,$AH54&lt;=0,$AO54=0),"材",IF(AND($V54=0,$AH54=0,$AO54&lt;=0),"労","複合")))</f>
        <v>#REF!</v>
      </c>
      <c r="AQ53" s="11"/>
    </row>
    <row r="54" spans="2:43" s="2" customFormat="1" ht="20.25" hidden="1" customHeight="1">
      <c r="B54" s="95"/>
      <c r="C54" s="81" t="s">
        <v>138</v>
      </c>
      <c r="D54" s="81"/>
      <c r="E54" s="82">
        <v>1</v>
      </c>
      <c r="F54" s="83" t="s">
        <v>134</v>
      </c>
      <c r="G54" s="84">
        <f t="shared" ref="G54" si="357">IF(Q54&lt;10,ROUNDDOWN(Q54,0),IF(Q54&lt;100,ROUNDDOWN((Q54),0),IF(Q54&lt;1000,ROUNDDOWN((Q54),-1),ROUNDDOWN(Q54,-(LEN(TEXT(Q54,"0"))-3)))))</f>
        <v>0</v>
      </c>
      <c r="H54" s="84">
        <f t="shared" ref="H54" si="358">TRUNC(E54*G54)</f>
        <v>0</v>
      </c>
      <c r="I54" s="99"/>
      <c r="J54" s="66"/>
      <c r="K54" s="67"/>
      <c r="L54" s="68"/>
      <c r="M54" s="85" t="str">
        <f t="shared" ref="M54" si="359">(C54)</f>
        <v>諸経費</v>
      </c>
      <c r="N54" s="85">
        <f t="shared" si="258"/>
        <v>0</v>
      </c>
      <c r="O54" s="86">
        <f t="shared" ref="O54" si="360">E54</f>
        <v>1</v>
      </c>
      <c r="P54" s="87" t="str">
        <f t="shared" ref="P54" si="361">F54</f>
        <v>式</v>
      </c>
      <c r="Q54" s="88">
        <f t="shared" si="231"/>
        <v>0</v>
      </c>
      <c r="R54" s="89">
        <v>2419600</v>
      </c>
      <c r="S54" s="90"/>
      <c r="T54" s="90"/>
      <c r="U54" s="56">
        <f t="shared" si="103"/>
        <v>0.65</v>
      </c>
      <c r="V54" s="57">
        <f t="shared" ref="V54" si="362">IF(COUNT(R54:T54)=0,"",ROUNDDOWN(MIN(R54:T54)*U54,-1))</f>
        <v>1572740</v>
      </c>
      <c r="W54" s="91"/>
      <c r="X54" s="90"/>
      <c r="Y54" s="90"/>
      <c r="Z54" s="90"/>
      <c r="AA54" s="90">
        <f t="shared" ref="AA54" si="363">MIN(V54:Z54)</f>
        <v>1572740</v>
      </c>
      <c r="AB54" s="92">
        <f t="shared" ref="AB54" si="364">$AB$14</f>
        <v>1</v>
      </c>
      <c r="AC54" s="90">
        <f t="shared" ref="AC54" si="365">AA54*AB54</f>
        <v>1572740</v>
      </c>
      <c r="AD54" s="92"/>
      <c r="AE54" s="92"/>
      <c r="AF54" s="92"/>
      <c r="AG54" s="92">
        <f t="shared" ref="AG54" si="366">$AG$14</f>
        <v>0</v>
      </c>
      <c r="AH54" s="90">
        <f t="shared" ref="AH54" si="367">AC54*((1+AD54)+AE54+AF54+AG54)</f>
        <v>1572740</v>
      </c>
      <c r="AI54" s="90" t="e">
        <f>IF($AI53="",0,VLOOKUP(AI53,#REF!,2,FALSE))</f>
        <v>#REF!</v>
      </c>
      <c r="AJ54" s="90">
        <f>IF($AJ53="",0,VLOOKUP(AJ53,#REF!,2,FALSE))</f>
        <v>0</v>
      </c>
      <c r="AK54" s="90" t="e">
        <f t="shared" ref="AK54" si="368">IF(AI54="","",AI54*AK53)</f>
        <v>#REF!</v>
      </c>
      <c r="AL54" s="90">
        <f t="shared" ref="AL54" si="369">IF(AJ54="","",AJ54*AL53)</f>
        <v>0</v>
      </c>
      <c r="AM54" s="90">
        <f>IF($AM53=0,0,#REF!)</f>
        <v>0</v>
      </c>
      <c r="AN54" s="90" t="e">
        <f t="shared" ref="AN54" si="370">IF(AI54="",0,AK54*AN53)+IF(AJ54="",0,AL54*AN53)</f>
        <v>#REF!</v>
      </c>
      <c r="AO54" s="90" t="e">
        <f t="shared" ref="AO54" si="371">SUM(AK54:AN54)</f>
        <v>#REF!</v>
      </c>
      <c r="AP54" s="90" t="e">
        <f t="shared" ref="AP54" si="372">AH54+AO54</f>
        <v>#REF!</v>
      </c>
      <c r="AQ54" s="11"/>
    </row>
    <row r="55" spans="2:43" s="2" customFormat="1" ht="20.25" hidden="1" customHeight="1">
      <c r="B55" s="93"/>
      <c r="C55" s="62"/>
      <c r="D55" s="62"/>
      <c r="E55" s="63"/>
      <c r="F55" s="64"/>
      <c r="G55" s="65"/>
      <c r="H55" s="65"/>
      <c r="I55" s="94"/>
      <c r="J55" s="66"/>
      <c r="K55" s="67"/>
      <c r="L55" s="68"/>
      <c r="M55" s="69"/>
      <c r="N55" s="69">
        <f t="shared" si="0"/>
        <v>0</v>
      </c>
      <c r="O55" s="70"/>
      <c r="P55" s="71"/>
      <c r="Q55" s="72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3"/>
      <c r="S55" s="74"/>
      <c r="T55" s="74"/>
      <c r="U55" s="75"/>
      <c r="V55" s="76"/>
      <c r="W55" s="77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8"/>
      <c r="AJ55" s="79"/>
      <c r="AK55" s="80"/>
      <c r="AL55" s="80"/>
      <c r="AM55" s="80"/>
      <c r="AN55" s="80"/>
      <c r="AO55" s="74"/>
      <c r="AP55" s="74" t="str">
        <f t="shared" ref="AP55:AP57" si="374">IF(AND($V56&lt;=0,$AH56=0,$AO56=0),"見積",IF(AND($V56=0,$AH56&lt;=0,$AO56=0),"材",IF(AND($V56=0,$AH56=0,$AO56&lt;=0),"労","複合")))</f>
        <v>複合</v>
      </c>
      <c r="AQ55" s="11"/>
    </row>
    <row r="56" spans="2:43" s="2" customFormat="1" ht="20.25" hidden="1" customHeight="1">
      <c r="B56" s="95"/>
      <c r="C56" s="81"/>
      <c r="D56" s="81"/>
      <c r="E56" s="82"/>
      <c r="F56" s="83"/>
      <c r="G56" s="84"/>
      <c r="H56" s="84"/>
      <c r="I56" s="96"/>
      <c r="J56" s="66"/>
      <c r="K56" s="67"/>
      <c r="L56" s="68"/>
      <c r="M56" s="85">
        <f>(C56)</f>
        <v>0</v>
      </c>
      <c r="N56" s="85">
        <f t="shared" si="0"/>
        <v>0</v>
      </c>
      <c r="O56" s="86">
        <f>E56</f>
        <v>0</v>
      </c>
      <c r="P56" s="87">
        <f t="shared" ref="P56" si="375">F56</f>
        <v>0</v>
      </c>
      <c r="Q56" s="88">
        <f t="shared" ref="Q56:Q58" si="376">ROUNDDOWN(IF(COUNT($AP56)=0,0,MIN($AP56)),0)</f>
        <v>0</v>
      </c>
      <c r="R56" s="89"/>
      <c r="S56" s="90"/>
      <c r="T56" s="90"/>
      <c r="U56" s="56"/>
      <c r="V56" s="57" t="str">
        <f t="shared" ref="V56" si="377">IF(COUNT(R56:T56)=0,"",ROUNDDOWN(MIN(R56:T56)*U56,-1))</f>
        <v/>
      </c>
      <c r="W56" s="91"/>
      <c r="X56" s="90"/>
      <c r="Y56" s="90"/>
      <c r="Z56" s="90"/>
      <c r="AA56" s="90">
        <f t="shared" ref="AA56" si="378">MIN(V56:Z56)</f>
        <v>0</v>
      </c>
      <c r="AB56" s="92"/>
      <c r="AC56" s="90">
        <f t="shared" ref="AC56" si="379">AA56*AB56</f>
        <v>0</v>
      </c>
      <c r="AD56" s="92"/>
      <c r="AE56" s="92"/>
      <c r="AF56" s="92"/>
      <c r="AG56" s="92"/>
      <c r="AH56" s="90">
        <f t="shared" ref="AH56" si="380">AC56*((1+AD56)+AE56+AF56+AG56)</f>
        <v>0</v>
      </c>
      <c r="AI56" s="90">
        <f>IF($AI55="",0,VLOOKUP(AI55,#REF!,2,FALSE))</f>
        <v>0</v>
      </c>
      <c r="AJ56" s="90">
        <f>IF($AJ55="",0,VLOOKUP(AJ55,#REF!,2,FALSE))</f>
        <v>0</v>
      </c>
      <c r="AK56" s="90">
        <f t="shared" ref="AK56:AL56" si="381">IF(AI56="","",AI56*AK55)</f>
        <v>0</v>
      </c>
      <c r="AL56" s="90">
        <f t="shared" si="381"/>
        <v>0</v>
      </c>
      <c r="AM56" s="90">
        <f>IF($AM55=0,0,#REF!)</f>
        <v>0</v>
      </c>
      <c r="AN56" s="90">
        <f t="shared" ref="AN56" si="382">IF(AI56="",0,AK56*AN55)+IF(AJ56="",0,AL56*AN55)</f>
        <v>0</v>
      </c>
      <c r="AO56" s="90">
        <f t="shared" ref="AO56" si="383">SUM(AK56:AN56)</f>
        <v>0</v>
      </c>
      <c r="AP56" s="90">
        <f t="shared" ref="AP56" si="384">AH56+AO56</f>
        <v>0</v>
      </c>
      <c r="AQ56" s="11"/>
    </row>
    <row r="57" spans="2:43" s="2" customFormat="1" ht="20.25" hidden="1" customHeight="1">
      <c r="B57" s="93"/>
      <c r="C57" s="62"/>
      <c r="D57" s="62"/>
      <c r="E57" s="63"/>
      <c r="F57" s="64"/>
      <c r="G57" s="65"/>
      <c r="H57" s="65"/>
      <c r="I57" s="94"/>
      <c r="J57" s="66"/>
      <c r="K57" s="67"/>
      <c r="L57" s="68"/>
      <c r="M57" s="69"/>
      <c r="N57" s="69">
        <f t="shared" si="0"/>
        <v>0</v>
      </c>
      <c r="O57" s="70"/>
      <c r="P57" s="71"/>
      <c r="Q57" s="72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3"/>
      <c r="S57" s="74"/>
      <c r="T57" s="74"/>
      <c r="U57" s="75"/>
      <c r="V57" s="76"/>
      <c r="W57" s="77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8"/>
      <c r="AJ57" s="79"/>
      <c r="AK57" s="80"/>
      <c r="AL57" s="80"/>
      <c r="AM57" s="80"/>
      <c r="AN57" s="80"/>
      <c r="AO57" s="74"/>
      <c r="AP57" s="74" t="str">
        <f t="shared" si="374"/>
        <v>複合</v>
      </c>
      <c r="AQ57" s="11"/>
    </row>
    <row r="58" spans="2:43" s="2" customFormat="1" ht="20.25" hidden="1" customHeight="1">
      <c r="B58" s="95"/>
      <c r="C58" s="81" t="str">
        <f>_xlfn.CONCAT(C8,"　計")</f>
        <v>舞台照明設備工事　計</v>
      </c>
      <c r="D58" s="81"/>
      <c r="E58" s="82"/>
      <c r="F58" s="83"/>
      <c r="G58" s="84"/>
      <c r="H58" s="84">
        <f>SUM(H9:H57)</f>
        <v>0</v>
      </c>
      <c r="I58" s="96"/>
      <c r="J58" s="66"/>
      <c r="K58" s="67"/>
      <c r="L58" s="68"/>
      <c r="M58" s="85" t="str">
        <f>(C58)</f>
        <v>舞台照明設備工事　計</v>
      </c>
      <c r="N58" s="85">
        <f t="shared" si="0"/>
        <v>0</v>
      </c>
      <c r="O58" s="86">
        <f>E58</f>
        <v>0</v>
      </c>
      <c r="P58" s="87">
        <f t="shared" ref="P58" si="386">F58</f>
        <v>0</v>
      </c>
      <c r="Q58" s="88">
        <f t="shared" si="376"/>
        <v>0</v>
      </c>
      <c r="R58" s="89"/>
      <c r="S58" s="90"/>
      <c r="T58" s="90"/>
      <c r="U58" s="56"/>
      <c r="V58" s="57" t="str">
        <f t="shared" ref="V58" si="387">IF(COUNT(R58:T58)=0,"",ROUNDDOWN(MIN(R58:T58)*U58,-1))</f>
        <v/>
      </c>
      <c r="W58" s="91"/>
      <c r="X58" s="90"/>
      <c r="Y58" s="90"/>
      <c r="Z58" s="90"/>
      <c r="AA58" s="90">
        <f t="shared" ref="AA58" si="388">MIN(V58:Z58)</f>
        <v>0</v>
      </c>
      <c r="AB58" s="92"/>
      <c r="AC58" s="90">
        <f t="shared" ref="AC58" si="389">AA58*AB58</f>
        <v>0</v>
      </c>
      <c r="AD58" s="92"/>
      <c r="AE58" s="92"/>
      <c r="AF58" s="92"/>
      <c r="AG58" s="92"/>
      <c r="AH58" s="90">
        <f t="shared" ref="AH58" si="390">AC58*((1+AD58)+AE58+AF58+AG58)</f>
        <v>0</v>
      </c>
      <c r="AI58" s="90">
        <f>IF($AI57="",0,VLOOKUP(AI57,#REF!,2,FALSE))</f>
        <v>0</v>
      </c>
      <c r="AJ58" s="90">
        <f>IF($AJ57="",0,VLOOKUP(AJ57,#REF!,2,FALSE))</f>
        <v>0</v>
      </c>
      <c r="AK58" s="90">
        <f t="shared" ref="AK58:AL58" si="391">IF(AI58="","",AI58*AK57)</f>
        <v>0</v>
      </c>
      <c r="AL58" s="90">
        <f t="shared" si="391"/>
        <v>0</v>
      </c>
      <c r="AM58" s="90">
        <f>IF($AM57=0,0,#REF!)</f>
        <v>0</v>
      </c>
      <c r="AN58" s="90">
        <f t="shared" ref="AN58" si="392">IF(AI58="",0,AK58*AN57)+IF(AJ58="",0,AL58*AN57)</f>
        <v>0</v>
      </c>
      <c r="AO58" s="90">
        <f t="shared" ref="AO58" si="393">SUM(AK58:AN58)</f>
        <v>0</v>
      </c>
      <c r="AP58" s="90">
        <f t="shared" ref="AP58" si="394">AH58+AO58</f>
        <v>0</v>
      </c>
      <c r="AQ58" s="11"/>
    </row>
    <row r="59" spans="2:43" s="2" customFormat="1" ht="20.25" hidden="1" customHeight="1">
      <c r="B59" s="93"/>
      <c r="C59" s="62"/>
      <c r="D59" s="62"/>
      <c r="E59" s="63"/>
      <c r="F59" s="64"/>
      <c r="G59" s="65"/>
      <c r="H59" s="65"/>
      <c r="I59" s="97"/>
      <c r="J59" s="66"/>
      <c r="K59" s="67"/>
      <c r="L59" s="68"/>
      <c r="M59" s="69"/>
      <c r="N59" s="69">
        <f t="shared" si="0"/>
        <v>0</v>
      </c>
      <c r="O59" s="70"/>
      <c r="P59" s="71"/>
      <c r="Q59" s="72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3"/>
      <c r="S59" s="74"/>
      <c r="T59" s="74"/>
      <c r="U59" s="75"/>
      <c r="V59" s="76"/>
      <c r="W59" s="77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8"/>
      <c r="AJ59" s="79"/>
      <c r="AK59" s="80"/>
      <c r="AL59" s="80"/>
      <c r="AM59" s="80"/>
      <c r="AN59" s="80"/>
      <c r="AO59" s="74"/>
      <c r="AP59" s="74" t="str">
        <f>IF(AND($V60&lt;=0,$AH60=0,$AO60=0),"見積",IF(AND($V60=0,$AH60&lt;=0,$AO60=0),"材",IF(AND($V60=0,$AH60=0,$AO60&lt;=0),"労","複合")))</f>
        <v>複合</v>
      </c>
      <c r="AQ59" s="11"/>
    </row>
    <row r="60" spans="2:43" s="2" customFormat="1" ht="20.25" hidden="1" customHeight="1">
      <c r="B60" s="95"/>
      <c r="C60" s="81"/>
      <c r="D60" s="81"/>
      <c r="E60" s="82"/>
      <c r="F60" s="83"/>
      <c r="G60" s="84"/>
      <c r="H60" s="84"/>
      <c r="I60" s="98"/>
      <c r="J60" s="66"/>
      <c r="K60" s="67"/>
      <c r="L60" s="68"/>
      <c r="M60" s="85">
        <f>(C60)</f>
        <v>0</v>
      </c>
      <c r="N60" s="85">
        <f t="shared" si="0"/>
        <v>0</v>
      </c>
      <c r="O60" s="86">
        <f>E60</f>
        <v>0</v>
      </c>
      <c r="P60" s="87">
        <f t="shared" ref="P60" si="396">F60</f>
        <v>0</v>
      </c>
      <c r="Q60" s="88">
        <f>ROUNDDOWN(IF(COUNT($AP60)=0,0,MIN($AP60)),0)</f>
        <v>0</v>
      </c>
      <c r="R60" s="89"/>
      <c r="S60" s="90"/>
      <c r="T60" s="90"/>
      <c r="U60" s="56"/>
      <c r="V60" s="57" t="str">
        <f t="shared" ref="V60" si="397">IF(COUNT(R60:T60)=0,"",ROUNDDOWN(MIN(R60:T60)*U60,-1))</f>
        <v/>
      </c>
      <c r="W60" s="91"/>
      <c r="X60" s="90"/>
      <c r="Y60" s="90"/>
      <c r="Z60" s="90"/>
      <c r="AA60" s="90">
        <f t="shared" ref="AA60" si="398">MIN(V60:Z60)</f>
        <v>0</v>
      </c>
      <c r="AB60" s="92"/>
      <c r="AC60" s="90">
        <f>AA60*AB60</f>
        <v>0</v>
      </c>
      <c r="AD60" s="92"/>
      <c r="AE60" s="92"/>
      <c r="AF60" s="92"/>
      <c r="AG60" s="92"/>
      <c r="AH60" s="90">
        <f t="shared" ref="AH60" si="399">AC60*((1+AD60)+AE60+AF60+AG60)</f>
        <v>0</v>
      </c>
      <c r="AI60" s="90">
        <f>IF($AI59="",0,VLOOKUP(AI59,#REF!,2,FALSE))</f>
        <v>0</v>
      </c>
      <c r="AJ60" s="90">
        <f>IF($AJ59="",0,VLOOKUP(AJ59,#REF!,2,FALSE))</f>
        <v>0</v>
      </c>
      <c r="AK60" s="90">
        <f t="shared" ref="AK60:AL60" si="400">IF(AI60="","",AI60*AK59)</f>
        <v>0</v>
      </c>
      <c r="AL60" s="90">
        <f t="shared" si="400"/>
        <v>0</v>
      </c>
      <c r="AM60" s="90">
        <f>IF($AM59=0,0,#REF!)</f>
        <v>0</v>
      </c>
      <c r="AN60" s="90">
        <f t="shared" ref="AN60" si="401">IF(AI60="",0,AK60*AN59)+IF(AJ60="",0,AL60*AN59)</f>
        <v>0</v>
      </c>
      <c r="AO60" s="90">
        <f t="shared" ref="AO60" si="402">SUM(AK60:AN60)</f>
        <v>0</v>
      </c>
      <c r="AP60" s="90">
        <f>AH60+AO60</f>
        <v>0</v>
      </c>
      <c r="AQ60" s="11"/>
    </row>
    <row r="61" spans="2:43" s="2" customFormat="1" ht="20.25" customHeight="1">
      <c r="B61" s="93"/>
      <c r="C61" s="62"/>
      <c r="D61" s="62"/>
      <c r="E61" s="63"/>
      <c r="F61" s="64"/>
      <c r="G61" s="65"/>
      <c r="H61" s="65"/>
      <c r="I61" s="94"/>
      <c r="J61" s="66"/>
      <c r="K61" s="67"/>
      <c r="L61" s="68"/>
      <c r="M61" s="69"/>
      <c r="N61" s="69">
        <f t="shared" si="0"/>
        <v>0</v>
      </c>
      <c r="O61" s="70"/>
      <c r="P61" s="71"/>
      <c r="Q61" s="72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3"/>
      <c r="S61" s="74"/>
      <c r="T61" s="74"/>
      <c r="U61" s="75"/>
      <c r="V61" s="76"/>
      <c r="W61" s="77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8" t="s">
        <v>30</v>
      </c>
      <c r="AJ61" s="79"/>
      <c r="AK61" s="80"/>
      <c r="AL61" s="80"/>
      <c r="AM61" s="80">
        <v>0.2</v>
      </c>
      <c r="AN61" s="80">
        <v>0.25</v>
      </c>
      <c r="AO61" s="74"/>
      <c r="AP61" s="74" t="e">
        <f t="shared" ref="AP61" si="404">IF(AND($V62&lt;=0,$AH62=0,$AO62=0),"見積",IF(AND($V62=0,$AH62&lt;=0,$AO62=0),"材",IF(AND($V62=0,$AH62=0,$AO62&lt;=0),"労","複合")))</f>
        <v>#REF!</v>
      </c>
      <c r="AQ61" s="11"/>
    </row>
    <row r="62" spans="2:43" s="2" customFormat="1" ht="20.25" customHeight="1">
      <c r="B62" s="95">
        <v>4</v>
      </c>
      <c r="C62" s="81" t="s">
        <v>172</v>
      </c>
      <c r="D62" s="81" t="s">
        <v>79</v>
      </c>
      <c r="E62" s="82"/>
      <c r="F62" s="83"/>
      <c r="G62" s="84"/>
      <c r="H62" s="84"/>
      <c r="I62" s="99"/>
      <c r="J62" s="66"/>
      <c r="K62" s="67"/>
      <c r="L62" s="68"/>
      <c r="M62" s="85" t="str">
        <f>(C62)</f>
        <v>舞台照明撤去処分工事</v>
      </c>
      <c r="N62" s="85" t="str">
        <f t="shared" si="0"/>
        <v>照明器具撤去</v>
      </c>
      <c r="O62" s="86">
        <f>E62</f>
        <v>0</v>
      </c>
      <c r="P62" s="87">
        <f t="shared" ref="P62" si="405">F62</f>
        <v>0</v>
      </c>
      <c r="Q62" s="88">
        <f t="shared" ref="Q62" si="406">ROUNDDOWN(IF(COUNT($AP62)=0,0,MIN($AP62)),0)</f>
        <v>0</v>
      </c>
      <c r="R62" s="89"/>
      <c r="S62" s="90"/>
      <c r="T62" s="90"/>
      <c r="U62" s="56">
        <v>1</v>
      </c>
      <c r="V62" s="57" t="str">
        <f t="shared" ref="V62" si="407">IF(COUNT(R62:T62)=0,"",ROUNDDOWN(MIN(R62:T62)*U62,-1))</f>
        <v/>
      </c>
      <c r="W62" s="91"/>
      <c r="X62" s="90"/>
      <c r="Y62" s="90"/>
      <c r="Z62" s="90"/>
      <c r="AA62" s="90">
        <f t="shared" ref="AA62" si="408">MIN(V62:Z62)</f>
        <v>0</v>
      </c>
      <c r="AB62" s="92">
        <v>1</v>
      </c>
      <c r="AC62" s="90">
        <f t="shared" ref="AC62" si="409">AA62*AB62</f>
        <v>0</v>
      </c>
      <c r="AD62" s="92"/>
      <c r="AE62" s="92"/>
      <c r="AF62" s="92"/>
      <c r="AG62" s="92">
        <v>0.05</v>
      </c>
      <c r="AH62" s="90">
        <f t="shared" ref="AH62" si="410">AC62*((1+AD62)+AE62+AF62+AG62)</f>
        <v>0</v>
      </c>
      <c r="AI62" s="90" t="e">
        <f>IF($AI61="",0,VLOOKUP(AI61,#REF!,2,FALSE))</f>
        <v>#REF!</v>
      </c>
      <c r="AJ62" s="90">
        <f>IF($AJ61="",0,VLOOKUP(AJ61,#REF!,2,FALSE))</f>
        <v>0</v>
      </c>
      <c r="AK62" s="90" t="e">
        <f t="shared" ref="AK62:AL62" si="411">IF(AI62="","",AI62*AK61)</f>
        <v>#REF!</v>
      </c>
      <c r="AL62" s="90">
        <f t="shared" si="411"/>
        <v>0</v>
      </c>
      <c r="AM62" s="90"/>
      <c r="AN62" s="90" t="e">
        <f t="shared" ref="AN62" si="412">IF(AI62="",0,AK62*AN61)+IF(AJ62="",0,AL62*AN61)</f>
        <v>#REF!</v>
      </c>
      <c r="AO62" s="90" t="e">
        <f>SUM(AK62:AN62)</f>
        <v>#REF!</v>
      </c>
      <c r="AP62" s="90" t="e">
        <f t="shared" ref="AP62" si="413">AH62+AO62</f>
        <v>#REF!</v>
      </c>
      <c r="AQ62" s="11"/>
    </row>
    <row r="63" spans="2:43" s="2" customFormat="1" ht="20.25" customHeight="1">
      <c r="B63" s="93"/>
      <c r="C63" s="62"/>
      <c r="D63" s="62" t="s">
        <v>80</v>
      </c>
      <c r="E63" s="63"/>
      <c r="F63" s="64"/>
      <c r="G63" s="65"/>
      <c r="H63" s="65"/>
      <c r="I63" s="97"/>
      <c r="J63" s="66"/>
      <c r="K63" s="67"/>
      <c r="L63" s="68"/>
      <c r="M63" s="69"/>
      <c r="N63" s="69" t="str">
        <f t="shared" si="0"/>
        <v>再使用しない</v>
      </c>
      <c r="O63" s="70"/>
      <c r="P63" s="71"/>
      <c r="Q63" s="72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3"/>
      <c r="S63" s="74"/>
      <c r="T63" s="74"/>
      <c r="U63" s="75"/>
      <c r="V63" s="76"/>
      <c r="W63" s="77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8" t="s">
        <v>30</v>
      </c>
      <c r="AJ63" s="79"/>
      <c r="AK63" s="80">
        <v>1.0999999999999999E-2</v>
      </c>
      <c r="AL63" s="80"/>
      <c r="AM63" s="80">
        <v>0.3</v>
      </c>
      <c r="AN63" s="80">
        <v>0.25</v>
      </c>
      <c r="AO63" s="74"/>
      <c r="AP63" s="74" t="e">
        <f t="shared" ref="AP63" si="415">IF(AND($V64&lt;=0,$AH64=0,$AO64=0),"見積",IF(AND($V64=0,$AH64&lt;=0,$AO64=0),"材",IF(AND($V64=0,$AH64=0,$AO64&lt;=0),"労","複合")))</f>
        <v>#REF!</v>
      </c>
      <c r="AQ63" s="11"/>
    </row>
    <row r="64" spans="2:43" s="2" customFormat="1" ht="20.25" customHeight="1">
      <c r="B64" s="95"/>
      <c r="C64" s="81" t="s">
        <v>139</v>
      </c>
      <c r="D64" s="81" t="s">
        <v>140</v>
      </c>
      <c r="E64" s="82">
        <v>58</v>
      </c>
      <c r="F64" s="83" t="s">
        <v>99</v>
      </c>
      <c r="G64" s="84">
        <f t="shared" ref="G64" si="416">IF(Q64&lt;10,ROUNDDOWN(Q64,0),IF(Q64&lt;100,ROUNDDOWN((Q64),0),IF(Q64&lt;1000,ROUNDDOWN((Q64),-1),ROUNDDOWN(Q64,-(LEN(TEXT(Q64,"0"))-3)))))</f>
        <v>0</v>
      </c>
      <c r="H64" s="84">
        <f t="shared" ref="H64" si="417">TRUNC(E64*G64)</f>
        <v>0</v>
      </c>
      <c r="I64" s="98"/>
      <c r="J64" s="66"/>
      <c r="K64" s="67"/>
      <c r="L64" s="68"/>
      <c r="M64" s="85" t="str">
        <f>(C64)</f>
        <v>EM-IE電線</v>
      </c>
      <c r="N64" s="85" t="str">
        <f t="shared" si="0"/>
        <v>2.0㎜×1、管内</v>
      </c>
      <c r="O64" s="86">
        <f>E64</f>
        <v>58</v>
      </c>
      <c r="P64" s="87" t="str">
        <f t="shared" ref="P64" si="418">F64</f>
        <v>ｍ</v>
      </c>
      <c r="Q64" s="88">
        <f t="shared" ref="Q64" si="419">ROUNDDOWN(IF(COUNT($AP64)=0,0,MIN($AP64)),0)</f>
        <v>0</v>
      </c>
      <c r="R64" s="89"/>
      <c r="S64" s="90"/>
      <c r="T64" s="90"/>
      <c r="U64" s="56">
        <f>$U$62</f>
        <v>1</v>
      </c>
      <c r="V64" s="57" t="str">
        <f t="shared" ref="V64" si="420">IF(COUNT(R64:T64)=0,"",ROUNDDOWN(MIN(R64:T64)*U64,-1))</f>
        <v/>
      </c>
      <c r="W64" s="91"/>
      <c r="X64" s="90"/>
      <c r="Y64" s="90"/>
      <c r="Z64" s="90"/>
      <c r="AA64" s="90">
        <f t="shared" ref="AA64" si="421">MIN(V64:Z64)</f>
        <v>0</v>
      </c>
      <c r="AB64" s="92">
        <f>$AB$10</f>
        <v>1.1000000000000001</v>
      </c>
      <c r="AC64" s="90">
        <f t="shared" ref="AC64" si="422">AA64*AB64</f>
        <v>0</v>
      </c>
      <c r="AD64" s="92"/>
      <c r="AE64" s="92"/>
      <c r="AF64" s="92"/>
      <c r="AG64" s="92">
        <f>$AG$10</f>
        <v>0.03</v>
      </c>
      <c r="AH64" s="90">
        <f t="shared" ref="AH64" si="423">AC64*((1+AD64)+AE64+AF64+AG64)</f>
        <v>0</v>
      </c>
      <c r="AI64" s="90" t="e">
        <f>IF($AI63="",0,VLOOKUP(AI63,#REF!,2,FALSE))</f>
        <v>#REF!</v>
      </c>
      <c r="AJ64" s="90">
        <f>IF($AJ63="",0,VLOOKUP(AJ63,#REF!,2,FALSE))</f>
        <v>0</v>
      </c>
      <c r="AK64" s="90" t="e">
        <f>IF(AI64="","",AI64*AK63*$AM$61)</f>
        <v>#REF!</v>
      </c>
      <c r="AL64" s="90">
        <f t="shared" ref="AL64" si="424">IF(AJ64="","",AJ64*AL63)</f>
        <v>0</v>
      </c>
      <c r="AM64" s="90"/>
      <c r="AN64" s="90" t="e">
        <f t="shared" ref="AN64" si="425">IF(AI64="",0,AK64*AN63)+IF(AJ64="",0,AL64*AN63)</f>
        <v>#REF!</v>
      </c>
      <c r="AO64" s="90" t="e">
        <f t="shared" ref="AO64" si="426">SUM(AK64:AN64)</f>
        <v>#REF!</v>
      </c>
      <c r="AP64" s="90" t="e">
        <f t="shared" ref="AP64" si="427">AH64+AO64</f>
        <v>#REF!</v>
      </c>
      <c r="AQ64" s="11"/>
    </row>
    <row r="65" spans="2:43" s="2" customFormat="1" ht="20.25" customHeight="1">
      <c r="B65" s="93"/>
      <c r="C65" s="62"/>
      <c r="D65" s="62" t="s">
        <v>80</v>
      </c>
      <c r="E65" s="63"/>
      <c r="F65" s="64"/>
      <c r="G65" s="65"/>
      <c r="H65" s="65"/>
      <c r="I65" s="94"/>
      <c r="J65" s="66"/>
      <c r="K65" s="67"/>
      <c r="L65" s="68"/>
      <c r="M65" s="69"/>
      <c r="N65" s="69" t="str">
        <f t="shared" si="0"/>
        <v>再使用しない</v>
      </c>
      <c r="O65" s="70"/>
      <c r="P65" s="71"/>
      <c r="Q65" s="72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3"/>
      <c r="S65" s="74"/>
      <c r="T65" s="74"/>
      <c r="U65" s="75"/>
      <c r="V65" s="76"/>
      <c r="W65" s="77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8" t="s">
        <v>30</v>
      </c>
      <c r="AJ65" s="79"/>
      <c r="AK65" s="80">
        <v>1.4E-2</v>
      </c>
      <c r="AL65" s="80"/>
      <c r="AM65" s="80"/>
      <c r="AN65" s="80">
        <v>0.25</v>
      </c>
      <c r="AO65" s="74"/>
      <c r="AP65" s="74" t="e">
        <f t="shared" ref="AP65" si="429">IF(AND($V66&lt;=0,$AH66=0,$AO66=0),"見積",IF(AND($V66=0,$AH66&lt;=0,$AO66=0),"材",IF(AND($V66=0,$AH66=0,$AO66&lt;=0),"労","複合")))</f>
        <v>#REF!</v>
      </c>
      <c r="AQ65" s="11"/>
    </row>
    <row r="66" spans="2:43" s="2" customFormat="1" ht="20.25" customHeight="1">
      <c r="B66" s="95"/>
      <c r="C66" s="81" t="s">
        <v>139</v>
      </c>
      <c r="D66" s="81" t="s">
        <v>141</v>
      </c>
      <c r="E66" s="82">
        <v>746</v>
      </c>
      <c r="F66" s="83" t="s">
        <v>99</v>
      </c>
      <c r="G66" s="84">
        <f t="shared" ref="G66" si="430">IF(Q66&lt;10,ROUNDDOWN(Q66,0),IF(Q66&lt;100,ROUNDDOWN((Q66),0),IF(Q66&lt;1000,ROUNDDOWN((Q66),-1),ROUNDDOWN(Q66,-(LEN(TEXT(Q66,"0"))-3)))))</f>
        <v>0</v>
      </c>
      <c r="H66" s="84">
        <f t="shared" ref="H66" si="431">TRUNC(E66*G66)</f>
        <v>0</v>
      </c>
      <c r="I66" s="99"/>
      <c r="J66" s="66"/>
      <c r="K66" s="67"/>
      <c r="L66" s="68"/>
      <c r="M66" s="85" t="str">
        <f>(C66)</f>
        <v>EM-IE電線</v>
      </c>
      <c r="N66" s="85" t="str">
        <f t="shared" si="0"/>
        <v>5.5m㎡×1、管内</v>
      </c>
      <c r="O66" s="86">
        <f>E66</f>
        <v>746</v>
      </c>
      <c r="P66" s="87" t="str">
        <f t="shared" ref="P66" si="432">F66</f>
        <v>ｍ</v>
      </c>
      <c r="Q66" s="88">
        <f t="shared" ref="Q66" si="433">ROUNDDOWN(IF(COUNT($AP66)=0,0,MIN($AP66)),0)</f>
        <v>0</v>
      </c>
      <c r="R66" s="89"/>
      <c r="S66" s="90"/>
      <c r="T66" s="90"/>
      <c r="U66" s="56">
        <f t="shared" ref="U66" si="434">$U$62</f>
        <v>1</v>
      </c>
      <c r="V66" s="57" t="str">
        <f t="shared" ref="V66" si="435">IF(COUNT(R66:T66)=0,"",ROUNDDOWN(MIN(R66:T66)*U66,-1))</f>
        <v/>
      </c>
      <c r="W66" s="91"/>
      <c r="X66" s="90"/>
      <c r="Y66" s="90"/>
      <c r="Z66" s="90"/>
      <c r="AA66" s="90">
        <f t="shared" ref="AA66" si="436">MIN(V66:Z66)</f>
        <v>0</v>
      </c>
      <c r="AB66" s="92">
        <f t="shared" ref="AB66" si="437">$AB$10</f>
        <v>1.1000000000000001</v>
      </c>
      <c r="AC66" s="90">
        <f t="shared" ref="AC66" si="438">AA66*AB66</f>
        <v>0</v>
      </c>
      <c r="AD66" s="92"/>
      <c r="AE66" s="92"/>
      <c r="AF66" s="92"/>
      <c r="AG66" s="92">
        <f t="shared" ref="AG66" si="439">$AG$10</f>
        <v>0.03</v>
      </c>
      <c r="AH66" s="90">
        <f t="shared" ref="AH66" si="440">AC66*((1+AD66)+AE66+AF66+AG66)</f>
        <v>0</v>
      </c>
      <c r="AI66" s="90" t="e">
        <f>IF($AI65="",0,VLOOKUP(AI65,#REF!,2,FALSE))</f>
        <v>#REF!</v>
      </c>
      <c r="AJ66" s="90">
        <f>IF($AJ65="",0,VLOOKUP(AJ65,#REF!,2,FALSE))</f>
        <v>0</v>
      </c>
      <c r="AK66" s="90" t="e">
        <f>IF(AI66="","",AI66*AK65*$AM$61)</f>
        <v>#REF!</v>
      </c>
      <c r="AL66" s="90">
        <f t="shared" ref="AL66" si="441">IF(AJ66="","",AJ66*AL65)</f>
        <v>0</v>
      </c>
      <c r="AM66" s="90">
        <f>IF($AM65=0,0,#REF!)</f>
        <v>0</v>
      </c>
      <c r="AN66" s="90" t="e">
        <f t="shared" ref="AN66" si="442">IF(AI66="",0,AK66*AN65)+IF(AJ66="",0,AL66*AN65)</f>
        <v>#REF!</v>
      </c>
      <c r="AO66" s="90" t="e">
        <f t="shared" ref="AO66" si="443">SUM(AK66:AN66)</f>
        <v>#REF!</v>
      </c>
      <c r="AP66" s="90" t="e">
        <f t="shared" ref="AP66" si="444">AH66+AO66</f>
        <v>#REF!</v>
      </c>
      <c r="AQ66" s="11"/>
    </row>
    <row r="67" spans="2:43" s="2" customFormat="1" ht="20.25" customHeight="1">
      <c r="B67" s="93"/>
      <c r="C67" s="62"/>
      <c r="D67" s="62" t="s">
        <v>80</v>
      </c>
      <c r="E67" s="63"/>
      <c r="F67" s="64"/>
      <c r="G67" s="65"/>
      <c r="H67" s="65"/>
      <c r="I67" s="94"/>
      <c r="J67" s="66"/>
      <c r="K67" s="67"/>
      <c r="L67" s="68"/>
      <c r="M67" s="69"/>
      <c r="N67" s="69" t="str">
        <f t="shared" si="0"/>
        <v>再使用しない</v>
      </c>
      <c r="O67" s="70"/>
      <c r="P67" s="71"/>
      <c r="Q67" s="72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3"/>
      <c r="S67" s="74"/>
      <c r="T67" s="74"/>
      <c r="U67" s="75"/>
      <c r="V67" s="76"/>
      <c r="W67" s="77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8" t="s">
        <v>30</v>
      </c>
      <c r="AJ67" s="79"/>
      <c r="AK67" s="80">
        <v>3.0599999999999999E-2</v>
      </c>
      <c r="AL67" s="80"/>
      <c r="AM67" s="80"/>
      <c r="AN67" s="80">
        <v>0.25</v>
      </c>
      <c r="AO67" s="74"/>
      <c r="AP67" s="74" t="e">
        <f t="shared" ref="AP67" si="446">IF(AND($V68&lt;=0,$AH68=0,$AO68=0),"見積",IF(AND($V68=0,$AH68&lt;=0,$AO68=0),"材",IF(AND($V68=0,$AH68=0,$AO68&lt;=0),"労","複合")))</f>
        <v>#REF!</v>
      </c>
      <c r="AQ67" s="11"/>
    </row>
    <row r="68" spans="2:43" s="2" customFormat="1" ht="20.25" customHeight="1">
      <c r="B68" s="95"/>
      <c r="C68" s="81" t="s">
        <v>142</v>
      </c>
      <c r="D68" s="81" t="s">
        <v>143</v>
      </c>
      <c r="E68" s="82">
        <v>26</v>
      </c>
      <c r="F68" s="83" t="s">
        <v>99</v>
      </c>
      <c r="G68" s="84">
        <f t="shared" ref="G68" si="447">IF(Q68&lt;10,ROUNDDOWN(Q68,0),IF(Q68&lt;100,ROUNDDOWN((Q68),0),IF(Q68&lt;1000,ROUNDDOWN((Q68),-1),ROUNDDOWN(Q68,-(LEN(TEXT(Q68,"0"))-3)))))</f>
        <v>0</v>
      </c>
      <c r="H68" s="84">
        <f t="shared" ref="H68" si="448">TRUNC(E68*G68)</f>
        <v>0</v>
      </c>
      <c r="I68" s="99"/>
      <c r="J68" s="66"/>
      <c r="K68" s="67"/>
      <c r="L68" s="68"/>
      <c r="M68" s="85" t="str">
        <f>(C68)</f>
        <v>EM-CPEE-Sケーブル</v>
      </c>
      <c r="N68" s="85" t="str">
        <f t="shared" si="0"/>
        <v>1.2-15P、PF･CD管内</v>
      </c>
      <c r="O68" s="86">
        <f>E68</f>
        <v>26</v>
      </c>
      <c r="P68" s="87" t="str">
        <f t="shared" ref="P68" si="449">F68</f>
        <v>ｍ</v>
      </c>
      <c r="Q68" s="88">
        <f>ROUNDDOWN(IF(COUNT($AP68)=0,0,MIN($AP68)),0)</f>
        <v>0</v>
      </c>
      <c r="R68" s="89"/>
      <c r="S68" s="90"/>
      <c r="T68" s="90"/>
      <c r="U68" s="56">
        <f t="shared" ref="U68" si="450">$U$62</f>
        <v>1</v>
      </c>
      <c r="V68" s="57" t="str">
        <f t="shared" ref="V68" si="451">IF(COUNT(R68:T68)=0,"",ROUNDDOWN(MIN(R68:T68)*U68,-1))</f>
        <v/>
      </c>
      <c r="W68" s="91"/>
      <c r="X68" s="90"/>
      <c r="Y68" s="90"/>
      <c r="Z68" s="90"/>
      <c r="AA68" s="90">
        <f t="shared" ref="AA68" si="452">MIN(V68:Z68)</f>
        <v>0</v>
      </c>
      <c r="AB68" s="92">
        <f t="shared" ref="AB68" si="453">$AB$10</f>
        <v>1.1000000000000001</v>
      </c>
      <c r="AC68" s="90">
        <f t="shared" ref="AC68" si="454">AA68*AB68</f>
        <v>0</v>
      </c>
      <c r="AD68" s="92"/>
      <c r="AE68" s="92"/>
      <c r="AF68" s="92"/>
      <c r="AG68" s="92">
        <f t="shared" ref="AG68" si="455">$AG$10</f>
        <v>0.03</v>
      </c>
      <c r="AH68" s="90">
        <f t="shared" ref="AH68" si="456">AC68*((1+AD68)+AE68+AF68+AG68)</f>
        <v>0</v>
      </c>
      <c r="AI68" s="90" t="e">
        <f>IF($AI67="",0,VLOOKUP(AI67,#REF!,2,FALSE))</f>
        <v>#REF!</v>
      </c>
      <c r="AJ68" s="90">
        <f>IF($AJ67="",0,VLOOKUP(AJ67,#REF!,2,FALSE))</f>
        <v>0</v>
      </c>
      <c r="AK68" s="90" t="e">
        <f>IF(AI68="","",AI68*AK67*$AM$61)</f>
        <v>#REF!</v>
      </c>
      <c r="AL68" s="90">
        <f t="shared" ref="AL68" si="457">IF(AJ68="","",AJ68*AL67)</f>
        <v>0</v>
      </c>
      <c r="AM68" s="90">
        <f>IF($AM67=0,0,#REF!)</f>
        <v>0</v>
      </c>
      <c r="AN68" s="90" t="e">
        <f t="shared" ref="AN68" si="458">IF(AI68="",0,AK68*AN67)+IF(AJ68="",0,AL68*AN67)</f>
        <v>#REF!</v>
      </c>
      <c r="AO68" s="90" t="e">
        <f t="shared" ref="AO68" si="459">SUM(AK68:AN68)</f>
        <v>#REF!</v>
      </c>
      <c r="AP68" s="90" t="e">
        <f t="shared" ref="AP68" si="460">AH68+AO68</f>
        <v>#REF!</v>
      </c>
      <c r="AQ68" s="11"/>
    </row>
    <row r="69" spans="2:43" s="2" customFormat="1" ht="20.25" customHeight="1">
      <c r="B69" s="93"/>
      <c r="C69" s="62"/>
      <c r="D69" s="62" t="s">
        <v>80</v>
      </c>
      <c r="E69" s="63"/>
      <c r="F69" s="64"/>
      <c r="G69" s="65"/>
      <c r="H69" s="65"/>
      <c r="I69" s="94"/>
      <c r="J69" s="66"/>
      <c r="K69" s="67"/>
      <c r="L69" s="68"/>
      <c r="M69" s="69"/>
      <c r="N69" s="69" t="str">
        <f t="shared" si="0"/>
        <v>再使用しない</v>
      </c>
      <c r="O69" s="70"/>
      <c r="P69" s="71"/>
      <c r="Q69" s="72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3"/>
      <c r="S69" s="74"/>
      <c r="T69" s="74"/>
      <c r="U69" s="75"/>
      <c r="V69" s="76"/>
      <c r="W69" s="77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8" t="s">
        <v>30</v>
      </c>
      <c r="AJ69" s="79"/>
      <c r="AK69" s="80">
        <v>0.11700000000000001</v>
      </c>
      <c r="AL69" s="80"/>
      <c r="AM69" s="80"/>
      <c r="AN69" s="80">
        <v>0.25</v>
      </c>
      <c r="AO69" s="74"/>
      <c r="AP69" s="74" t="e">
        <f t="shared" ref="AP69" si="462">IF(AND($V70&lt;=0,$AH70=0,$AO70=0),"見積",IF(AND($V70=0,$AH70&lt;=0,$AO70=0),"材",IF(AND($V70=0,$AH70=0,$AO70&lt;=0),"労","複合")))</f>
        <v>#REF!</v>
      </c>
      <c r="AQ69" s="11"/>
    </row>
    <row r="70" spans="2:43" s="2" customFormat="1" ht="20.25" customHeight="1">
      <c r="B70" s="95"/>
      <c r="C70" s="81" t="s">
        <v>116</v>
      </c>
      <c r="D70" s="81" t="s">
        <v>144</v>
      </c>
      <c r="E70" s="82">
        <v>2</v>
      </c>
      <c r="F70" s="83" t="s">
        <v>26</v>
      </c>
      <c r="G70" s="84">
        <f t="shared" ref="G70" si="463">IF(Q70&lt;10,ROUNDDOWN(Q70,0),IF(Q70&lt;100,ROUNDDOWN((Q70),0),IF(Q70&lt;1000,ROUNDDOWN((Q70),-1),ROUNDDOWN(Q70,-(LEN(TEXT(Q70,"0"))-3)))))</f>
        <v>0</v>
      </c>
      <c r="H70" s="84">
        <f t="shared" ref="H70" si="464">TRUNC(E70*G70)</f>
        <v>0</v>
      </c>
      <c r="I70" s="99"/>
      <c r="J70" s="66"/>
      <c r="K70" s="67"/>
      <c r="L70" s="68"/>
      <c r="M70" s="85" t="str">
        <f t="shared" ref="M70" si="465">(C70)</f>
        <v>ウォールコンセント　WC</v>
      </c>
      <c r="N70" s="85" t="str">
        <f t="shared" si="0"/>
        <v>C型20A×2ケ用　新金属ﾌﾟﾚｰﾄ</v>
      </c>
      <c r="O70" s="86">
        <f t="shared" ref="O70:P70" si="466">E70</f>
        <v>2</v>
      </c>
      <c r="P70" s="87" t="str">
        <f t="shared" si="466"/>
        <v>台</v>
      </c>
      <c r="Q70" s="88">
        <f t="shared" ref="Q70" si="467">ROUNDDOWN(IF(COUNT($AP70)=0,0,MIN($AP70)),0)</f>
        <v>0</v>
      </c>
      <c r="R70" s="89"/>
      <c r="S70" s="90"/>
      <c r="T70" s="90"/>
      <c r="U70" s="56">
        <f t="shared" ref="U70" si="468">$U$62</f>
        <v>1</v>
      </c>
      <c r="V70" s="57" t="str">
        <f t="shared" ref="V70" si="469">IF(COUNT(R70:T70)=0,"",ROUNDDOWN(MIN(R70:T70)*U70,-1))</f>
        <v/>
      </c>
      <c r="W70" s="91"/>
      <c r="X70" s="90"/>
      <c r="Y70" s="90"/>
      <c r="Z70" s="90"/>
      <c r="AA70" s="90">
        <f t="shared" ref="AA70" si="470">MIN(V70:Z70)</f>
        <v>0</v>
      </c>
      <c r="AB70" s="92">
        <f t="shared" ref="AB70" si="471">$AB$10</f>
        <v>1.1000000000000001</v>
      </c>
      <c r="AC70" s="90">
        <f t="shared" ref="AC70" si="472">AA70*AB70</f>
        <v>0</v>
      </c>
      <c r="AD70" s="92"/>
      <c r="AE70" s="92"/>
      <c r="AF70" s="92"/>
      <c r="AG70" s="92">
        <f t="shared" ref="AG70" si="473">$AG$10</f>
        <v>0.03</v>
      </c>
      <c r="AH70" s="90">
        <f t="shared" ref="AH70" si="474">AC70*((1+AD70)+AE70+AF70+AG70)</f>
        <v>0</v>
      </c>
      <c r="AI70" s="90" t="e">
        <f>IF($AI69="",0,VLOOKUP(AI69,#REF!,2,FALSE))</f>
        <v>#REF!</v>
      </c>
      <c r="AJ70" s="90">
        <f>IF($AJ69="",0,VLOOKUP(AJ69,#REF!,2,FALSE))</f>
        <v>0</v>
      </c>
      <c r="AK70" s="90" t="e">
        <f>IF(AI70="","",AI70*AK69*$AM$63)</f>
        <v>#REF!</v>
      </c>
      <c r="AL70" s="90">
        <f t="shared" ref="AL70" si="475">IF(AJ70="","",AJ70*AL69)</f>
        <v>0</v>
      </c>
      <c r="AM70" s="90">
        <f>IF($AM69=0,0,#REF!)</f>
        <v>0</v>
      </c>
      <c r="AN70" s="90" t="e">
        <f t="shared" ref="AN70" si="476">IF(AI70="",0,AK70*AN69)+IF(AJ70="",0,AL70*AN69)</f>
        <v>#REF!</v>
      </c>
      <c r="AO70" s="90" t="e">
        <f t="shared" ref="AO70" si="477">SUM(AK70:AN70)</f>
        <v>#REF!</v>
      </c>
      <c r="AP70" s="90" t="e">
        <f t="shared" ref="AP70" si="478">AH70+AO70</f>
        <v>#REF!</v>
      </c>
      <c r="AQ70" s="11"/>
    </row>
    <row r="71" spans="2:43" s="2" customFormat="1" ht="20.25" customHeight="1">
      <c r="B71" s="93"/>
      <c r="C71" s="62"/>
      <c r="D71" s="62" t="s">
        <v>80</v>
      </c>
      <c r="E71" s="63"/>
      <c r="F71" s="64"/>
      <c r="G71" s="65"/>
      <c r="H71" s="65"/>
      <c r="I71" s="94"/>
      <c r="J71" s="66"/>
      <c r="K71" s="67"/>
      <c r="L71" s="68"/>
      <c r="M71" s="69"/>
      <c r="N71" s="69" t="str">
        <f t="shared" si="0"/>
        <v>再使用しない</v>
      </c>
      <c r="O71" s="70"/>
      <c r="P71" s="71"/>
      <c r="Q71" s="72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3"/>
      <c r="S71" s="74"/>
      <c r="T71" s="74"/>
      <c r="U71" s="75"/>
      <c r="V71" s="76"/>
      <c r="W71" s="77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8" t="s">
        <v>30</v>
      </c>
      <c r="AJ71" s="79"/>
      <c r="AK71" s="80">
        <v>0.27800000000000002</v>
      </c>
      <c r="AL71" s="80"/>
      <c r="AM71" s="80"/>
      <c r="AN71" s="80">
        <v>0.25</v>
      </c>
      <c r="AO71" s="74"/>
      <c r="AP71" s="74" t="e">
        <f t="shared" ref="AP71" si="480">IF(AND($V72&lt;=0,$AH72=0,$AO72=0),"見積",IF(AND($V72=0,$AH72&lt;=0,$AO72=0),"材",IF(AND($V72=0,$AH72=0,$AO72&lt;=0),"労","複合")))</f>
        <v>#REF!</v>
      </c>
      <c r="AQ71" s="11"/>
    </row>
    <row r="72" spans="2:43" s="2" customFormat="1" ht="20.25" customHeight="1">
      <c r="B72" s="95"/>
      <c r="C72" s="81" t="s">
        <v>145</v>
      </c>
      <c r="D72" s="81" t="s">
        <v>146</v>
      </c>
      <c r="E72" s="82">
        <v>6</v>
      </c>
      <c r="F72" s="83" t="s">
        <v>26</v>
      </c>
      <c r="G72" s="84">
        <f t="shared" ref="G72" si="481">IF(Q72&lt;10,ROUNDDOWN(Q72,0),IF(Q72&lt;100,ROUNDDOWN((Q72),0),IF(Q72&lt;1000,ROUNDDOWN((Q72),-1),ROUNDDOWN(Q72,-(LEN(TEXT(Q72,"0"))-3)))))</f>
        <v>0</v>
      </c>
      <c r="H72" s="84">
        <f t="shared" ref="H72" si="482">TRUNC(E72*G72)</f>
        <v>0</v>
      </c>
      <c r="I72" s="99"/>
      <c r="J72" s="66"/>
      <c r="K72" s="67"/>
      <c r="L72" s="68"/>
      <c r="M72" s="85" t="str">
        <f t="shared" ref="M72" si="483">(C72)</f>
        <v>ボーダーライト　B</v>
      </c>
      <c r="N72" s="85" t="str">
        <f t="shared" si="0"/>
        <v>100Wﾊﾛｹﾞﾝ×72灯 4色配線 L=10.8m</v>
      </c>
      <c r="O72" s="86">
        <f t="shared" ref="O72:P72" si="484">E72</f>
        <v>6</v>
      </c>
      <c r="P72" s="87" t="str">
        <f t="shared" si="484"/>
        <v>台</v>
      </c>
      <c r="Q72" s="88">
        <f t="shared" ref="Q72" si="485">ROUNDDOWN(IF(COUNT($AP72)=0,0,MIN($AP72)),0)</f>
        <v>0</v>
      </c>
      <c r="R72" s="89"/>
      <c r="S72" s="90"/>
      <c r="T72" s="90"/>
      <c r="U72" s="56">
        <f t="shared" ref="U72" si="486">$U$62</f>
        <v>1</v>
      </c>
      <c r="V72" s="57" t="str">
        <f t="shared" ref="V72" si="487">IF(COUNT(R72:T72)=0,"",ROUNDDOWN(MIN(R72:T72)*U72,-1))</f>
        <v/>
      </c>
      <c r="W72" s="91"/>
      <c r="X72" s="90"/>
      <c r="Y72" s="90"/>
      <c r="Z72" s="90"/>
      <c r="AA72" s="90">
        <f t="shared" ref="AA72" si="488">MIN(V72:Z72)</f>
        <v>0</v>
      </c>
      <c r="AB72" s="92">
        <f t="shared" ref="AB72" si="489">$AB$10</f>
        <v>1.1000000000000001</v>
      </c>
      <c r="AC72" s="90">
        <f t="shared" ref="AC72" si="490">AA72*AB72</f>
        <v>0</v>
      </c>
      <c r="AD72" s="92"/>
      <c r="AE72" s="92"/>
      <c r="AF72" s="92"/>
      <c r="AG72" s="92">
        <f t="shared" ref="AG72" si="491">$AG$10</f>
        <v>0.03</v>
      </c>
      <c r="AH72" s="90">
        <f t="shared" ref="AH72" si="492">AC72*((1+AD72)+AE72+AF72+AG72)</f>
        <v>0</v>
      </c>
      <c r="AI72" s="90" t="e">
        <f>IF($AI71="",0,VLOOKUP(AI71,#REF!,2,FALSE))</f>
        <v>#REF!</v>
      </c>
      <c r="AJ72" s="90">
        <f>IF($AJ71="",0,VLOOKUP(AJ71,#REF!,2,FALSE))</f>
        <v>0</v>
      </c>
      <c r="AK72" s="90" t="e">
        <f>IF(AI72="","",AI72*AK71*$AM$63)</f>
        <v>#REF!</v>
      </c>
      <c r="AL72" s="90">
        <f t="shared" ref="AL72" si="493">IF(AJ72="","",AJ72*AL71)</f>
        <v>0</v>
      </c>
      <c r="AM72" s="90">
        <f>IF($AM71=0,0,#REF!)</f>
        <v>0</v>
      </c>
      <c r="AN72" s="90" t="e">
        <f t="shared" ref="AN72" si="494">IF(AI72="",0,AK72*AN71)+IF(AJ72="",0,AL72*AN71)</f>
        <v>#REF!</v>
      </c>
      <c r="AO72" s="90" t="e">
        <f t="shared" ref="AO72" si="495">SUM(AK72:AN72)</f>
        <v>#REF!</v>
      </c>
      <c r="AP72" s="90" t="e">
        <f t="shared" ref="AP72" si="496">AH72+AO72</f>
        <v>#REF!</v>
      </c>
      <c r="AQ72" s="11"/>
    </row>
    <row r="73" spans="2:43" s="2" customFormat="1" ht="20.25" customHeight="1">
      <c r="B73" s="93"/>
      <c r="C73" s="62"/>
      <c r="D73" s="62" t="s">
        <v>80</v>
      </c>
      <c r="E73" s="63"/>
      <c r="F73" s="64"/>
      <c r="G73" s="65"/>
      <c r="H73" s="65"/>
      <c r="I73" s="94"/>
      <c r="J73" s="66"/>
      <c r="K73" s="67"/>
      <c r="L73" s="68"/>
      <c r="M73" s="69"/>
      <c r="N73" s="69" t="str">
        <f t="shared" si="0"/>
        <v>再使用しない</v>
      </c>
      <c r="O73" s="70"/>
      <c r="P73" s="71"/>
      <c r="Q73" s="72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3"/>
      <c r="S73" s="74"/>
      <c r="T73" s="74"/>
      <c r="U73" s="75"/>
      <c r="V73" s="76"/>
      <c r="W73" s="77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8" t="s">
        <v>30</v>
      </c>
      <c r="AJ73" s="79"/>
      <c r="AK73" s="80">
        <v>0.26600000000000001</v>
      </c>
      <c r="AL73" s="80"/>
      <c r="AM73" s="80"/>
      <c r="AN73" s="80">
        <v>0.25</v>
      </c>
      <c r="AO73" s="74"/>
      <c r="AP73" s="74" t="e">
        <f t="shared" ref="AP73" si="498">IF(AND($V74&lt;=0,$AH74=0,$AO74=0),"見積",IF(AND($V74=0,$AH74&lt;=0,$AO74=0),"材",IF(AND($V74=0,$AH74=0,$AO74&lt;=0),"労","複合")))</f>
        <v>#REF!</v>
      </c>
      <c r="AQ73" s="11"/>
    </row>
    <row r="74" spans="2:43" s="2" customFormat="1" ht="20.25" customHeight="1">
      <c r="B74" s="95"/>
      <c r="C74" s="81" t="s">
        <v>147</v>
      </c>
      <c r="D74" s="81" t="s">
        <v>148</v>
      </c>
      <c r="E74" s="82">
        <v>12</v>
      </c>
      <c r="F74" s="83" t="s">
        <v>26</v>
      </c>
      <c r="G74" s="84">
        <f t="shared" ref="G74" si="499">IF(Q74&lt;10,ROUNDDOWN(Q74,0),IF(Q74&lt;100,ROUNDDOWN((Q74),0),IF(Q74&lt;1000,ROUNDDOWN((Q74),-1),ROUNDDOWN(Q74,-(LEN(TEXT(Q74,"0"))-3)))))</f>
        <v>0</v>
      </c>
      <c r="H74" s="84">
        <f t="shared" ref="H74" si="500">TRUNC(E74*G74)</f>
        <v>0</v>
      </c>
      <c r="I74" s="99"/>
      <c r="J74" s="66"/>
      <c r="K74" s="67"/>
      <c r="L74" s="68"/>
      <c r="M74" s="85" t="str">
        <f t="shared" ref="M74" si="501">(C74)</f>
        <v>サスペンションコンセント　ＣＢ</v>
      </c>
      <c r="N74" s="85" t="str">
        <f t="shared" si="0"/>
        <v>C型20Aｺﾝｾﾝﾄ×4ヶ用</v>
      </c>
      <c r="O74" s="86">
        <f t="shared" ref="O74:P74" si="502">E74</f>
        <v>12</v>
      </c>
      <c r="P74" s="87" t="str">
        <f t="shared" si="502"/>
        <v>台</v>
      </c>
      <c r="Q74" s="88">
        <f t="shared" ref="Q74" si="503">ROUNDDOWN(IF(COUNT($AP74)=0,0,MIN($AP74)),0)</f>
        <v>0</v>
      </c>
      <c r="R74" s="89"/>
      <c r="S74" s="90"/>
      <c r="T74" s="90"/>
      <c r="U74" s="56">
        <f t="shared" ref="U74" si="504">$U$62</f>
        <v>1</v>
      </c>
      <c r="V74" s="57" t="str">
        <f t="shared" ref="V74" si="505">IF(COUNT(R74:T74)=0,"",ROUNDDOWN(MIN(R74:T74)*U74,-1))</f>
        <v/>
      </c>
      <c r="W74" s="91"/>
      <c r="X74" s="90"/>
      <c r="Y74" s="90"/>
      <c r="Z74" s="90"/>
      <c r="AA74" s="90">
        <f t="shared" ref="AA74" si="506">MIN(V74:Z74)</f>
        <v>0</v>
      </c>
      <c r="AB74" s="92">
        <f t="shared" ref="AB74" si="507">$AB$10</f>
        <v>1.1000000000000001</v>
      </c>
      <c r="AC74" s="90">
        <f t="shared" ref="AC74" si="508">AA74*AB74</f>
        <v>0</v>
      </c>
      <c r="AD74" s="92"/>
      <c r="AE74" s="92"/>
      <c r="AF74" s="92"/>
      <c r="AG74" s="92">
        <f t="shared" ref="AG74" si="509">$AG$10</f>
        <v>0.03</v>
      </c>
      <c r="AH74" s="90">
        <f t="shared" ref="AH74" si="510">AC74*((1+AD74)+AE74+AF74+AG74)</f>
        <v>0</v>
      </c>
      <c r="AI74" s="90" t="e">
        <f>IF($AI73="",0,VLOOKUP(AI73,#REF!,2,FALSE))</f>
        <v>#REF!</v>
      </c>
      <c r="AJ74" s="90">
        <f>IF($AJ73="",0,VLOOKUP(AJ73,#REF!,2,FALSE))</f>
        <v>0</v>
      </c>
      <c r="AK74" s="90" t="e">
        <f>IF(AI74="","",AI74*AK73*$AM$63)</f>
        <v>#REF!</v>
      </c>
      <c r="AL74" s="90">
        <f t="shared" ref="AL74" si="511">IF(AJ74="","",AJ74*AL73)</f>
        <v>0</v>
      </c>
      <c r="AM74" s="90">
        <f>IF($AM73=0,0,#REF!)</f>
        <v>0</v>
      </c>
      <c r="AN74" s="90" t="e">
        <f t="shared" ref="AN74" si="512">IF(AI74="",0,AK74*AN73)+IF(AJ74="",0,AL74*AN73)</f>
        <v>#REF!</v>
      </c>
      <c r="AO74" s="90" t="e">
        <f t="shared" ref="AO74" si="513">SUM(AK74:AN74)</f>
        <v>#REF!</v>
      </c>
      <c r="AP74" s="90" t="e">
        <f t="shared" ref="AP74" si="514">AH74+AO74</f>
        <v>#REF!</v>
      </c>
      <c r="AQ74" s="11"/>
    </row>
    <row r="75" spans="2:43" s="2" customFormat="1" ht="20.25" customHeight="1">
      <c r="B75" s="93"/>
      <c r="C75" s="62"/>
      <c r="D75" s="62" t="s">
        <v>80</v>
      </c>
      <c r="E75" s="63"/>
      <c r="F75" s="64"/>
      <c r="G75" s="65"/>
      <c r="H75" s="65"/>
      <c r="I75" s="94"/>
      <c r="J75" s="66"/>
      <c r="K75" s="67"/>
      <c r="L75" s="68"/>
      <c r="M75" s="69"/>
      <c r="N75" s="69" t="str">
        <f t="shared" si="0"/>
        <v>再使用しない</v>
      </c>
      <c r="O75" s="70"/>
      <c r="P75" s="71"/>
      <c r="Q75" s="72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3"/>
      <c r="S75" s="74"/>
      <c r="T75" s="74"/>
      <c r="U75" s="75"/>
      <c r="V75" s="76"/>
      <c r="W75" s="77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8" t="s">
        <v>30</v>
      </c>
      <c r="AJ75" s="79"/>
      <c r="AK75" s="80">
        <v>0.27800000000000002</v>
      </c>
      <c r="AL75" s="80"/>
      <c r="AM75" s="80"/>
      <c r="AN75" s="80">
        <v>0.25</v>
      </c>
      <c r="AO75" s="74"/>
      <c r="AP75" s="74" t="e">
        <f t="shared" ref="AP75" si="516">IF(AND($V76&lt;=0,$AH76=0,$AO76=0),"見積",IF(AND($V76=0,$AH76&lt;=0,$AO76=0),"材",IF(AND($V76=0,$AH76=0,$AO76&lt;=0),"労","複合")))</f>
        <v>#REF!</v>
      </c>
      <c r="AQ75" s="11"/>
    </row>
    <row r="76" spans="2:43" s="2" customFormat="1" ht="20.25" customHeight="1">
      <c r="B76" s="95"/>
      <c r="C76" s="81" t="s">
        <v>149</v>
      </c>
      <c r="D76" s="81" t="s">
        <v>146</v>
      </c>
      <c r="E76" s="82">
        <v>6</v>
      </c>
      <c r="F76" s="83" t="s">
        <v>26</v>
      </c>
      <c r="G76" s="84">
        <f t="shared" ref="G76" si="517">IF(Q76&lt;10,ROUNDDOWN(Q76,0),IF(Q76&lt;100,ROUNDDOWN((Q76),0),IF(Q76&lt;1000,ROUNDDOWN((Q76),-1),ROUNDDOWN(Q76,-(LEN(TEXT(Q76,"0"))-3)))))</f>
        <v>0</v>
      </c>
      <c r="H76" s="84">
        <f t="shared" ref="H76" si="518">TRUNC(E76*G76)</f>
        <v>0</v>
      </c>
      <c r="I76" s="99"/>
      <c r="J76" s="66"/>
      <c r="K76" s="67"/>
      <c r="L76" s="68"/>
      <c r="M76" s="85" t="str">
        <f t="shared" ref="M76" si="519">(C76)</f>
        <v>アッパーホリゾントライト　ＵＨ</v>
      </c>
      <c r="N76" s="85" t="str">
        <f t="shared" si="0"/>
        <v>100Wﾊﾛｹﾞﾝ×72灯 4色配線 L=10.8m</v>
      </c>
      <c r="O76" s="86">
        <f t="shared" ref="O76:P76" si="520">E76</f>
        <v>6</v>
      </c>
      <c r="P76" s="87" t="str">
        <f t="shared" si="520"/>
        <v>台</v>
      </c>
      <c r="Q76" s="88">
        <f t="shared" ref="Q76" si="521">ROUNDDOWN(IF(COUNT($AP76)=0,0,MIN($AP76)),0)</f>
        <v>0</v>
      </c>
      <c r="R76" s="89"/>
      <c r="S76" s="90"/>
      <c r="T76" s="90"/>
      <c r="U76" s="56">
        <f t="shared" ref="U76" si="522">$U$62</f>
        <v>1</v>
      </c>
      <c r="V76" s="57" t="str">
        <f t="shared" ref="V76" si="523">IF(COUNT(R76:T76)=0,"",ROUNDDOWN(MIN(R76:T76)*U76,-1))</f>
        <v/>
      </c>
      <c r="W76" s="91"/>
      <c r="X76" s="90"/>
      <c r="Y76" s="90"/>
      <c r="Z76" s="90"/>
      <c r="AA76" s="90">
        <f t="shared" ref="AA76" si="524">MIN(V76:Z76)</f>
        <v>0</v>
      </c>
      <c r="AB76" s="92">
        <f t="shared" ref="AB76" si="525">$AB$10</f>
        <v>1.1000000000000001</v>
      </c>
      <c r="AC76" s="90">
        <f t="shared" ref="AC76" si="526">AA76*AB76</f>
        <v>0</v>
      </c>
      <c r="AD76" s="92"/>
      <c r="AE76" s="92"/>
      <c r="AF76" s="92"/>
      <c r="AG76" s="92">
        <f t="shared" ref="AG76" si="527">$AG$10</f>
        <v>0.03</v>
      </c>
      <c r="AH76" s="90">
        <f t="shared" ref="AH76" si="528">AC76*((1+AD76)+AE76+AF76+AG76)</f>
        <v>0</v>
      </c>
      <c r="AI76" s="90" t="e">
        <f>IF($AI75="",0,VLOOKUP(AI75,#REF!,2,FALSE))</f>
        <v>#REF!</v>
      </c>
      <c r="AJ76" s="90">
        <f>IF($AJ75="",0,VLOOKUP(AJ75,#REF!,2,FALSE))</f>
        <v>0</v>
      </c>
      <c r="AK76" s="90" t="e">
        <f>IF(AI76="","",AI76*AK75*$AM$63)</f>
        <v>#REF!</v>
      </c>
      <c r="AL76" s="90">
        <f t="shared" ref="AL76" si="529">IF(AJ76="","",AJ76*AL75)</f>
        <v>0</v>
      </c>
      <c r="AM76" s="90">
        <f>IF($AM75=0,0,#REF!)</f>
        <v>0</v>
      </c>
      <c r="AN76" s="90" t="e">
        <f t="shared" ref="AN76" si="530">IF(AI76="",0,AK76*AN75)+IF(AJ76="",0,AL76*AN75)</f>
        <v>#REF!</v>
      </c>
      <c r="AO76" s="90" t="e">
        <f t="shared" ref="AO76" si="531">SUM(AK76:AN76)</f>
        <v>#REF!</v>
      </c>
      <c r="AP76" s="90" t="e">
        <f t="shared" ref="AP76" si="532">AH76+AO76</f>
        <v>#REF!</v>
      </c>
      <c r="AQ76" s="11"/>
    </row>
    <row r="77" spans="2:43" s="2" customFormat="1" ht="20.25" customHeight="1">
      <c r="B77" s="93"/>
      <c r="C77" s="62"/>
      <c r="D77" s="62" t="s">
        <v>80</v>
      </c>
      <c r="E77" s="63"/>
      <c r="F77" s="64"/>
      <c r="G77" s="65"/>
      <c r="H77" s="65"/>
      <c r="I77" s="94"/>
      <c r="J77" s="66"/>
      <c r="K77" s="67"/>
      <c r="L77" s="68"/>
      <c r="M77" s="69"/>
      <c r="N77" s="69" t="str">
        <f t="shared" si="0"/>
        <v>再使用しない</v>
      </c>
      <c r="O77" s="70"/>
      <c r="P77" s="71"/>
      <c r="Q77" s="72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3"/>
      <c r="S77" s="74"/>
      <c r="T77" s="74"/>
      <c r="U77" s="75"/>
      <c r="V77" s="76"/>
      <c r="W77" s="77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8" t="s">
        <v>30</v>
      </c>
      <c r="AJ77" s="79"/>
      <c r="AK77" s="80">
        <v>0.39800000000000002</v>
      </c>
      <c r="AL77" s="80"/>
      <c r="AM77" s="80"/>
      <c r="AN77" s="80">
        <v>0.25</v>
      </c>
      <c r="AO77" s="74"/>
      <c r="AP77" s="74" t="e">
        <f>IF(AND($V78&lt;=0,$AH78=0,$AO78=0),"見積",IF(AND($V78=0,$AH78&lt;=0,$AO78=0),"材",IF(AND($V78=0,$AH78=0,$AO78&lt;=0),"労","複合")))</f>
        <v>#REF!</v>
      </c>
      <c r="AQ77" s="11"/>
    </row>
    <row r="78" spans="2:43" s="2" customFormat="1" ht="20.25" customHeight="1">
      <c r="B78" s="95"/>
      <c r="C78" s="81" t="s">
        <v>150</v>
      </c>
      <c r="D78" s="81" t="s">
        <v>151</v>
      </c>
      <c r="E78" s="82">
        <v>3</v>
      </c>
      <c r="F78" s="83" t="s">
        <v>26</v>
      </c>
      <c r="G78" s="84">
        <f t="shared" ref="G78" si="534">IF(Q78&lt;10,ROUNDDOWN(Q78,0),IF(Q78&lt;100,ROUNDDOWN((Q78),0),IF(Q78&lt;1000,ROUNDDOWN((Q78),-1),ROUNDDOWN(Q78,-(LEN(TEXT(Q78,"0"))-3)))))</f>
        <v>0</v>
      </c>
      <c r="H78" s="84">
        <f t="shared" ref="H78" si="535">TRUNC(E78*G78)</f>
        <v>0</v>
      </c>
      <c r="I78" s="99"/>
      <c r="J78" s="66"/>
      <c r="K78" s="67"/>
      <c r="L78" s="68"/>
      <c r="M78" s="85" t="str">
        <f>(C78)</f>
        <v>スポットライト　ＳＰ１</v>
      </c>
      <c r="N78" s="85" t="str">
        <f t="shared" si="0"/>
        <v>500Wﾊﾛｹﾞﾝ6型平凸ﾚﾝｽﾞｽﾎﾟｯﾄﾗｲﾄ</v>
      </c>
      <c r="O78" s="86">
        <f>E78</f>
        <v>3</v>
      </c>
      <c r="P78" s="87" t="str">
        <f t="shared" ref="P78" si="536">F78</f>
        <v>台</v>
      </c>
      <c r="Q78" s="88">
        <f>ROUNDDOWN(IF(COUNT($AP78)=0,0,MIN($AP78)),0)</f>
        <v>0</v>
      </c>
      <c r="R78" s="89"/>
      <c r="S78" s="90"/>
      <c r="T78" s="90"/>
      <c r="U78" s="56">
        <f t="shared" ref="U78" si="537">$U$62</f>
        <v>1</v>
      </c>
      <c r="V78" s="57" t="str">
        <f t="shared" ref="V78" si="538">IF(COUNT(R78:T78)=0,"",ROUNDDOWN(MIN(R78:T78)*U78,-1))</f>
        <v/>
      </c>
      <c r="W78" s="91"/>
      <c r="X78" s="90"/>
      <c r="Y78" s="90"/>
      <c r="Z78" s="90"/>
      <c r="AA78" s="90">
        <f t="shared" ref="AA78" si="539">MIN(V78:Z78)</f>
        <v>0</v>
      </c>
      <c r="AB78" s="92">
        <f>$AB$10</f>
        <v>1.1000000000000001</v>
      </c>
      <c r="AC78" s="90">
        <f t="shared" ref="AC78" si="540">AA78*AB78</f>
        <v>0</v>
      </c>
      <c r="AD78" s="92"/>
      <c r="AE78" s="92"/>
      <c r="AF78" s="92"/>
      <c r="AG78" s="92">
        <f>$AG$10</f>
        <v>0.03</v>
      </c>
      <c r="AH78" s="90">
        <f t="shared" ref="AH78" si="541">AC78*((1+AD78)+AE78+AF78+AG78)</f>
        <v>0</v>
      </c>
      <c r="AI78" s="90" t="e">
        <f>IF($AI77="",0,VLOOKUP(AI77,#REF!,2,FALSE))</f>
        <v>#REF!</v>
      </c>
      <c r="AJ78" s="90">
        <f>IF($AJ77="",0,VLOOKUP(AJ77,#REF!,2,FALSE))</f>
        <v>0</v>
      </c>
      <c r="AK78" s="90" t="e">
        <f>IF(AI78="","",AI78*AK77*$AM$63)</f>
        <v>#REF!</v>
      </c>
      <c r="AL78" s="90">
        <f t="shared" ref="AL78" si="542">IF(AJ78="","",AJ78*AL77)</f>
        <v>0</v>
      </c>
      <c r="AM78" s="90">
        <f>IF($AM77=0,0,#REF!)</f>
        <v>0</v>
      </c>
      <c r="AN78" s="90" t="e">
        <f t="shared" ref="AN78" si="543">IF(AI78="",0,AK78*AN77)+IF(AJ78="",0,AL78*AN77)</f>
        <v>#REF!</v>
      </c>
      <c r="AO78" s="90" t="e">
        <f t="shared" ref="AO78" si="544">SUM(AK78:AN78)</f>
        <v>#REF!</v>
      </c>
      <c r="AP78" s="90" t="e">
        <f t="shared" ref="AP78" si="545">AH78+AO78</f>
        <v>#REF!</v>
      </c>
      <c r="AQ78" s="11"/>
    </row>
    <row r="79" spans="2:43" s="2" customFormat="1" ht="20.25" customHeight="1">
      <c r="B79" s="93"/>
      <c r="C79" s="62"/>
      <c r="D79" s="62" t="s">
        <v>80</v>
      </c>
      <c r="E79" s="63"/>
      <c r="F79" s="64"/>
      <c r="G79" s="65"/>
      <c r="H79" s="65"/>
      <c r="I79" s="94"/>
      <c r="J79" s="66"/>
      <c r="K79" s="67"/>
      <c r="L79" s="68"/>
      <c r="M79" s="69"/>
      <c r="N79" s="69" t="str">
        <f t="shared" si="0"/>
        <v>再使用しない</v>
      </c>
      <c r="O79" s="70"/>
      <c r="P79" s="71"/>
      <c r="Q79" s="72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3"/>
      <c r="S79" s="74"/>
      <c r="T79" s="74"/>
      <c r="U79" s="75"/>
      <c r="V79" s="76"/>
      <c r="W79" s="77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8" t="s">
        <v>30</v>
      </c>
      <c r="AJ79" s="79"/>
      <c r="AK79" s="80">
        <v>0.39800000000000002</v>
      </c>
      <c r="AL79" s="80"/>
      <c r="AM79" s="80"/>
      <c r="AN79" s="80">
        <v>0.25</v>
      </c>
      <c r="AO79" s="74"/>
      <c r="AP79" s="74" t="e">
        <f t="shared" ref="AP79:AP95" si="547">IF(AND($V80&lt;=0,$AH80=0,$AO80=0),"見積",IF(AND($V80=0,$AH80&lt;=0,$AO80=0),"材",IF(AND($V80=0,$AH80=0,$AO80&lt;=0),"労","複合")))</f>
        <v>#REF!</v>
      </c>
      <c r="AQ79" s="11"/>
    </row>
    <row r="80" spans="2:43" s="2" customFormat="1" ht="20.25" customHeight="1">
      <c r="B80" s="95"/>
      <c r="C80" s="81" t="s">
        <v>152</v>
      </c>
      <c r="D80" s="81" t="s">
        <v>153</v>
      </c>
      <c r="E80" s="82">
        <v>3</v>
      </c>
      <c r="F80" s="83" t="s">
        <v>26</v>
      </c>
      <c r="G80" s="84">
        <f t="shared" ref="G80" si="548">IF(Q80&lt;10,ROUNDDOWN(Q80,0),IF(Q80&lt;100,ROUNDDOWN((Q80),0),IF(Q80&lt;1000,ROUNDDOWN((Q80),-1),ROUNDDOWN(Q80,-(LEN(TEXT(Q80,"0"))-3)))))</f>
        <v>0</v>
      </c>
      <c r="H80" s="84">
        <f t="shared" ref="H80" si="549">TRUNC(E80*G80)</f>
        <v>0</v>
      </c>
      <c r="I80" s="99"/>
      <c r="J80" s="66"/>
      <c r="K80" s="67"/>
      <c r="L80" s="68"/>
      <c r="M80" s="85" t="str">
        <f t="shared" ref="M80" si="550">(C80)</f>
        <v>スポットライト　ＳＰ２</v>
      </c>
      <c r="N80" s="85" t="str">
        <f t="shared" si="0"/>
        <v>500Wﾊﾛｹﾞﾝ6型ﾌﾚﾈﾙﾚﾝｽﾞｽﾎﾟｯﾄﾗｲﾄ</v>
      </c>
      <c r="O80" s="86">
        <f t="shared" ref="O80:P80" si="551">E80</f>
        <v>3</v>
      </c>
      <c r="P80" s="87" t="str">
        <f t="shared" si="551"/>
        <v>台</v>
      </c>
      <c r="Q80" s="88">
        <f t="shared" ref="Q80:Q96" si="552">ROUNDDOWN(IF(COUNT($AP80)=0,0,MIN($AP80)),0)</f>
        <v>0</v>
      </c>
      <c r="R80" s="89"/>
      <c r="S80" s="90"/>
      <c r="T80" s="90"/>
      <c r="U80" s="56">
        <f t="shared" ref="U80:U96" si="553">$U$62</f>
        <v>1</v>
      </c>
      <c r="V80" s="57" t="str">
        <f t="shared" ref="V80" si="554">IF(COUNT(R80:T80)=0,"",ROUNDDOWN(MIN(R80:T80)*U80,-1))</f>
        <v/>
      </c>
      <c r="W80" s="91"/>
      <c r="X80" s="90"/>
      <c r="Y80" s="90"/>
      <c r="Z80" s="90"/>
      <c r="AA80" s="90">
        <f t="shared" ref="AA80" si="555">MIN(V80:Z80)</f>
        <v>0</v>
      </c>
      <c r="AB80" s="92">
        <f>$AB$10</f>
        <v>1.1000000000000001</v>
      </c>
      <c r="AC80" s="90">
        <f t="shared" ref="AC80" si="556">AA80*AB80</f>
        <v>0</v>
      </c>
      <c r="AD80" s="92"/>
      <c r="AE80" s="92"/>
      <c r="AF80" s="92"/>
      <c r="AG80" s="92">
        <f>$AG$10</f>
        <v>0.03</v>
      </c>
      <c r="AH80" s="90">
        <f t="shared" ref="AH80" si="557">AC80*((1+AD80)+AE80+AF80+AG80)</f>
        <v>0</v>
      </c>
      <c r="AI80" s="90" t="e">
        <f>IF($AI79="",0,VLOOKUP(AI79,#REF!,2,FALSE))</f>
        <v>#REF!</v>
      </c>
      <c r="AJ80" s="90">
        <f>IF($AJ79="",0,VLOOKUP(AJ79,#REF!,2,FALSE))</f>
        <v>0</v>
      </c>
      <c r="AK80" s="90" t="e">
        <f>IF(AI80="","",AI80*AK79*$AM$63)</f>
        <v>#REF!</v>
      </c>
      <c r="AL80" s="90">
        <f t="shared" ref="AL80" si="558">IF(AJ80="","",AJ80*AL79)</f>
        <v>0</v>
      </c>
      <c r="AM80" s="90">
        <f>IF($AM79=0,0,#REF!)</f>
        <v>0</v>
      </c>
      <c r="AN80" s="90" t="e">
        <f t="shared" ref="AN80" si="559">IF(AI80="",0,AK80*AN79)+IF(AJ80="",0,AL80*AN79)</f>
        <v>#REF!</v>
      </c>
      <c r="AO80" s="90" t="e">
        <f t="shared" ref="AO80" si="560">SUM(AK80:AN80)</f>
        <v>#REF!</v>
      </c>
      <c r="AP80" s="90" t="e">
        <f t="shared" ref="AP80" si="561">AH80+AO80</f>
        <v>#REF!</v>
      </c>
      <c r="AQ80" s="11"/>
    </row>
    <row r="81" spans="2:43" s="2" customFormat="1" ht="20.25" customHeight="1">
      <c r="B81" s="93"/>
      <c r="C81" s="62"/>
      <c r="D81" s="62" t="s">
        <v>80</v>
      </c>
      <c r="E81" s="63"/>
      <c r="F81" s="64"/>
      <c r="G81" s="65"/>
      <c r="H81" s="65"/>
      <c r="I81" s="94"/>
      <c r="J81" s="66"/>
      <c r="K81" s="67"/>
      <c r="L81" s="68"/>
      <c r="M81" s="69"/>
      <c r="N81" s="69" t="str">
        <f t="shared" si="0"/>
        <v>再使用しない</v>
      </c>
      <c r="O81" s="70"/>
      <c r="P81" s="71"/>
      <c r="Q81" s="72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3"/>
      <c r="S81" s="74"/>
      <c r="T81" s="74"/>
      <c r="U81" s="75"/>
      <c r="V81" s="76"/>
      <c r="W81" s="77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8" t="s">
        <v>30</v>
      </c>
      <c r="AJ81" s="79"/>
      <c r="AK81" s="80">
        <v>0.39800000000000002</v>
      </c>
      <c r="AL81" s="80"/>
      <c r="AM81" s="80"/>
      <c r="AN81" s="80">
        <v>0.25</v>
      </c>
      <c r="AO81" s="74"/>
      <c r="AP81" s="74" t="e">
        <f t="shared" si="547"/>
        <v>#REF!</v>
      </c>
      <c r="AQ81" s="11"/>
    </row>
    <row r="82" spans="2:43" s="2" customFormat="1" ht="20.25" customHeight="1">
      <c r="B82" s="95"/>
      <c r="C82" s="81" t="s">
        <v>154</v>
      </c>
      <c r="D82" s="81" t="s">
        <v>155</v>
      </c>
      <c r="E82" s="82">
        <v>6</v>
      </c>
      <c r="F82" s="83" t="s">
        <v>26</v>
      </c>
      <c r="G82" s="84">
        <f t="shared" ref="G82" si="563">IF(Q82&lt;10,ROUNDDOWN(Q82,0),IF(Q82&lt;100,ROUNDDOWN((Q82),0),IF(Q82&lt;1000,ROUNDDOWN((Q82),-1),ROUNDDOWN(Q82,-(LEN(TEXT(Q82,"0"))-3)))))</f>
        <v>0</v>
      </c>
      <c r="H82" s="84">
        <f t="shared" ref="H82" si="564">TRUNC(E82*G82)</f>
        <v>0</v>
      </c>
      <c r="I82" s="99"/>
      <c r="J82" s="66"/>
      <c r="K82" s="67"/>
      <c r="L82" s="68"/>
      <c r="M82" s="85" t="str">
        <f t="shared" ref="M82" si="565">(C82)</f>
        <v>サイドスポットライト　ＳＬ</v>
      </c>
      <c r="N82" s="85" t="str">
        <f t="shared" si="0"/>
        <v>1kWﾊﾛｹﾞﾝ8型平凸ﾚﾝｽﾞｽﾎﾟｯﾄﾗｲﾄ</v>
      </c>
      <c r="O82" s="86">
        <f t="shared" ref="O82:P82" si="566">E82</f>
        <v>6</v>
      </c>
      <c r="P82" s="87" t="str">
        <f t="shared" si="566"/>
        <v>台</v>
      </c>
      <c r="Q82" s="88">
        <f t="shared" si="552"/>
        <v>0</v>
      </c>
      <c r="R82" s="89"/>
      <c r="S82" s="90"/>
      <c r="T82" s="90"/>
      <c r="U82" s="56">
        <f t="shared" si="553"/>
        <v>1</v>
      </c>
      <c r="V82" s="57" t="str">
        <f t="shared" ref="V82" si="567">IF(COUNT(R82:T82)=0,"",ROUNDDOWN(MIN(R82:T82)*U82,-1))</f>
        <v/>
      </c>
      <c r="W82" s="91"/>
      <c r="X82" s="90"/>
      <c r="Y82" s="90"/>
      <c r="Z82" s="90"/>
      <c r="AA82" s="90">
        <f t="shared" ref="AA82" si="568">MIN(V82:Z82)</f>
        <v>0</v>
      </c>
      <c r="AB82" s="92">
        <f t="shared" ref="AB82" si="569">$AB$10</f>
        <v>1.1000000000000001</v>
      </c>
      <c r="AC82" s="90">
        <f t="shared" ref="AC82" si="570">AA82*AB82</f>
        <v>0</v>
      </c>
      <c r="AD82" s="92"/>
      <c r="AE82" s="92"/>
      <c r="AF82" s="92"/>
      <c r="AG82" s="92">
        <f t="shared" ref="AG82" si="571">$AG$10</f>
        <v>0.03</v>
      </c>
      <c r="AH82" s="90">
        <f t="shared" ref="AH82" si="572">AC82*((1+AD82)+AE82+AF82+AG82)</f>
        <v>0</v>
      </c>
      <c r="AI82" s="90" t="e">
        <f>IF($AI81="",0,VLOOKUP(AI81,#REF!,2,FALSE))</f>
        <v>#REF!</v>
      </c>
      <c r="AJ82" s="90">
        <f>IF($AJ81="",0,VLOOKUP(AJ81,#REF!,2,FALSE))</f>
        <v>0</v>
      </c>
      <c r="AK82" s="90" t="e">
        <f t="shared" ref="AK82" si="573">IF(AI82="","",AI82*AK81*$AM$63)</f>
        <v>#REF!</v>
      </c>
      <c r="AL82" s="90">
        <f t="shared" ref="AL82" si="574">IF(AJ82="","",AJ82*AL81)</f>
        <v>0</v>
      </c>
      <c r="AM82" s="90">
        <f>IF($AM81=0,0,#REF!)</f>
        <v>0</v>
      </c>
      <c r="AN82" s="90" t="e">
        <f t="shared" ref="AN82" si="575">IF(AI82="",0,AK82*AN81)+IF(AJ82="",0,AL82*AN81)</f>
        <v>#REF!</v>
      </c>
      <c r="AO82" s="90" t="e">
        <f t="shared" ref="AO82" si="576">SUM(AK82:AN82)</f>
        <v>#REF!</v>
      </c>
      <c r="AP82" s="90" t="e">
        <f t="shared" ref="AP82" si="577">AH82+AO82</f>
        <v>#REF!</v>
      </c>
      <c r="AQ82" s="11"/>
    </row>
    <row r="83" spans="2:43" s="2" customFormat="1" ht="20.25" customHeight="1">
      <c r="B83" s="93"/>
      <c r="C83" s="62"/>
      <c r="D83" s="62" t="s">
        <v>80</v>
      </c>
      <c r="E83" s="63"/>
      <c r="F83" s="64"/>
      <c r="G83" s="65"/>
      <c r="H83" s="65"/>
      <c r="I83" s="94"/>
      <c r="J83" s="66"/>
      <c r="K83" s="67"/>
      <c r="L83" s="68"/>
      <c r="M83" s="69"/>
      <c r="N83" s="69" t="str">
        <f t="shared" si="0"/>
        <v>再使用しない</v>
      </c>
      <c r="O83" s="70"/>
      <c r="P83" s="71"/>
      <c r="Q83" s="72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3"/>
      <c r="S83" s="74"/>
      <c r="T83" s="74"/>
      <c r="U83" s="75"/>
      <c r="V83" s="76"/>
      <c r="W83" s="77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8" t="s">
        <v>30</v>
      </c>
      <c r="AJ83" s="79"/>
      <c r="AK83" s="80">
        <v>0.156</v>
      </c>
      <c r="AL83" s="80"/>
      <c r="AM83" s="80"/>
      <c r="AN83" s="80">
        <v>0.25</v>
      </c>
      <c r="AO83" s="74"/>
      <c r="AP83" s="74" t="e">
        <f t="shared" si="547"/>
        <v>#REF!</v>
      </c>
      <c r="AQ83" s="11"/>
    </row>
    <row r="84" spans="2:43" s="2" customFormat="1" ht="20.25" customHeight="1">
      <c r="B84" s="95"/>
      <c r="C84" s="81" t="s">
        <v>156</v>
      </c>
      <c r="D84" s="81" t="s">
        <v>157</v>
      </c>
      <c r="E84" s="82">
        <v>2</v>
      </c>
      <c r="F84" s="83" t="s">
        <v>26</v>
      </c>
      <c r="G84" s="84">
        <f t="shared" ref="G84" si="579">IF(Q84&lt;10,ROUNDDOWN(Q84,0),IF(Q84&lt;100,ROUNDDOWN((Q84),0),IF(Q84&lt;1000,ROUNDDOWN((Q84),-1),ROUNDDOWN(Q84,-(LEN(TEXT(Q84,"0"))-3)))))</f>
        <v>0</v>
      </c>
      <c r="H84" s="84">
        <f t="shared" ref="H84" si="580">TRUNC(E84*G84)</f>
        <v>0</v>
      </c>
      <c r="I84" s="99"/>
      <c r="J84" s="66"/>
      <c r="K84" s="67"/>
      <c r="L84" s="68"/>
      <c r="M84" s="85" t="str">
        <f t="shared" ref="M84" si="581">(C84)</f>
        <v>サイドスポットコンセント</v>
      </c>
      <c r="N84" s="85" t="str">
        <f t="shared" si="0"/>
        <v>C型　20A　3口用　新金属ﾌﾟﾚｰﾄ</v>
      </c>
      <c r="O84" s="86">
        <f t="shared" ref="O84:P84" si="582">E84</f>
        <v>2</v>
      </c>
      <c r="P84" s="87" t="str">
        <f t="shared" si="582"/>
        <v>台</v>
      </c>
      <c r="Q84" s="88">
        <f t="shared" si="552"/>
        <v>0</v>
      </c>
      <c r="R84" s="89"/>
      <c r="S84" s="90"/>
      <c r="T84" s="90"/>
      <c r="U84" s="56">
        <f t="shared" si="553"/>
        <v>1</v>
      </c>
      <c r="V84" s="57" t="str">
        <f t="shared" ref="V84" si="583">IF(COUNT(R84:T84)=0,"",ROUNDDOWN(MIN(R84:T84)*U84,-1))</f>
        <v/>
      </c>
      <c r="W84" s="91"/>
      <c r="X84" s="90"/>
      <c r="Y84" s="90"/>
      <c r="Z84" s="90"/>
      <c r="AA84" s="90">
        <f t="shared" ref="AA84" si="584">MIN(V84:Z84)</f>
        <v>0</v>
      </c>
      <c r="AB84" s="92">
        <f t="shared" ref="AB84" si="585">$AB$10</f>
        <v>1.1000000000000001</v>
      </c>
      <c r="AC84" s="90">
        <f t="shared" ref="AC84" si="586">AA84*AB84</f>
        <v>0</v>
      </c>
      <c r="AD84" s="92"/>
      <c r="AE84" s="92"/>
      <c r="AF84" s="92"/>
      <c r="AG84" s="92">
        <f t="shared" ref="AG84" si="587">$AG$10</f>
        <v>0.03</v>
      </c>
      <c r="AH84" s="90">
        <f t="shared" ref="AH84" si="588">AC84*((1+AD84)+AE84+AF84+AG84)</f>
        <v>0</v>
      </c>
      <c r="AI84" s="90" t="e">
        <f>IF($AI83="",0,VLOOKUP(AI83,#REF!,2,FALSE))</f>
        <v>#REF!</v>
      </c>
      <c r="AJ84" s="90">
        <f>IF($AJ83="",0,VLOOKUP(AJ83,#REF!,2,FALSE))</f>
        <v>0</v>
      </c>
      <c r="AK84" s="90" t="e">
        <f t="shared" ref="AK84" si="589">IF(AI84="","",AI84*AK83*$AM$63)</f>
        <v>#REF!</v>
      </c>
      <c r="AL84" s="90">
        <f t="shared" ref="AL84" si="590">IF(AJ84="","",AJ84*AL83)</f>
        <v>0</v>
      </c>
      <c r="AM84" s="90">
        <f>IF($AM83=0,0,#REF!)</f>
        <v>0</v>
      </c>
      <c r="AN84" s="90" t="e">
        <f t="shared" ref="AN84" si="591">IF(AI84="",0,AK84*AN83)+IF(AJ84="",0,AL84*AN83)</f>
        <v>#REF!</v>
      </c>
      <c r="AO84" s="90" t="e">
        <f t="shared" ref="AO84" si="592">SUM(AK84:AN84)</f>
        <v>#REF!</v>
      </c>
      <c r="AP84" s="90" t="e">
        <f t="shared" ref="AP84" si="593">AH84+AO84</f>
        <v>#REF!</v>
      </c>
      <c r="AQ84" s="11"/>
    </row>
    <row r="85" spans="2:43" s="2" customFormat="1" ht="20.25" customHeight="1">
      <c r="B85" s="93"/>
      <c r="C85" s="62"/>
      <c r="D85" s="62" t="s">
        <v>80</v>
      </c>
      <c r="E85" s="63"/>
      <c r="F85" s="64"/>
      <c r="G85" s="65"/>
      <c r="H85" s="65"/>
      <c r="I85" s="94"/>
      <c r="J85" s="66"/>
      <c r="K85" s="67"/>
      <c r="L85" s="68"/>
      <c r="M85" s="69"/>
      <c r="N85" s="69" t="str">
        <f t="shared" si="0"/>
        <v>再使用しない</v>
      </c>
      <c r="O85" s="70"/>
      <c r="P85" s="71"/>
      <c r="Q85" s="72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3"/>
      <c r="S85" s="74"/>
      <c r="T85" s="74"/>
      <c r="U85" s="75"/>
      <c r="V85" s="76"/>
      <c r="W85" s="77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8" t="s">
        <v>30</v>
      </c>
      <c r="AJ85" s="79"/>
      <c r="AK85" s="80">
        <v>0.1</v>
      </c>
      <c r="AL85" s="80"/>
      <c r="AM85" s="80"/>
      <c r="AN85" s="80">
        <v>0.25</v>
      </c>
      <c r="AO85" s="74"/>
      <c r="AP85" s="74" t="e">
        <f t="shared" si="547"/>
        <v>#REF!</v>
      </c>
      <c r="AQ85" s="11"/>
    </row>
    <row r="86" spans="2:43" s="2" customFormat="1" ht="20.25" customHeight="1">
      <c r="B86" s="95"/>
      <c r="C86" s="81" t="s">
        <v>158</v>
      </c>
      <c r="D86" s="81" t="s">
        <v>159</v>
      </c>
      <c r="E86" s="82">
        <v>6</v>
      </c>
      <c r="F86" s="83" t="s">
        <v>26</v>
      </c>
      <c r="G86" s="84">
        <f t="shared" ref="G86" si="595">IF(Q86&lt;10,ROUNDDOWN(Q86,0),IF(Q86&lt;100,ROUNDDOWN((Q86),0),IF(Q86&lt;1000,ROUNDDOWN((Q86),-1),ROUNDDOWN(Q86,-(LEN(TEXT(Q86,"0"))-3)))))</f>
        <v>0</v>
      </c>
      <c r="H86" s="84">
        <f t="shared" ref="H86" si="596">TRUNC(E86*G86)</f>
        <v>0</v>
      </c>
      <c r="I86" s="99"/>
      <c r="J86" s="66"/>
      <c r="K86" s="67"/>
      <c r="L86" s="68"/>
      <c r="M86" s="85" t="str">
        <f t="shared" ref="M86" si="597">(C86)</f>
        <v>ロングハンガー　</v>
      </c>
      <c r="N86" s="85" t="str">
        <f t="shared" si="0"/>
        <v>（ｻｲﾄﾞｽﾎﾟｯﾄﾗｲﾄ用）</v>
      </c>
      <c r="O86" s="86">
        <f t="shared" ref="O86:P86" si="598">E86</f>
        <v>6</v>
      </c>
      <c r="P86" s="87" t="str">
        <f t="shared" si="598"/>
        <v>台</v>
      </c>
      <c r="Q86" s="88">
        <f t="shared" si="552"/>
        <v>0</v>
      </c>
      <c r="R86" s="89"/>
      <c r="S86" s="90"/>
      <c r="T86" s="90"/>
      <c r="U86" s="56">
        <f t="shared" si="553"/>
        <v>1</v>
      </c>
      <c r="V86" s="57" t="str">
        <f t="shared" ref="V86" si="599">IF(COUNT(R86:T86)=0,"",ROUNDDOWN(MIN(R86:T86)*U86,-1))</f>
        <v/>
      </c>
      <c r="W86" s="91"/>
      <c r="X86" s="90"/>
      <c r="Y86" s="90"/>
      <c r="Z86" s="90"/>
      <c r="AA86" s="90">
        <f t="shared" ref="AA86" si="600">MIN(V86:Z86)</f>
        <v>0</v>
      </c>
      <c r="AB86" s="92">
        <f t="shared" ref="AB86" si="601">$AB$10</f>
        <v>1.1000000000000001</v>
      </c>
      <c r="AC86" s="90">
        <f t="shared" ref="AC86" si="602">AA86*AB86</f>
        <v>0</v>
      </c>
      <c r="AD86" s="92"/>
      <c r="AE86" s="92"/>
      <c r="AF86" s="92"/>
      <c r="AG86" s="92">
        <f t="shared" ref="AG86" si="603">$AG$10</f>
        <v>0.03</v>
      </c>
      <c r="AH86" s="90">
        <f t="shared" ref="AH86" si="604">AC86*((1+AD86)+AE86+AF86+AG86)</f>
        <v>0</v>
      </c>
      <c r="AI86" s="90" t="e">
        <f>IF($AI85="",0,VLOOKUP(AI85,#REF!,2,FALSE))</f>
        <v>#REF!</v>
      </c>
      <c r="AJ86" s="90">
        <f>IF($AJ85="",0,VLOOKUP(AJ85,#REF!,2,FALSE))</f>
        <v>0</v>
      </c>
      <c r="AK86" s="90" t="e">
        <f t="shared" ref="AK86" si="605">IF(AI86="","",AI86*AK85*$AM$63)</f>
        <v>#REF!</v>
      </c>
      <c r="AL86" s="90">
        <f t="shared" ref="AL86" si="606">IF(AJ86="","",AJ86*AL85)</f>
        <v>0</v>
      </c>
      <c r="AM86" s="90">
        <f>IF($AM85=0,0,#REF!)</f>
        <v>0</v>
      </c>
      <c r="AN86" s="90" t="e">
        <f t="shared" ref="AN86" si="607">IF(AI86="",0,AK86*AN85)+IF(AJ86="",0,AL86*AN85)</f>
        <v>#REF!</v>
      </c>
      <c r="AO86" s="90" t="e">
        <f t="shared" ref="AO86" si="608">SUM(AK86:AN86)</f>
        <v>#REF!</v>
      </c>
      <c r="AP86" s="90" t="e">
        <f t="shared" ref="AP86" si="609">AH86+AO86</f>
        <v>#REF!</v>
      </c>
      <c r="AQ86" s="11"/>
    </row>
    <row r="87" spans="2:43" s="2" customFormat="1" ht="20.25" customHeight="1">
      <c r="B87" s="93"/>
      <c r="C87" s="62"/>
      <c r="D87" s="62" t="s">
        <v>80</v>
      </c>
      <c r="E87" s="63"/>
      <c r="F87" s="64"/>
      <c r="G87" s="65"/>
      <c r="H87" s="65"/>
      <c r="I87" s="94"/>
      <c r="J87" s="66"/>
      <c r="K87" s="67"/>
      <c r="L87" s="68"/>
      <c r="M87" s="69"/>
      <c r="N87" s="69" t="str">
        <f t="shared" si="0"/>
        <v>再使用しない</v>
      </c>
      <c r="O87" s="70"/>
      <c r="P87" s="71"/>
      <c r="Q87" s="72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3"/>
      <c r="S87" s="74"/>
      <c r="T87" s="74"/>
      <c r="U87" s="75"/>
      <c r="V87" s="76"/>
      <c r="W87" s="77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8" t="s">
        <v>30</v>
      </c>
      <c r="AJ87" s="79"/>
      <c r="AK87" s="80">
        <v>0.2</v>
      </c>
      <c r="AL87" s="80"/>
      <c r="AM87" s="80"/>
      <c r="AN87" s="80">
        <v>0.25</v>
      </c>
      <c r="AO87" s="74"/>
      <c r="AP87" s="74" t="e">
        <f t="shared" si="547"/>
        <v>#REF!</v>
      </c>
      <c r="AQ87" s="11"/>
    </row>
    <row r="88" spans="2:43" s="2" customFormat="1" ht="20.25" customHeight="1">
      <c r="B88" s="95"/>
      <c r="C88" s="81" t="s">
        <v>160</v>
      </c>
      <c r="D88" s="81" t="s">
        <v>161</v>
      </c>
      <c r="E88" s="82">
        <v>1</v>
      </c>
      <c r="F88" s="83" t="s">
        <v>26</v>
      </c>
      <c r="G88" s="84">
        <f t="shared" ref="G88" si="611">IF(Q88&lt;10,ROUNDDOWN(Q88,0),IF(Q88&lt;100,ROUNDDOWN((Q88),0),IF(Q88&lt;1000,ROUNDDOWN((Q88),-1),ROUNDDOWN(Q88,-(LEN(TEXT(Q88,"0"))-3)))))</f>
        <v>0</v>
      </c>
      <c r="H88" s="84">
        <f t="shared" ref="H88" si="612">TRUNC(E88*G88)</f>
        <v>0</v>
      </c>
      <c r="I88" s="99"/>
      <c r="J88" s="66"/>
      <c r="K88" s="67"/>
      <c r="L88" s="68"/>
      <c r="M88" s="85" t="str">
        <f t="shared" ref="M88" si="613">(C88)</f>
        <v>ケーブルリール（Ｂ用）</v>
      </c>
      <c r="N88" s="85" t="str">
        <f t="shared" si="0"/>
        <v>5.5Sq－11ｃ用</v>
      </c>
      <c r="O88" s="86">
        <f t="shared" ref="O88:P88" si="614">E88</f>
        <v>1</v>
      </c>
      <c r="P88" s="87" t="str">
        <f t="shared" si="614"/>
        <v>台</v>
      </c>
      <c r="Q88" s="88">
        <f t="shared" si="552"/>
        <v>0</v>
      </c>
      <c r="R88" s="89"/>
      <c r="S88" s="90"/>
      <c r="T88" s="90"/>
      <c r="U88" s="56">
        <f t="shared" si="553"/>
        <v>1</v>
      </c>
      <c r="V88" s="57" t="str">
        <f t="shared" ref="V88" si="615">IF(COUNT(R88:T88)=0,"",ROUNDDOWN(MIN(R88:T88)*U88,-1))</f>
        <v/>
      </c>
      <c r="W88" s="91"/>
      <c r="X88" s="90"/>
      <c r="Y88" s="90"/>
      <c r="Z88" s="90"/>
      <c r="AA88" s="90">
        <f t="shared" ref="AA88" si="616">MIN(V88:Z88)</f>
        <v>0</v>
      </c>
      <c r="AB88" s="92">
        <f t="shared" ref="AB88" si="617">$AB$10</f>
        <v>1.1000000000000001</v>
      </c>
      <c r="AC88" s="90">
        <f t="shared" ref="AC88" si="618">AA88*AB88</f>
        <v>0</v>
      </c>
      <c r="AD88" s="92"/>
      <c r="AE88" s="92"/>
      <c r="AF88" s="92"/>
      <c r="AG88" s="92">
        <f t="shared" ref="AG88" si="619">$AG$10</f>
        <v>0.03</v>
      </c>
      <c r="AH88" s="90">
        <f t="shared" ref="AH88" si="620">AC88*((1+AD88)+AE88+AF88+AG88)</f>
        <v>0</v>
      </c>
      <c r="AI88" s="90" t="e">
        <f>IF($AI87="",0,VLOOKUP(AI87,#REF!,2,FALSE))</f>
        <v>#REF!</v>
      </c>
      <c r="AJ88" s="90">
        <f>IF($AJ87="",0,VLOOKUP(AJ87,#REF!,2,FALSE))</f>
        <v>0</v>
      </c>
      <c r="AK88" s="90" t="e">
        <f t="shared" ref="AK88" si="621">IF(AI88="","",AI88*AK87*$AM$63)</f>
        <v>#REF!</v>
      </c>
      <c r="AL88" s="90">
        <f t="shared" ref="AL88" si="622">IF(AJ88="","",AJ88*AL87)</f>
        <v>0</v>
      </c>
      <c r="AM88" s="90">
        <f>IF($AM87=0,0,#REF!)</f>
        <v>0</v>
      </c>
      <c r="AN88" s="90" t="e">
        <f t="shared" ref="AN88" si="623">IF(AI88="",0,AK88*AN87)+IF(AJ88="",0,AL88*AN87)</f>
        <v>#REF!</v>
      </c>
      <c r="AO88" s="90" t="e">
        <f t="shared" ref="AO88" si="624">SUM(AK88:AN88)</f>
        <v>#REF!</v>
      </c>
      <c r="AP88" s="90" t="e">
        <f t="shared" ref="AP88" si="625">AH88+AO88</f>
        <v>#REF!</v>
      </c>
      <c r="AQ88" s="11"/>
    </row>
    <row r="89" spans="2:43" s="2" customFormat="1" ht="20.25" customHeight="1">
      <c r="B89" s="93"/>
      <c r="C89" s="62"/>
      <c r="D89" s="62" t="s">
        <v>80</v>
      </c>
      <c r="E89" s="63"/>
      <c r="F89" s="64"/>
      <c r="G89" s="65"/>
      <c r="H89" s="65"/>
      <c r="I89" s="94"/>
      <c r="J89" s="66"/>
      <c r="K89" s="67"/>
      <c r="L89" s="68"/>
      <c r="M89" s="69"/>
      <c r="N89" s="69" t="str">
        <f t="shared" si="0"/>
        <v>再使用しない</v>
      </c>
      <c r="O89" s="70"/>
      <c r="P89" s="71"/>
      <c r="Q89" s="72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3"/>
      <c r="S89" s="74"/>
      <c r="T89" s="74"/>
      <c r="U89" s="75"/>
      <c r="V89" s="76"/>
      <c r="W89" s="77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8" t="s">
        <v>30</v>
      </c>
      <c r="AJ89" s="79"/>
      <c r="AK89" s="80">
        <v>0.2</v>
      </c>
      <c r="AL89" s="80"/>
      <c r="AM89" s="80"/>
      <c r="AN89" s="80">
        <v>0.25</v>
      </c>
      <c r="AO89" s="74"/>
      <c r="AP89" s="74" t="e">
        <f t="shared" si="547"/>
        <v>#REF!</v>
      </c>
      <c r="AQ89" s="11"/>
    </row>
    <row r="90" spans="2:43" s="2" customFormat="1" ht="20.25" customHeight="1">
      <c r="B90" s="95"/>
      <c r="C90" s="81" t="s">
        <v>162</v>
      </c>
      <c r="D90" s="81" t="s">
        <v>163</v>
      </c>
      <c r="E90" s="82">
        <v>1</v>
      </c>
      <c r="F90" s="83" t="s">
        <v>26</v>
      </c>
      <c r="G90" s="84">
        <f t="shared" ref="G90" si="627">IF(Q90&lt;10,ROUNDDOWN(Q90,0),IF(Q90&lt;100,ROUNDDOWN((Q90),0),IF(Q90&lt;1000,ROUNDDOWN((Q90),-1),ROUNDDOWN(Q90,-(LEN(TEXT(Q90,"0"))-3)))))</f>
        <v>0</v>
      </c>
      <c r="H90" s="84">
        <f t="shared" ref="H90" si="628">TRUNC(E90*G90)</f>
        <v>0</v>
      </c>
      <c r="I90" s="99"/>
      <c r="J90" s="66"/>
      <c r="K90" s="67"/>
      <c r="L90" s="68"/>
      <c r="M90" s="85" t="str">
        <f t="shared" ref="M90" si="629">(C90)</f>
        <v>ケーブルリール（ＵＨ用）</v>
      </c>
      <c r="N90" s="85" t="str">
        <f t="shared" si="0"/>
        <v>5.5Sq－9ｃ用</v>
      </c>
      <c r="O90" s="86">
        <f t="shared" ref="O90:P90" si="630">E90</f>
        <v>1</v>
      </c>
      <c r="P90" s="87" t="str">
        <f t="shared" si="630"/>
        <v>台</v>
      </c>
      <c r="Q90" s="88">
        <f t="shared" si="552"/>
        <v>0</v>
      </c>
      <c r="R90" s="89"/>
      <c r="S90" s="90"/>
      <c r="T90" s="90"/>
      <c r="U90" s="56">
        <f t="shared" si="553"/>
        <v>1</v>
      </c>
      <c r="V90" s="57" t="str">
        <f t="shared" ref="V90" si="631">IF(COUNT(R90:T90)=0,"",ROUNDDOWN(MIN(R90:T90)*U90,-1))</f>
        <v/>
      </c>
      <c r="W90" s="91"/>
      <c r="X90" s="90"/>
      <c r="Y90" s="90"/>
      <c r="Z90" s="90"/>
      <c r="AA90" s="90">
        <f t="shared" ref="AA90" si="632">MIN(V90:Z90)</f>
        <v>0</v>
      </c>
      <c r="AB90" s="92">
        <f t="shared" ref="AB90" si="633">$AB$10</f>
        <v>1.1000000000000001</v>
      </c>
      <c r="AC90" s="90">
        <f t="shared" ref="AC90" si="634">AA90*AB90</f>
        <v>0</v>
      </c>
      <c r="AD90" s="92"/>
      <c r="AE90" s="92"/>
      <c r="AF90" s="92"/>
      <c r="AG90" s="92">
        <f t="shared" ref="AG90" si="635">$AG$10</f>
        <v>0.03</v>
      </c>
      <c r="AH90" s="90">
        <f t="shared" ref="AH90" si="636">AC90*((1+AD90)+AE90+AF90+AG90)</f>
        <v>0</v>
      </c>
      <c r="AI90" s="90" t="e">
        <f>IF($AI89="",0,VLOOKUP(AI89,#REF!,2,FALSE))</f>
        <v>#REF!</v>
      </c>
      <c r="AJ90" s="90">
        <f>IF($AJ89="",0,VLOOKUP(AJ89,#REF!,2,FALSE))</f>
        <v>0</v>
      </c>
      <c r="AK90" s="90" t="e">
        <f t="shared" ref="AK90" si="637">IF(AI90="","",AI90*AK89*$AM$63)</f>
        <v>#REF!</v>
      </c>
      <c r="AL90" s="90">
        <f t="shared" ref="AL90" si="638">IF(AJ90="","",AJ90*AL89)</f>
        <v>0</v>
      </c>
      <c r="AM90" s="90">
        <f>IF($AM89=0,0,#REF!)</f>
        <v>0</v>
      </c>
      <c r="AN90" s="90" t="e">
        <f t="shared" ref="AN90" si="639">IF(AI90="",0,AK90*AN89)+IF(AJ90="",0,AL90*AN89)</f>
        <v>#REF!</v>
      </c>
      <c r="AO90" s="90" t="e">
        <f t="shared" ref="AO90" si="640">SUM(AK90:AN90)</f>
        <v>#REF!</v>
      </c>
      <c r="AP90" s="90" t="e">
        <f t="shared" ref="AP90" si="641">AH90+AO90</f>
        <v>#REF!</v>
      </c>
      <c r="AQ90" s="11"/>
    </row>
    <row r="91" spans="2:43" s="2" customFormat="1" ht="20.25" customHeight="1">
      <c r="B91" s="93"/>
      <c r="C91" s="62"/>
      <c r="D91" s="62" t="s">
        <v>80</v>
      </c>
      <c r="E91" s="63"/>
      <c r="F91" s="64"/>
      <c r="G91" s="65"/>
      <c r="H91" s="65"/>
      <c r="I91" s="94"/>
      <c r="J91" s="66"/>
      <c r="K91" s="67"/>
      <c r="L91" s="68"/>
      <c r="M91" s="69"/>
      <c r="N91" s="69" t="str">
        <f t="shared" si="0"/>
        <v>再使用しない</v>
      </c>
      <c r="O91" s="70"/>
      <c r="P91" s="71"/>
      <c r="Q91" s="72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3"/>
      <c r="S91" s="74"/>
      <c r="T91" s="74"/>
      <c r="U91" s="75"/>
      <c r="V91" s="76"/>
      <c r="W91" s="77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8" t="s">
        <v>30</v>
      </c>
      <c r="AJ91" s="79"/>
      <c r="AK91" s="80">
        <v>7.1180000000000003</v>
      </c>
      <c r="AL91" s="80"/>
      <c r="AM91" s="80"/>
      <c r="AN91" s="80">
        <v>0.25</v>
      </c>
      <c r="AO91" s="74"/>
      <c r="AP91" s="74" t="e">
        <f t="shared" si="547"/>
        <v>#REF!</v>
      </c>
      <c r="AQ91" s="11"/>
    </row>
    <row r="92" spans="2:43" s="2" customFormat="1" ht="20.25" customHeight="1">
      <c r="B92" s="95"/>
      <c r="C92" s="81" t="s">
        <v>164</v>
      </c>
      <c r="D92" s="81" t="s">
        <v>165</v>
      </c>
      <c r="E92" s="82">
        <v>1</v>
      </c>
      <c r="F92" s="83" t="s">
        <v>128</v>
      </c>
      <c r="G92" s="84">
        <f t="shared" ref="G92" si="643">IF(Q92&lt;10,ROUNDDOWN(Q92,0),IF(Q92&lt;100,ROUNDDOWN((Q92),0),IF(Q92&lt;1000,ROUNDDOWN((Q92),-1),ROUNDDOWN(Q92,-(LEN(TEXT(Q92,"0"))-3)))))</f>
        <v>0</v>
      </c>
      <c r="H92" s="84">
        <f t="shared" ref="H92" si="644">TRUNC(E92*G92)</f>
        <v>0</v>
      </c>
      <c r="I92" s="99"/>
      <c r="J92" s="66"/>
      <c r="K92" s="67"/>
      <c r="L92" s="68"/>
      <c r="M92" s="85" t="str">
        <f t="shared" ref="M92" si="645">(C92)</f>
        <v>調光盤</v>
      </c>
      <c r="N92" s="85" t="str">
        <f t="shared" si="0"/>
        <v>鋼板製屋内自立形　16回路用</v>
      </c>
      <c r="O92" s="86">
        <f t="shared" ref="O92:P92" si="646">E92</f>
        <v>1</v>
      </c>
      <c r="P92" s="87" t="str">
        <f t="shared" si="646"/>
        <v>面</v>
      </c>
      <c r="Q92" s="88">
        <f t="shared" si="552"/>
        <v>0</v>
      </c>
      <c r="R92" s="89"/>
      <c r="S92" s="90"/>
      <c r="T92" s="90"/>
      <c r="U92" s="56">
        <f t="shared" si="553"/>
        <v>1</v>
      </c>
      <c r="V92" s="57" t="str">
        <f t="shared" ref="V92" si="647">IF(COUNT(R92:T92)=0,"",ROUNDDOWN(MIN(R92:T92)*U92,-1))</f>
        <v/>
      </c>
      <c r="W92" s="91"/>
      <c r="X92" s="90"/>
      <c r="Y92" s="90"/>
      <c r="Z92" s="90"/>
      <c r="AA92" s="90">
        <f t="shared" ref="AA92" si="648">MIN(V92:Z92)</f>
        <v>0</v>
      </c>
      <c r="AB92" s="92">
        <f t="shared" ref="AB92" si="649">$AB$10</f>
        <v>1.1000000000000001</v>
      </c>
      <c r="AC92" s="90">
        <f t="shared" ref="AC92" si="650">AA92*AB92</f>
        <v>0</v>
      </c>
      <c r="AD92" s="92"/>
      <c r="AE92" s="92"/>
      <c r="AF92" s="92"/>
      <c r="AG92" s="92">
        <f t="shared" ref="AG92" si="651">$AG$10</f>
        <v>0.03</v>
      </c>
      <c r="AH92" s="90">
        <f t="shared" ref="AH92" si="652">AC92*((1+AD92)+AE92+AF92+AG92)</f>
        <v>0</v>
      </c>
      <c r="AI92" s="90" t="e">
        <f>IF($AI91="",0,VLOOKUP(AI91,#REF!,2,FALSE))</f>
        <v>#REF!</v>
      </c>
      <c r="AJ92" s="90">
        <f>IF($AJ91="",0,VLOOKUP(AJ91,#REF!,2,FALSE))</f>
        <v>0</v>
      </c>
      <c r="AK92" s="90" t="e">
        <f>IF(AI92="","",AI92*AK91*$AM$61)</f>
        <v>#REF!</v>
      </c>
      <c r="AL92" s="90">
        <f t="shared" ref="AL92" si="653">IF(AJ92="","",AJ92*AL91)</f>
        <v>0</v>
      </c>
      <c r="AM92" s="90">
        <f>IF($AM91=0,0,#REF!)</f>
        <v>0</v>
      </c>
      <c r="AN92" s="90" t="e">
        <f t="shared" ref="AN92" si="654">IF(AI92="",0,AK92*AN91)+IF(AJ92="",0,AL92*AN91)</f>
        <v>#REF!</v>
      </c>
      <c r="AO92" s="90" t="e">
        <f t="shared" ref="AO92" si="655">SUM(AK92:AN92)</f>
        <v>#REF!</v>
      </c>
      <c r="AP92" s="90" t="e">
        <f t="shared" ref="AP92" si="656">AH92+AO92</f>
        <v>#REF!</v>
      </c>
      <c r="AQ92" s="11"/>
    </row>
    <row r="93" spans="2:43" s="2" customFormat="1" ht="20.25" customHeight="1">
      <c r="B93" s="93"/>
      <c r="C93" s="62"/>
      <c r="D93" s="62" t="s">
        <v>80</v>
      </c>
      <c r="E93" s="63"/>
      <c r="F93" s="64"/>
      <c r="G93" s="65"/>
      <c r="H93" s="65"/>
      <c r="I93" s="94"/>
      <c r="J93" s="66"/>
      <c r="K93" s="67"/>
      <c r="L93" s="68"/>
      <c r="M93" s="69"/>
      <c r="N93" s="69" t="str">
        <f t="shared" si="0"/>
        <v>再使用しない</v>
      </c>
      <c r="O93" s="70"/>
      <c r="P93" s="71"/>
      <c r="Q93" s="72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3"/>
      <c r="S93" s="74"/>
      <c r="T93" s="74"/>
      <c r="U93" s="75"/>
      <c r="V93" s="76"/>
      <c r="W93" s="77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8" t="s">
        <v>30</v>
      </c>
      <c r="AJ93" s="79"/>
      <c r="AK93" s="80">
        <v>0.66</v>
      </c>
      <c r="AL93" s="80"/>
      <c r="AM93" s="80"/>
      <c r="AN93" s="80">
        <v>0.25</v>
      </c>
      <c r="AO93" s="74"/>
      <c r="AP93" s="74" t="e">
        <f t="shared" si="547"/>
        <v>#REF!</v>
      </c>
      <c r="AQ93" s="11"/>
    </row>
    <row r="94" spans="2:43" s="2" customFormat="1" ht="20.25" customHeight="1">
      <c r="B94" s="95"/>
      <c r="C94" s="81" t="s">
        <v>166</v>
      </c>
      <c r="D94" s="81" t="s">
        <v>167</v>
      </c>
      <c r="E94" s="82">
        <v>1</v>
      </c>
      <c r="F94" s="83" t="s">
        <v>26</v>
      </c>
      <c r="G94" s="84">
        <f t="shared" ref="G94" si="658">IF(Q94&lt;10,ROUNDDOWN(Q94,0),IF(Q94&lt;100,ROUNDDOWN((Q94),0),IF(Q94&lt;1000,ROUNDDOWN((Q94),-1),ROUNDDOWN(Q94,-(LEN(TEXT(Q94,"0"))-3)))))</f>
        <v>0</v>
      </c>
      <c r="H94" s="84">
        <f t="shared" ref="H94" si="659">TRUNC(E94*G94)</f>
        <v>0</v>
      </c>
      <c r="I94" s="99"/>
      <c r="J94" s="66"/>
      <c r="K94" s="67"/>
      <c r="L94" s="68"/>
      <c r="M94" s="85" t="str">
        <f t="shared" ref="M94" si="660">(C94)</f>
        <v>調光操作卓</v>
      </c>
      <c r="N94" s="85" t="str">
        <f t="shared" si="0"/>
        <v>ｷｬｽﾀｰ付き収納ﾗｯｸ</v>
      </c>
      <c r="O94" s="86">
        <f t="shared" ref="O94:P94" si="661">E94</f>
        <v>1</v>
      </c>
      <c r="P94" s="87" t="str">
        <f t="shared" si="661"/>
        <v>台</v>
      </c>
      <c r="Q94" s="88">
        <f t="shared" si="552"/>
        <v>0</v>
      </c>
      <c r="R94" s="89"/>
      <c r="S94" s="90"/>
      <c r="T94" s="90"/>
      <c r="U94" s="56">
        <f t="shared" si="553"/>
        <v>1</v>
      </c>
      <c r="V94" s="57" t="str">
        <f t="shared" ref="V94" si="662">IF(COUNT(R94:T94)=0,"",ROUNDDOWN(MIN(R94:T94)*U94,-1))</f>
        <v/>
      </c>
      <c r="W94" s="91"/>
      <c r="X94" s="90"/>
      <c r="Y94" s="90"/>
      <c r="Z94" s="90"/>
      <c r="AA94" s="90">
        <f t="shared" ref="AA94" si="663">MIN(V94:Z94)</f>
        <v>0</v>
      </c>
      <c r="AB94" s="92">
        <f t="shared" ref="AB94:AB96" si="664">$AB$10</f>
        <v>1.1000000000000001</v>
      </c>
      <c r="AC94" s="90">
        <f t="shared" ref="AC94" si="665">AA94*AB94</f>
        <v>0</v>
      </c>
      <c r="AD94" s="92"/>
      <c r="AE94" s="92"/>
      <c r="AF94" s="92"/>
      <c r="AG94" s="92">
        <f t="shared" ref="AG94:AG96" si="666">$AG$10</f>
        <v>0.03</v>
      </c>
      <c r="AH94" s="90">
        <f t="shared" ref="AH94" si="667">AC94*((1+AD94)+AE94+AF94+AG94)</f>
        <v>0</v>
      </c>
      <c r="AI94" s="90" t="e">
        <f>IF($AI93="",0,VLOOKUP(AI93,#REF!,2,FALSE))</f>
        <v>#REF!</v>
      </c>
      <c r="AJ94" s="90">
        <f>IF($AJ93="",0,VLOOKUP(AJ93,#REF!,2,FALSE))</f>
        <v>0</v>
      </c>
      <c r="AK94" s="90" t="e">
        <f t="shared" ref="AK94" si="668">IF(AI94="","",AI94*AK93*$AM$63)</f>
        <v>#REF!</v>
      </c>
      <c r="AL94" s="90">
        <f t="shared" ref="AL94" si="669">IF(AJ94="","",AJ94*AL93)</f>
        <v>0</v>
      </c>
      <c r="AM94" s="90">
        <f>IF($AM93=0,0,#REF!)</f>
        <v>0</v>
      </c>
      <c r="AN94" s="90" t="e">
        <f t="shared" ref="AN94" si="670">IF(AI94="",0,AK94*AN93)+IF(AJ94="",0,AL94*AN93)</f>
        <v>#REF!</v>
      </c>
      <c r="AO94" s="90" t="e">
        <f t="shared" ref="AO94" si="671">SUM(AK94:AN94)</f>
        <v>#REF!</v>
      </c>
      <c r="AP94" s="90" t="e">
        <f t="shared" ref="AP94" si="672">AH94+AO94</f>
        <v>#REF!</v>
      </c>
      <c r="AQ94" s="11"/>
    </row>
    <row r="95" spans="2:43" s="2" customFormat="1" ht="20.25" customHeight="1">
      <c r="B95" s="93"/>
      <c r="C95" s="62"/>
      <c r="D95" s="62" t="s">
        <v>80</v>
      </c>
      <c r="E95" s="63"/>
      <c r="F95" s="64"/>
      <c r="G95" s="65"/>
      <c r="H95" s="65"/>
      <c r="I95" s="94"/>
      <c r="J95" s="66"/>
      <c r="K95" s="67"/>
      <c r="L95" s="68"/>
      <c r="M95" s="69"/>
      <c r="N95" s="69" t="str">
        <f t="shared" si="0"/>
        <v>再使用しない</v>
      </c>
      <c r="O95" s="70"/>
      <c r="P95" s="71"/>
      <c r="Q95" s="72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3"/>
      <c r="S95" s="74"/>
      <c r="T95" s="74"/>
      <c r="U95" s="75"/>
      <c r="V95" s="76"/>
      <c r="W95" s="77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8" t="s">
        <v>30</v>
      </c>
      <c r="AJ95" s="79"/>
      <c r="AK95" s="80">
        <v>8.5000000000000006E-2</v>
      </c>
      <c r="AL95" s="80"/>
      <c r="AM95" s="80"/>
      <c r="AN95" s="80">
        <v>0.25</v>
      </c>
      <c r="AO95" s="74"/>
      <c r="AP95" s="74" t="e">
        <f t="shared" si="547"/>
        <v>#REF!</v>
      </c>
      <c r="AQ95" s="11"/>
    </row>
    <row r="96" spans="2:43" s="2" customFormat="1" ht="20.25" customHeight="1">
      <c r="B96" s="95"/>
      <c r="C96" s="81" t="s">
        <v>168</v>
      </c>
      <c r="D96" s="81" t="s">
        <v>169</v>
      </c>
      <c r="E96" s="82">
        <v>1</v>
      </c>
      <c r="F96" s="83" t="s">
        <v>26</v>
      </c>
      <c r="G96" s="84">
        <f t="shared" ref="G96" si="674">IF(Q96&lt;10,ROUNDDOWN(Q96,0),IF(Q96&lt;100,ROUNDDOWN((Q96),0),IF(Q96&lt;1000,ROUNDDOWN((Q96),-1),ROUNDDOWN(Q96,-(LEN(TEXT(Q96,"0"))-3)))))</f>
        <v>0</v>
      </c>
      <c r="H96" s="84">
        <f t="shared" ref="H96" si="675">TRUNC(E96*G96)</f>
        <v>0</v>
      </c>
      <c r="I96" s="99"/>
      <c r="J96" s="66"/>
      <c r="K96" s="67"/>
      <c r="L96" s="68"/>
      <c r="M96" s="85" t="str">
        <f t="shared" ref="M96" si="676">(C96)</f>
        <v>調光操作卓用ｺﾈｸﾀﾎﾞｯｸｽ</v>
      </c>
      <c r="N96" s="85" t="str">
        <f t="shared" si="0"/>
        <v>鋼板製　屋内露出形</v>
      </c>
      <c r="O96" s="86">
        <f t="shared" ref="O96:P96" si="677">E96</f>
        <v>1</v>
      </c>
      <c r="P96" s="87" t="str">
        <f t="shared" si="677"/>
        <v>台</v>
      </c>
      <c r="Q96" s="88">
        <f t="shared" si="552"/>
        <v>0</v>
      </c>
      <c r="R96" s="89"/>
      <c r="S96" s="90"/>
      <c r="T96" s="90"/>
      <c r="U96" s="56">
        <f t="shared" si="553"/>
        <v>1</v>
      </c>
      <c r="V96" s="57" t="str">
        <f t="shared" ref="V96" si="678">IF(COUNT(R96:T96)=0,"",ROUNDDOWN(MIN(R96:T96)*U96,-1))</f>
        <v/>
      </c>
      <c r="W96" s="91"/>
      <c r="X96" s="90"/>
      <c r="Y96" s="90"/>
      <c r="Z96" s="90"/>
      <c r="AA96" s="90">
        <f t="shared" ref="AA96" si="679">MIN(V96:Z96)</f>
        <v>0</v>
      </c>
      <c r="AB96" s="92">
        <f t="shared" si="664"/>
        <v>1.1000000000000001</v>
      </c>
      <c r="AC96" s="90">
        <f t="shared" ref="AC96" si="680">AA96*AB96</f>
        <v>0</v>
      </c>
      <c r="AD96" s="92"/>
      <c r="AE96" s="92"/>
      <c r="AF96" s="92"/>
      <c r="AG96" s="92">
        <f t="shared" si="666"/>
        <v>0.03</v>
      </c>
      <c r="AH96" s="90">
        <f t="shared" ref="AH96" si="681">AC96*((1+AD96)+AE96+AF96+AG96)</f>
        <v>0</v>
      </c>
      <c r="AI96" s="90" t="e">
        <f>IF($AI95="",0,VLOOKUP(AI95,#REF!,2,FALSE))</f>
        <v>#REF!</v>
      </c>
      <c r="AJ96" s="90">
        <f>IF($AJ95="",0,VLOOKUP(AJ95,#REF!,2,FALSE))</f>
        <v>0</v>
      </c>
      <c r="AK96" s="90" t="e">
        <f t="shared" ref="AK96" si="682">IF(AI96="","",AI96*AK95*$AM$63)</f>
        <v>#REF!</v>
      </c>
      <c r="AL96" s="90">
        <f t="shared" ref="AL96" si="683">IF(AJ96="","",AJ96*AL95)</f>
        <v>0</v>
      </c>
      <c r="AM96" s="90">
        <f>IF($AM95=0,0,#REF!)</f>
        <v>0</v>
      </c>
      <c r="AN96" s="90" t="e">
        <f t="shared" ref="AN96" si="684">IF(AI96="",0,AK96*AN95)+IF(AJ96="",0,AL96*AN95)</f>
        <v>#REF!</v>
      </c>
      <c r="AO96" s="90" t="e">
        <f t="shared" ref="AO96" si="685">SUM(AK96:AN96)</f>
        <v>#REF!</v>
      </c>
      <c r="AP96" s="90" t="e">
        <f t="shared" ref="AP96" si="686">AH96+AO96</f>
        <v>#REF!</v>
      </c>
      <c r="AQ96" s="11"/>
    </row>
    <row r="97" spans="2:43" s="2" customFormat="1" ht="20.25" customHeight="1">
      <c r="B97" s="93"/>
      <c r="C97" s="62"/>
      <c r="D97" s="62"/>
      <c r="E97" s="63"/>
      <c r="F97" s="64"/>
      <c r="G97" s="65"/>
      <c r="H97" s="65"/>
      <c r="I97" s="94"/>
      <c r="J97" s="66"/>
      <c r="K97" s="67"/>
      <c r="L97" s="68"/>
      <c r="M97" s="69"/>
      <c r="N97" s="69">
        <f t="shared" si="0"/>
        <v>0</v>
      </c>
      <c r="O97" s="70"/>
      <c r="P97" s="71"/>
      <c r="Q97" s="72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3" t="s">
        <v>87</v>
      </c>
      <c r="S97" s="74"/>
      <c r="T97" s="74"/>
      <c r="U97" s="75"/>
      <c r="V97" s="76" t="str">
        <f>$R$97</f>
        <v>ウィズ環境</v>
      </c>
      <c r="W97" s="77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8"/>
      <c r="AJ97" s="79"/>
      <c r="AK97" s="80"/>
      <c r="AL97" s="80"/>
      <c r="AM97" s="80"/>
      <c r="AN97" s="80"/>
      <c r="AO97" s="74"/>
      <c r="AP97" s="74" t="str">
        <f t="shared" ref="AP97" si="688">IF(AND($V98&lt;=0,$AH98=0,$AO98=0),"見積",IF(AND($V98=0,$AH98&lt;=0,$AO98=0),"材",IF(AND($V98=0,$AH98=0,$AO98&lt;=0),"労","複合")))</f>
        <v>複合</v>
      </c>
      <c r="AQ97" s="11"/>
    </row>
    <row r="98" spans="2:43" s="2" customFormat="1" ht="20.25" customHeight="1">
      <c r="B98" s="95"/>
      <c r="C98" s="81" t="s">
        <v>81</v>
      </c>
      <c r="D98" s="81" t="s">
        <v>82</v>
      </c>
      <c r="E98" s="82">
        <v>396</v>
      </c>
      <c r="F98" s="83" t="s">
        <v>83</v>
      </c>
      <c r="G98" s="84">
        <f t="shared" ref="G98" si="689">IF(Q98&lt;10,ROUNDDOWN(Q98,0),IF(Q98&lt;100,ROUNDDOWN((Q98),0),IF(Q98&lt;1000,ROUNDDOWN((Q98),-1),ROUNDDOWN(Q98,-(LEN(TEXT(Q98,"0"))-3)))))</f>
        <v>20</v>
      </c>
      <c r="H98" s="84">
        <f t="shared" ref="H98" si="690">TRUNC(E98*G98)</f>
        <v>7920</v>
      </c>
      <c r="I98" s="99"/>
      <c r="J98" s="66">
        <f>H98</f>
        <v>7920</v>
      </c>
      <c r="K98" s="67"/>
      <c r="L98" s="68"/>
      <c r="M98" s="85" t="str">
        <f t="shared" ref="M98" si="691">(C98)</f>
        <v>産廃処理　処分費</v>
      </c>
      <c r="N98" s="85" t="str">
        <f t="shared" si="0"/>
        <v>鉄くず</v>
      </c>
      <c r="O98" s="86">
        <f t="shared" ref="O98:P98" si="692">E98</f>
        <v>396</v>
      </c>
      <c r="P98" s="87" t="str">
        <f t="shared" si="692"/>
        <v>Kg</v>
      </c>
      <c r="Q98" s="88">
        <f t="shared" ref="Q98" si="693">ROUNDDOWN(IF(COUNT($AP98)=0,0,MIN($AP98)),0)</f>
        <v>20</v>
      </c>
      <c r="R98" s="89">
        <v>20</v>
      </c>
      <c r="S98" s="90"/>
      <c r="T98" s="90"/>
      <c r="U98" s="56">
        <f t="shared" ref="U98" si="694">$U$62</f>
        <v>1</v>
      </c>
      <c r="V98" s="57">
        <f t="shared" ref="V98:V102" si="695">IF(COUNT(R98:T98)=0,"",ROUNDDOWN(MIN(R98:T98)*U98,-1))</f>
        <v>20</v>
      </c>
      <c r="W98" s="91"/>
      <c r="X98" s="90"/>
      <c r="Y98" s="90"/>
      <c r="Z98" s="90"/>
      <c r="AA98" s="90">
        <f t="shared" ref="AA98" si="696">MIN(V98:Z98)</f>
        <v>20</v>
      </c>
      <c r="AB98" s="92">
        <v>1</v>
      </c>
      <c r="AC98" s="90">
        <f t="shared" ref="AC98" si="697">AA98*AB98</f>
        <v>20</v>
      </c>
      <c r="AD98" s="92"/>
      <c r="AE98" s="92"/>
      <c r="AF98" s="92"/>
      <c r="AG98" s="92"/>
      <c r="AH98" s="90">
        <f t="shared" ref="AH98" si="698">AC98*((1+AD98)+AE98+AF98+AG98)</f>
        <v>20</v>
      </c>
      <c r="AI98" s="90">
        <f>IF($AI97="",0,VLOOKUP(AI97,#REF!,2,FALSE))</f>
        <v>0</v>
      </c>
      <c r="AJ98" s="90">
        <f>IF($AJ97="",0,VLOOKUP(AJ97,#REF!,2,FALSE))</f>
        <v>0</v>
      </c>
      <c r="AK98" s="90">
        <f t="shared" ref="AK98:AL98" si="699">IF(AI98="","",AI98*AK97)</f>
        <v>0</v>
      </c>
      <c r="AL98" s="90">
        <f t="shared" si="699"/>
        <v>0</v>
      </c>
      <c r="AM98" s="90">
        <f>IF($AM97=0,0,#REF!)</f>
        <v>0</v>
      </c>
      <c r="AN98" s="90">
        <f t="shared" ref="AN98" si="700">IF(AI98="",0,AK98*AN97)+IF(AJ98="",0,AL98*AN97)</f>
        <v>0</v>
      </c>
      <c r="AO98" s="90">
        <f t="shared" ref="AO98" si="701">SUM(AK98:AN98)</f>
        <v>0</v>
      </c>
      <c r="AP98" s="90">
        <f t="shared" ref="AP98" si="702">AH98+AO98</f>
        <v>20</v>
      </c>
      <c r="AQ98" s="11"/>
    </row>
    <row r="99" spans="2:43" s="2" customFormat="1" ht="20.25" customHeight="1">
      <c r="B99" s="93"/>
      <c r="C99" s="62"/>
      <c r="D99" s="62"/>
      <c r="E99" s="63"/>
      <c r="F99" s="64"/>
      <c r="G99" s="65"/>
      <c r="H99" s="65"/>
      <c r="I99" s="94"/>
      <c r="J99" s="66"/>
      <c r="K99" s="67"/>
      <c r="L99" s="68"/>
      <c r="M99" s="69"/>
      <c r="N99" s="69">
        <f t="shared" si="0"/>
        <v>0</v>
      </c>
      <c r="O99" s="70"/>
      <c r="P99" s="71"/>
      <c r="Q99" s="72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3"/>
      <c r="S99" s="74"/>
      <c r="T99" s="74"/>
      <c r="U99" s="75"/>
      <c r="V99" s="76" t="str">
        <f t="shared" ref="V99" si="704">$R$97</f>
        <v>ウィズ環境</v>
      </c>
      <c r="W99" s="77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8"/>
      <c r="AJ99" s="79"/>
      <c r="AK99" s="80"/>
      <c r="AL99" s="80"/>
      <c r="AM99" s="80"/>
      <c r="AN99" s="80"/>
      <c r="AO99" s="74"/>
      <c r="AP99" s="74" t="str">
        <f t="shared" ref="AP99" si="705">IF(AND($V100&lt;=0,$AH100=0,$AO100=0),"見積",IF(AND($V100=0,$AH100&lt;=0,$AO100=0),"材",IF(AND($V100=0,$AH100=0,$AO100&lt;=0),"労","複合")))</f>
        <v>複合</v>
      </c>
      <c r="AQ99" s="11"/>
    </row>
    <row r="100" spans="2:43" s="2" customFormat="1" ht="20.25" customHeight="1">
      <c r="B100" s="95"/>
      <c r="C100" s="81" t="s">
        <v>81</v>
      </c>
      <c r="D100" s="81" t="s">
        <v>84</v>
      </c>
      <c r="E100" s="82">
        <v>134</v>
      </c>
      <c r="F100" s="83" t="s">
        <v>83</v>
      </c>
      <c r="G100" s="84">
        <f t="shared" ref="G100" si="706">IF(Q100&lt;10,ROUNDDOWN(Q100,0),IF(Q100&lt;100,ROUNDDOWN((Q100),0),IF(Q100&lt;1000,ROUNDDOWN((Q100),-1),ROUNDDOWN(Q100,-(LEN(TEXT(Q100,"0"))-3)))))</f>
        <v>350</v>
      </c>
      <c r="H100" s="84">
        <f t="shared" ref="H100" si="707">TRUNC(E100*G100)</f>
        <v>46900</v>
      </c>
      <c r="I100" s="99"/>
      <c r="J100" s="66">
        <f>H100</f>
        <v>46900</v>
      </c>
      <c r="K100" s="67"/>
      <c r="L100" s="68"/>
      <c r="M100" s="85" t="str">
        <f t="shared" ref="M100" si="708">(C100)</f>
        <v>産廃処理　処分費</v>
      </c>
      <c r="N100" s="85" t="str">
        <f t="shared" si="0"/>
        <v>蛍光ランプ</v>
      </c>
      <c r="O100" s="86">
        <f t="shared" ref="O100:P100" si="709">E100</f>
        <v>134</v>
      </c>
      <c r="P100" s="87" t="str">
        <f t="shared" si="709"/>
        <v>Kg</v>
      </c>
      <c r="Q100" s="88">
        <f t="shared" ref="Q100" si="710">ROUNDDOWN(IF(COUNT($AP100)=0,0,MIN($AP100)),0)</f>
        <v>350</v>
      </c>
      <c r="R100" s="89">
        <v>350</v>
      </c>
      <c r="S100" s="90"/>
      <c r="T100" s="90"/>
      <c r="U100" s="56">
        <f t="shared" ref="U100" si="711">$U$62</f>
        <v>1</v>
      </c>
      <c r="V100" s="57">
        <f t="shared" si="695"/>
        <v>350</v>
      </c>
      <c r="W100" s="91"/>
      <c r="X100" s="90"/>
      <c r="Y100" s="90"/>
      <c r="Z100" s="90"/>
      <c r="AA100" s="90">
        <f t="shared" ref="AA100" si="712">MIN(V100:Z100)</f>
        <v>350</v>
      </c>
      <c r="AB100" s="92">
        <f>$AB$98</f>
        <v>1</v>
      </c>
      <c r="AC100" s="90">
        <f t="shared" ref="AC100" si="713">AA100*AB100</f>
        <v>350</v>
      </c>
      <c r="AD100" s="92"/>
      <c r="AE100" s="92"/>
      <c r="AF100" s="92"/>
      <c r="AG100" s="92"/>
      <c r="AH100" s="90">
        <f t="shared" ref="AH100" si="714">AC100*((1+AD100)+AE100+AF100+AG100)</f>
        <v>350</v>
      </c>
      <c r="AI100" s="90">
        <f>IF($AI99="",0,VLOOKUP(AI99,#REF!,2,FALSE))</f>
        <v>0</v>
      </c>
      <c r="AJ100" s="90">
        <f>IF($AJ99="",0,VLOOKUP(AJ99,#REF!,2,FALSE))</f>
        <v>0</v>
      </c>
      <c r="AK100" s="90">
        <f t="shared" ref="AK100:AL100" si="715">IF(AI100="","",AI100*AK99)</f>
        <v>0</v>
      </c>
      <c r="AL100" s="90">
        <f t="shared" si="715"/>
        <v>0</v>
      </c>
      <c r="AM100" s="90">
        <f>IF($AM99=0,0,#REF!)</f>
        <v>0</v>
      </c>
      <c r="AN100" s="90">
        <f t="shared" ref="AN100" si="716">IF(AI100="",0,AK100*AN99)+IF(AJ100="",0,AL100*AN99)</f>
        <v>0</v>
      </c>
      <c r="AO100" s="90">
        <f t="shared" ref="AO100" si="717">SUM(AK100:AN100)</f>
        <v>0</v>
      </c>
      <c r="AP100" s="90">
        <f t="shared" ref="AP100" si="718">AH100+AO100</f>
        <v>350</v>
      </c>
      <c r="AQ100" s="11"/>
    </row>
    <row r="101" spans="2:43" s="2" customFormat="1" ht="20.25" customHeight="1">
      <c r="B101" s="93"/>
      <c r="C101" s="62"/>
      <c r="D101" s="62"/>
      <c r="E101" s="63"/>
      <c r="F101" s="64"/>
      <c r="G101" s="65"/>
      <c r="H101" s="65"/>
      <c r="I101" s="94"/>
      <c r="J101" s="66"/>
      <c r="K101" s="67"/>
      <c r="L101" s="68"/>
      <c r="M101" s="69"/>
      <c r="N101" s="69">
        <f t="shared" si="0"/>
        <v>0</v>
      </c>
      <c r="O101" s="70"/>
      <c r="P101" s="71"/>
      <c r="Q101" s="72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3"/>
      <c r="S101" s="74"/>
      <c r="T101" s="74"/>
      <c r="U101" s="75"/>
      <c r="V101" s="76" t="str">
        <f t="shared" ref="V101" si="720">$R$97</f>
        <v>ウィズ環境</v>
      </c>
      <c r="W101" s="77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8"/>
      <c r="AJ101" s="79"/>
      <c r="AK101" s="80"/>
      <c r="AL101" s="80"/>
      <c r="AM101" s="80"/>
      <c r="AN101" s="80"/>
      <c r="AO101" s="74"/>
      <c r="AP101" s="74" t="str">
        <f t="shared" ref="AP101" si="721">IF(AND($V102&lt;=0,$AH102=0,$AO102=0),"見積",IF(AND($V102=0,$AH102&lt;=0,$AO102=0),"材",IF(AND($V102=0,$AH102=0,$AO102&lt;=0),"労","複合")))</f>
        <v>複合</v>
      </c>
      <c r="AQ101" s="11"/>
    </row>
    <row r="102" spans="2:43" s="2" customFormat="1" ht="20.25" customHeight="1">
      <c r="B102" s="95"/>
      <c r="C102" s="81" t="s">
        <v>85</v>
      </c>
      <c r="D102" s="81" t="s">
        <v>86</v>
      </c>
      <c r="E102" s="82">
        <v>1</v>
      </c>
      <c r="F102" s="83" t="s">
        <v>26</v>
      </c>
      <c r="G102" s="84">
        <f t="shared" ref="G102" si="722">IF(Q102&lt;10,ROUNDDOWN(Q102,0),IF(Q102&lt;100,ROUNDDOWN((Q102),0),IF(Q102&lt;1000,ROUNDDOWN((Q102),-1),ROUNDDOWN(Q102,-(LEN(TEXT(Q102,"0"))-3)))))</f>
        <v>77000</v>
      </c>
      <c r="H102" s="84">
        <f t="shared" ref="H102" si="723">TRUNC(E102*G102)</f>
        <v>77000</v>
      </c>
      <c r="I102" s="99"/>
      <c r="J102" s="66"/>
      <c r="K102" s="67"/>
      <c r="L102" s="68"/>
      <c r="M102" s="85" t="str">
        <f t="shared" ref="M102" si="724">(C102)</f>
        <v>産廃処理　積込運搬費</v>
      </c>
      <c r="N102" s="85" t="str">
        <f t="shared" si="0"/>
        <v>収集運搬費</v>
      </c>
      <c r="O102" s="86">
        <f t="shared" ref="O102:P102" si="725">E102</f>
        <v>1</v>
      </c>
      <c r="P102" s="87" t="str">
        <f t="shared" si="725"/>
        <v>台</v>
      </c>
      <c r="Q102" s="88">
        <f t="shared" ref="Q102" si="726">ROUNDDOWN(IF(COUNT($AP102)=0,0,MIN($AP102)),0)</f>
        <v>77000</v>
      </c>
      <c r="R102" s="89">
        <v>77000</v>
      </c>
      <c r="S102" s="90"/>
      <c r="T102" s="90"/>
      <c r="U102" s="56">
        <f t="shared" ref="U102" si="727">$U$62</f>
        <v>1</v>
      </c>
      <c r="V102" s="57">
        <f t="shared" si="695"/>
        <v>77000</v>
      </c>
      <c r="W102" s="91"/>
      <c r="X102" s="90"/>
      <c r="Y102" s="90"/>
      <c r="Z102" s="90"/>
      <c r="AA102" s="90">
        <f t="shared" ref="AA102" si="728">MIN(V102:Z102)</f>
        <v>77000</v>
      </c>
      <c r="AB102" s="92">
        <f>$AB$98</f>
        <v>1</v>
      </c>
      <c r="AC102" s="90">
        <f t="shared" ref="AC102" si="729">AA102*AB102</f>
        <v>77000</v>
      </c>
      <c r="AD102" s="92"/>
      <c r="AE102" s="92"/>
      <c r="AF102" s="92"/>
      <c r="AG102" s="92"/>
      <c r="AH102" s="90">
        <f t="shared" ref="AH102" si="730">AC102*((1+AD102)+AE102+AF102+AG102)</f>
        <v>77000</v>
      </c>
      <c r="AI102" s="90">
        <f>IF($AI101="",0,VLOOKUP(AI101,#REF!,2,FALSE))</f>
        <v>0</v>
      </c>
      <c r="AJ102" s="90">
        <f>IF($AJ101="",0,VLOOKUP(AJ101,#REF!,2,FALSE))</f>
        <v>0</v>
      </c>
      <c r="AK102" s="90">
        <f t="shared" ref="AK102:AL102" si="731">IF(AI102="","",AI102*AK101)</f>
        <v>0</v>
      </c>
      <c r="AL102" s="90">
        <f t="shared" si="731"/>
        <v>0</v>
      </c>
      <c r="AM102" s="90">
        <f>IF($AM101=0,0,#REF!)</f>
        <v>0</v>
      </c>
      <c r="AN102" s="90">
        <f t="shared" ref="AN102" si="732">IF(AI102="",0,AK102*AN101)+IF(AJ102="",0,AL102*AN101)</f>
        <v>0</v>
      </c>
      <c r="AO102" s="90">
        <f t="shared" ref="AO102" si="733">SUM(AK102:AN102)</f>
        <v>0</v>
      </c>
      <c r="AP102" s="90">
        <f t="shared" ref="AP102" si="734">AH102+AO102</f>
        <v>77000</v>
      </c>
      <c r="AQ102" s="11"/>
    </row>
    <row r="103" spans="2:43" s="2" customFormat="1" ht="20.25" customHeight="1">
      <c r="B103" s="93"/>
      <c r="C103" s="62"/>
      <c r="D103" s="62"/>
      <c r="E103" s="63"/>
      <c r="F103" s="64"/>
      <c r="G103" s="65"/>
      <c r="H103" s="65"/>
      <c r="I103" s="94"/>
      <c r="J103" s="66"/>
      <c r="K103" s="67"/>
      <c r="L103" s="68"/>
      <c r="M103" s="69"/>
      <c r="N103" s="69">
        <f t="shared" si="0"/>
        <v>0</v>
      </c>
      <c r="O103" s="70"/>
      <c r="P103" s="71"/>
      <c r="Q103" s="72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3"/>
      <c r="S103" s="74"/>
      <c r="T103" s="74"/>
      <c r="U103" s="75"/>
      <c r="V103" s="76"/>
      <c r="W103" s="77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8"/>
      <c r="AJ103" s="79"/>
      <c r="AK103" s="80"/>
      <c r="AL103" s="80"/>
      <c r="AM103" s="80"/>
      <c r="AN103" s="80"/>
      <c r="AO103" s="74"/>
      <c r="AP103" s="74" t="str">
        <f t="shared" ref="AP103" si="736">IF(AND($V104&lt;=0,$AH104=0,$AO104=0),"見積",IF(AND($V104=0,$AH104&lt;=0,$AO104=0),"材",IF(AND($V104=0,$AH104=0,$AO104&lt;=0),"労","複合")))</f>
        <v>複合</v>
      </c>
      <c r="AQ103" s="11"/>
    </row>
    <row r="104" spans="2:43" s="2" customFormat="1" ht="20.25" customHeight="1">
      <c r="B104" s="95"/>
      <c r="C104" s="81"/>
      <c r="D104" s="81"/>
      <c r="E104" s="82"/>
      <c r="F104" s="83"/>
      <c r="G104" s="84"/>
      <c r="H104" s="84"/>
      <c r="I104" s="99"/>
      <c r="J104" s="66"/>
      <c r="K104" s="67"/>
      <c r="L104" s="68"/>
      <c r="M104" s="85">
        <f t="shared" ref="M104" si="737">(C104)</f>
        <v>0</v>
      </c>
      <c r="N104" s="85">
        <f t="shared" si="0"/>
        <v>0</v>
      </c>
      <c r="O104" s="86">
        <f t="shared" ref="O104:P104" si="738">E104</f>
        <v>0</v>
      </c>
      <c r="P104" s="87">
        <f t="shared" si="738"/>
        <v>0</v>
      </c>
      <c r="Q104" s="88">
        <f t="shared" ref="Q104" si="739">ROUNDDOWN(IF(COUNT($AP104)=0,0,MIN($AP104)),0)</f>
        <v>0</v>
      </c>
      <c r="R104" s="89"/>
      <c r="S104" s="90"/>
      <c r="T104" s="90"/>
      <c r="U104" s="56"/>
      <c r="V104" s="57" t="str">
        <f t="shared" ref="V104" si="740">IF(COUNT(R104:T104)=0,"",ROUNDDOWN(MIN(R104:T104)*U104,-1))</f>
        <v/>
      </c>
      <c r="W104" s="91"/>
      <c r="X104" s="90"/>
      <c r="Y104" s="90"/>
      <c r="Z104" s="90"/>
      <c r="AA104" s="90">
        <f t="shared" ref="AA104" si="741">MIN(V104:Z104)</f>
        <v>0</v>
      </c>
      <c r="AB104" s="92"/>
      <c r="AC104" s="90">
        <f t="shared" ref="AC104" si="742">AA104*AB104</f>
        <v>0</v>
      </c>
      <c r="AD104" s="92"/>
      <c r="AE104" s="92"/>
      <c r="AF104" s="92"/>
      <c r="AG104" s="92"/>
      <c r="AH104" s="90">
        <f t="shared" ref="AH104" si="743">AC104*((1+AD104)+AE104+AF104+AG104)</f>
        <v>0</v>
      </c>
      <c r="AI104" s="90">
        <f>IF($AI103="",0,VLOOKUP(AI103,#REF!,2,FALSE))</f>
        <v>0</v>
      </c>
      <c r="AJ104" s="90">
        <f>IF($AJ103="",0,VLOOKUP(AJ103,#REF!,2,FALSE))</f>
        <v>0</v>
      </c>
      <c r="AK104" s="90">
        <f t="shared" ref="AK104:AL104" si="744">IF(AI104="","",AI104*AK103)</f>
        <v>0</v>
      </c>
      <c r="AL104" s="90">
        <f t="shared" si="744"/>
        <v>0</v>
      </c>
      <c r="AM104" s="90">
        <f>IF($AM103=0,0,#REF!)</f>
        <v>0</v>
      </c>
      <c r="AN104" s="90">
        <f t="shared" ref="AN104" si="745">IF(AI104="",0,AK104*AN103)+IF(AJ104="",0,AL104*AN103)</f>
        <v>0</v>
      </c>
      <c r="AO104" s="90">
        <f t="shared" ref="AO104" si="746">SUM(AK104:AN104)</f>
        <v>0</v>
      </c>
      <c r="AP104" s="90">
        <f t="shared" ref="AP104" si="747">AH104+AO104</f>
        <v>0</v>
      </c>
      <c r="AQ104" s="11"/>
    </row>
    <row r="105" spans="2:43" s="2" customFormat="1" ht="20.25" customHeight="1">
      <c r="B105" s="93"/>
      <c r="C105" s="62"/>
      <c r="D105" s="62"/>
      <c r="E105" s="63"/>
      <c r="F105" s="64"/>
      <c r="G105" s="65"/>
      <c r="H105" s="65"/>
      <c r="I105" s="94"/>
      <c r="J105" s="66"/>
      <c r="K105" s="67"/>
      <c r="L105" s="68"/>
      <c r="M105" s="69"/>
      <c r="N105" s="69">
        <f t="shared" si="0"/>
        <v>0</v>
      </c>
      <c r="O105" s="70"/>
      <c r="P105" s="71"/>
      <c r="Q105" s="72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3"/>
      <c r="S105" s="74"/>
      <c r="T105" s="74"/>
      <c r="U105" s="75"/>
      <c r="V105" s="76"/>
      <c r="W105" s="77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8"/>
      <c r="AJ105" s="79"/>
      <c r="AK105" s="80"/>
      <c r="AL105" s="80"/>
      <c r="AM105" s="80"/>
      <c r="AN105" s="80"/>
      <c r="AO105" s="74"/>
      <c r="AP105" s="74" t="str">
        <f>IF(AND($V106&lt;=0,$AH106=0,$AO106=0),"見積",IF(AND($V106=0,$AH106&lt;=0,$AO106=0),"材",IF(AND($V106=0,$AH106=0,$AO106&lt;=0),"労","複合")))</f>
        <v>複合</v>
      </c>
      <c r="AQ105" s="11"/>
    </row>
    <row r="106" spans="2:43" s="2" customFormat="1" ht="20.25" customHeight="1">
      <c r="B106" s="95"/>
      <c r="C106" s="81" t="str">
        <f>_xlfn.CONCAT(C62,"　計")</f>
        <v>舞台照明撤去処分工事　計</v>
      </c>
      <c r="D106" s="81"/>
      <c r="E106" s="82"/>
      <c r="F106" s="83"/>
      <c r="G106" s="84"/>
      <c r="H106" s="84">
        <f>SUM(H63:H105)</f>
        <v>131820</v>
      </c>
      <c r="I106" s="99"/>
      <c r="J106" s="66">
        <f>SUM(J63:J105)</f>
        <v>54820</v>
      </c>
      <c r="K106" s="67"/>
      <c r="L106" s="68"/>
      <c r="M106" s="85" t="str">
        <f>(C106)</f>
        <v>舞台照明撤去処分工事　計</v>
      </c>
      <c r="N106" s="85">
        <f t="shared" si="0"/>
        <v>0</v>
      </c>
      <c r="O106" s="86">
        <f>E106</f>
        <v>0</v>
      </c>
      <c r="P106" s="87">
        <f t="shared" ref="P106" si="749">F106</f>
        <v>0</v>
      </c>
      <c r="Q106" s="88">
        <f>ROUNDDOWN(IF(COUNT($AP106)=0,0,MIN($AP106)),0)</f>
        <v>0</v>
      </c>
      <c r="R106" s="89"/>
      <c r="S106" s="90"/>
      <c r="T106" s="90"/>
      <c r="U106" s="56"/>
      <c r="V106" s="57" t="str">
        <f t="shared" ref="V106" si="750">IF(COUNT(R106:T106)=0,"",ROUNDDOWN(MIN(R106:T106)*U106,-1))</f>
        <v/>
      </c>
      <c r="W106" s="91"/>
      <c r="X106" s="90"/>
      <c r="Y106" s="90"/>
      <c r="Z106" s="90"/>
      <c r="AA106" s="90">
        <f t="shared" ref="AA106" si="751">MIN(V106:Z106)</f>
        <v>0</v>
      </c>
      <c r="AB106" s="92"/>
      <c r="AC106" s="90">
        <f t="shared" ref="AC106" si="752">AA106*AB106</f>
        <v>0</v>
      </c>
      <c r="AD106" s="92"/>
      <c r="AE106" s="92"/>
      <c r="AF106" s="92"/>
      <c r="AG106" s="92"/>
      <c r="AH106" s="90">
        <f t="shared" ref="AH106" si="753">AC106*((1+AD106)+AE106+AF106+AG106)</f>
        <v>0</v>
      </c>
      <c r="AI106" s="90">
        <f>IF($AI105="",0,VLOOKUP(AI105,#REF!,2,FALSE))</f>
        <v>0</v>
      </c>
      <c r="AJ106" s="90">
        <f>IF($AJ105="",0,VLOOKUP(AJ105,#REF!,2,FALSE))</f>
        <v>0</v>
      </c>
      <c r="AK106" s="90">
        <f t="shared" ref="AK106:AL106" si="754">IF(AI106="","",AI106*AK105)</f>
        <v>0</v>
      </c>
      <c r="AL106" s="90">
        <f t="shared" si="754"/>
        <v>0</v>
      </c>
      <c r="AM106" s="90">
        <f>IF($AM105=0,0,#REF!)</f>
        <v>0</v>
      </c>
      <c r="AN106" s="90">
        <f t="shared" ref="AN106" si="755">IF(AI106="",0,AK106*AN105)+IF(AJ106="",0,AL106*AN105)</f>
        <v>0</v>
      </c>
      <c r="AO106" s="90">
        <f t="shared" ref="AO106" si="756">SUM(AK106:AN106)</f>
        <v>0</v>
      </c>
      <c r="AP106" s="90">
        <f t="shared" ref="AP106" si="757">AH106+AO106</f>
        <v>0</v>
      </c>
      <c r="AQ106" s="11"/>
    </row>
    <row r="107" spans="2:43" s="2" customFormat="1" ht="20.25" customHeight="1">
      <c r="B107" s="93"/>
      <c r="C107" s="62"/>
      <c r="D107" s="62"/>
      <c r="E107" s="63"/>
      <c r="F107" s="64"/>
      <c r="G107" s="65"/>
      <c r="H107" s="65"/>
      <c r="I107" s="97"/>
      <c r="J107" s="66"/>
      <c r="K107" s="67"/>
      <c r="L107" s="68"/>
      <c r="M107" s="69"/>
      <c r="N107" s="69">
        <f t="shared" si="0"/>
        <v>0</v>
      </c>
      <c r="O107" s="70"/>
      <c r="P107" s="71"/>
      <c r="Q107" s="72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3"/>
      <c r="S107" s="74"/>
      <c r="T107" s="74"/>
      <c r="U107" s="75"/>
      <c r="V107" s="76"/>
      <c r="W107" s="77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8"/>
      <c r="AJ107" s="79"/>
      <c r="AK107" s="80"/>
      <c r="AL107" s="80"/>
      <c r="AM107" s="80"/>
      <c r="AN107" s="80"/>
      <c r="AO107" s="74"/>
      <c r="AP107" s="74" t="str">
        <f t="shared" ref="AP107" si="759">IF(AND($V108&lt;=0,$AH108=0,$AO108=0),"見積",IF(AND($V108=0,$AH108&lt;=0,$AO108=0),"材",IF(AND($V108=0,$AH108=0,$AO108&lt;=0),"労","複合")))</f>
        <v>複合</v>
      </c>
      <c r="AQ107" s="11"/>
    </row>
    <row r="108" spans="2:43" s="2" customFormat="1" ht="20.25" customHeight="1">
      <c r="B108" s="95"/>
      <c r="C108" s="81"/>
      <c r="D108" s="81"/>
      <c r="E108" s="82"/>
      <c r="F108" s="83"/>
      <c r="G108" s="84"/>
      <c r="H108" s="84"/>
      <c r="I108" s="98"/>
      <c r="J108" s="66"/>
      <c r="K108" s="67"/>
      <c r="L108" s="68"/>
      <c r="M108" s="85">
        <f>(C108)</f>
        <v>0</v>
      </c>
      <c r="N108" s="85">
        <f t="shared" si="0"/>
        <v>0</v>
      </c>
      <c r="O108" s="86">
        <f>E108</f>
        <v>0</v>
      </c>
      <c r="P108" s="87">
        <f t="shared" ref="P108" si="760">F108</f>
        <v>0</v>
      </c>
      <c r="Q108" s="88">
        <f>ROUNDDOWN(IF(COUNT($AP108)=0,0,MIN($AP108)),0)</f>
        <v>0</v>
      </c>
      <c r="R108" s="89"/>
      <c r="S108" s="90"/>
      <c r="T108" s="90"/>
      <c r="U108" s="56"/>
      <c r="V108" s="57" t="str">
        <f t="shared" ref="V108" si="761">IF(COUNT(R108:T108)=0,"",ROUNDDOWN(MIN(R108:T108)*U108,-1))</f>
        <v/>
      </c>
      <c r="W108" s="91"/>
      <c r="X108" s="90"/>
      <c r="Y108" s="90"/>
      <c r="Z108" s="90"/>
      <c r="AA108" s="90">
        <f t="shared" ref="AA108" si="762">MIN(V108:Z108)</f>
        <v>0</v>
      </c>
      <c r="AB108" s="92"/>
      <c r="AC108" s="90">
        <f t="shared" ref="AC108" si="763">AA108*AB108</f>
        <v>0</v>
      </c>
      <c r="AD108" s="92"/>
      <c r="AE108" s="92"/>
      <c r="AF108" s="92"/>
      <c r="AG108" s="92"/>
      <c r="AH108" s="90">
        <f t="shared" ref="AH108" si="764">AC108*((1+AD108)+AE108+AF108+AG108)</f>
        <v>0</v>
      </c>
      <c r="AI108" s="90">
        <f>IF($AI107="",0,VLOOKUP(AI107,#REF!,2,FALSE))</f>
        <v>0</v>
      </c>
      <c r="AJ108" s="90">
        <f>IF($AJ107="",0,VLOOKUP(AJ107,#REF!,2,FALSE))</f>
        <v>0</v>
      </c>
      <c r="AK108" s="90">
        <f t="shared" ref="AK108:AL108" si="765">IF(AI108="","",AI108*AK107)</f>
        <v>0</v>
      </c>
      <c r="AL108" s="90">
        <f t="shared" si="765"/>
        <v>0</v>
      </c>
      <c r="AM108" s="90">
        <f>IF($AM107=0,0,#REF!)</f>
        <v>0</v>
      </c>
      <c r="AN108" s="90">
        <f t="shared" ref="AN108" si="766">IF(AI108="",0,AK108*AN107)+IF(AJ108="",0,AL108*AN107)</f>
        <v>0</v>
      </c>
      <c r="AO108" s="90">
        <f t="shared" ref="AO108" si="767">SUM(AK108:AN108)</f>
        <v>0</v>
      </c>
      <c r="AP108" s="90">
        <f t="shared" ref="AP108" si="768">AH108+AO108</f>
        <v>0</v>
      </c>
      <c r="AQ108" s="11"/>
    </row>
    <row r="109" spans="2:43" s="2" customFormat="1" ht="20.25" customHeight="1">
      <c r="B109" s="93"/>
      <c r="C109" s="62"/>
      <c r="D109" s="62"/>
      <c r="E109" s="63"/>
      <c r="F109" s="64"/>
      <c r="G109" s="65"/>
      <c r="H109" s="65"/>
      <c r="I109" s="97"/>
      <c r="J109" s="66"/>
      <c r="K109" s="67"/>
      <c r="L109" s="68"/>
      <c r="M109" s="69"/>
      <c r="N109" s="69">
        <f t="shared" si="0"/>
        <v>0</v>
      </c>
      <c r="O109" s="70"/>
      <c r="P109" s="71"/>
      <c r="Q109" s="72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3"/>
      <c r="S109" s="74"/>
      <c r="T109" s="74"/>
      <c r="U109" s="75"/>
      <c r="V109" s="76"/>
      <c r="W109" s="77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8"/>
      <c r="AJ109" s="79"/>
      <c r="AK109" s="80"/>
      <c r="AL109" s="80"/>
      <c r="AM109" s="80"/>
      <c r="AN109" s="80"/>
      <c r="AO109" s="74"/>
      <c r="AP109" s="74" t="str">
        <f>IF(AND($V110&lt;=0,$AH110=0,$AO110=0),"見積",IF(AND($V110=0,$AH110&lt;=0,$AO110=0),"材",IF(AND($V110=0,$AH110=0,$AO110&lt;=0),"労","複合")))</f>
        <v>複合</v>
      </c>
      <c r="AQ109" s="11"/>
    </row>
    <row r="110" spans="2:43" s="2" customFormat="1" ht="20.25" customHeight="1">
      <c r="B110" s="95"/>
      <c r="C110" s="100"/>
      <c r="D110" s="81"/>
      <c r="E110" s="82"/>
      <c r="F110" s="83"/>
      <c r="G110" s="84"/>
      <c r="H110" s="84"/>
      <c r="I110" s="98"/>
      <c r="J110" s="66"/>
      <c r="K110" s="67"/>
      <c r="L110" s="68"/>
      <c r="M110" s="85">
        <f>(C110)</f>
        <v>0</v>
      </c>
      <c r="N110" s="85">
        <f t="shared" si="0"/>
        <v>0</v>
      </c>
      <c r="O110" s="86">
        <f>E110</f>
        <v>0</v>
      </c>
      <c r="P110" s="87">
        <f t="shared" ref="P110" si="770">F110</f>
        <v>0</v>
      </c>
      <c r="Q110" s="88">
        <f>ROUNDDOWN(IF(COUNT($AP110)=0,0,MIN($AP110)),0)</f>
        <v>0</v>
      </c>
      <c r="R110" s="89"/>
      <c r="S110" s="90"/>
      <c r="T110" s="90"/>
      <c r="U110" s="56"/>
      <c r="V110" s="57" t="str">
        <f t="shared" ref="V110" si="771">IF(COUNT(R110:T110)=0,"",ROUNDDOWN(MIN(R110:T110)*U110,-1))</f>
        <v/>
      </c>
      <c r="W110" s="91"/>
      <c r="X110" s="90"/>
      <c r="Y110" s="90"/>
      <c r="Z110" s="90"/>
      <c r="AA110" s="90">
        <f t="shared" ref="AA110" si="772">MIN(V110:Z110)</f>
        <v>0</v>
      </c>
      <c r="AB110" s="92"/>
      <c r="AC110" s="90">
        <f t="shared" ref="AC110" si="773">AA110*AB110</f>
        <v>0</v>
      </c>
      <c r="AD110" s="92"/>
      <c r="AE110" s="92"/>
      <c r="AF110" s="92"/>
      <c r="AG110" s="92"/>
      <c r="AH110" s="90">
        <f t="shared" ref="AH110" si="774">AC110*((1+AD110)+AE110+AF110+AG110)</f>
        <v>0</v>
      </c>
      <c r="AI110" s="90">
        <f>IF($AI109="",0,VLOOKUP(AI109,#REF!,2,FALSE))</f>
        <v>0</v>
      </c>
      <c r="AJ110" s="90">
        <f>IF($AJ109="",0,VLOOKUP(AJ109,#REF!,2,FALSE))</f>
        <v>0</v>
      </c>
      <c r="AK110" s="90">
        <f t="shared" ref="AK110:AL110" si="775">IF(AI110="","",AI110*AK109)</f>
        <v>0</v>
      </c>
      <c r="AL110" s="90">
        <f t="shared" si="775"/>
        <v>0</v>
      </c>
      <c r="AM110" s="90">
        <f>IF($AM109=0,0,#REF!)</f>
        <v>0</v>
      </c>
      <c r="AN110" s="90">
        <f t="shared" ref="AN110" si="776">IF(AI110="",0,AK110*AN109)+IF(AJ110="",0,AL110*AN109)</f>
        <v>0</v>
      </c>
      <c r="AO110" s="90">
        <f t="shared" ref="AO110" si="777">SUM(AK110:AN110)</f>
        <v>0</v>
      </c>
      <c r="AP110" s="90">
        <f t="shared" ref="AP110" si="778">AH110+AO110</f>
        <v>0</v>
      </c>
      <c r="AQ110" s="11"/>
    </row>
    <row r="111" spans="2:43" s="2" customFormat="1" ht="20.25" customHeight="1">
      <c r="B111" s="93"/>
      <c r="C111" s="62"/>
      <c r="D111" s="62"/>
      <c r="E111" s="63"/>
      <c r="F111" s="64"/>
      <c r="G111" s="65"/>
      <c r="H111" s="65"/>
      <c r="I111" s="97"/>
      <c r="J111" s="66"/>
      <c r="K111" s="67"/>
      <c r="L111" s="68"/>
      <c r="M111" s="69"/>
      <c r="N111" s="69">
        <f t="shared" si="0"/>
        <v>0</v>
      </c>
      <c r="O111" s="70"/>
      <c r="P111" s="71"/>
      <c r="Q111" s="72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3"/>
      <c r="S111" s="74"/>
      <c r="T111" s="74"/>
      <c r="U111" s="75"/>
      <c r="V111" s="76"/>
      <c r="W111" s="77"/>
      <c r="X111" s="74"/>
      <c r="Y111" s="74" t="s">
        <v>22</v>
      </c>
      <c r="Z111" s="74"/>
      <c r="AA111" s="74"/>
      <c r="AB111" s="74"/>
      <c r="AC111" s="74"/>
      <c r="AD111" s="74"/>
      <c r="AE111" s="74"/>
      <c r="AF111" s="74"/>
      <c r="AG111" s="74"/>
      <c r="AH111" s="74"/>
      <c r="AI111" s="78"/>
      <c r="AJ111" s="79"/>
      <c r="AK111" s="80"/>
      <c r="AL111" s="80"/>
      <c r="AM111" s="80"/>
      <c r="AN111" s="80"/>
      <c r="AO111" s="74"/>
      <c r="AP111" s="74" t="str">
        <f>IF(AND($V112&lt;=0,$AH112=0,$AO112=0),"見積",IF(AND($V112=0,$AH112&lt;=0,$AO112=0),"材",IF(AND($V112=0,$AH112=0,$AO112&lt;=0),"労","複合")))</f>
        <v>複合</v>
      </c>
      <c r="AQ111" s="11"/>
    </row>
    <row r="112" spans="2:43" s="2" customFormat="1" ht="20.25" customHeight="1">
      <c r="B112" s="95"/>
      <c r="C112" s="81" t="s">
        <v>88</v>
      </c>
      <c r="D112" s="81" t="s">
        <v>89</v>
      </c>
      <c r="E112" s="82">
        <v>1</v>
      </c>
      <c r="F112" s="83" t="s">
        <v>26</v>
      </c>
      <c r="G112" s="84">
        <f t="shared" ref="G112" si="780">IF(Q112&lt;10,ROUNDDOWN(Q112,0),IF(Q112&lt;100,ROUNDDOWN((Q112),0),IF(Q112&lt;1000,ROUNDDOWN((Q112),-1),ROUNDDOWN(Q112,-(LEN(TEXT(Q112,"0"))-3)))))</f>
        <v>14900</v>
      </c>
      <c r="H112" s="84">
        <f t="shared" ref="H112" si="781">TRUNC(E112*G112)</f>
        <v>14900</v>
      </c>
      <c r="I112" s="98"/>
      <c r="J112" s="66"/>
      <c r="K112" s="67"/>
      <c r="L112" s="68"/>
      <c r="M112" s="85" t="str">
        <f>(C112)</f>
        <v>高天井部器具交換用足場</v>
      </c>
      <c r="N112" s="85" t="str">
        <f t="shared" si="0"/>
        <v>移動足場　ﾛｰﾘﾝｸﾞﾀﾜｰ　３段　期間1カ月</v>
      </c>
      <c r="O112" s="86">
        <f>E112</f>
        <v>1</v>
      </c>
      <c r="P112" s="87" t="str">
        <f t="shared" ref="P112" si="782">F112</f>
        <v>台</v>
      </c>
      <c r="Q112" s="88">
        <f>ROUNDDOWN(IF(COUNT($AP112)=0,0,MIN($AP112)),0)</f>
        <v>14900</v>
      </c>
      <c r="R112" s="89"/>
      <c r="S112" s="90"/>
      <c r="T112" s="90"/>
      <c r="U112" s="56"/>
      <c r="V112" s="57" t="str">
        <f t="shared" ref="V112" si="783">IF(COUNT(R112:T112)=0,"",ROUNDDOWN(MIN(R112:T112)*U112,-1))</f>
        <v/>
      </c>
      <c r="W112" s="91"/>
      <c r="X112" s="90"/>
      <c r="Y112" s="90">
        <v>14900</v>
      </c>
      <c r="Z112" s="90"/>
      <c r="AA112" s="90">
        <f t="shared" ref="AA112" si="784">MIN(V112:Z112)</f>
        <v>14900</v>
      </c>
      <c r="AB112" s="92">
        <v>1</v>
      </c>
      <c r="AC112" s="90">
        <f t="shared" ref="AC112" si="785">AA112*AB112</f>
        <v>14900</v>
      </c>
      <c r="AD112" s="92"/>
      <c r="AE112" s="92"/>
      <c r="AF112" s="92"/>
      <c r="AG112" s="92"/>
      <c r="AH112" s="90">
        <f t="shared" ref="AH112" si="786">AC112*((1+AD112)+AE112+AF112+AG112)</f>
        <v>14900</v>
      </c>
      <c r="AI112" s="90">
        <f>IF($AI111="",0,VLOOKUP(AI111,#REF!,2,FALSE))</f>
        <v>0</v>
      </c>
      <c r="AJ112" s="90">
        <f>IF($AJ111="",0,VLOOKUP(AJ111,#REF!,2,FALSE))</f>
        <v>0</v>
      </c>
      <c r="AK112" s="90">
        <f t="shared" ref="AK112:AL112" si="787">IF(AI112="","",AI112*AK111)</f>
        <v>0</v>
      </c>
      <c r="AL112" s="90">
        <f t="shared" si="787"/>
        <v>0</v>
      </c>
      <c r="AM112" s="90">
        <f>IF($AM111=0,0,#REF!)</f>
        <v>0</v>
      </c>
      <c r="AN112" s="90">
        <f t="shared" ref="AN112" si="788">IF(AI112="",0,AK112*AN111)+IF(AJ112="",0,AL112*AN111)</f>
        <v>0</v>
      </c>
      <c r="AO112" s="90">
        <f t="shared" ref="AO112" si="789">SUM(AK112:AN112)</f>
        <v>0</v>
      </c>
      <c r="AP112" s="90">
        <f t="shared" ref="AP112" si="790">AH112+AO112</f>
        <v>14900</v>
      </c>
      <c r="AQ112" s="11"/>
    </row>
    <row r="113" spans="2:43" s="2" customFormat="1" ht="20.25" customHeight="1">
      <c r="B113" s="93"/>
      <c r="C113" s="62"/>
      <c r="D113" s="62"/>
      <c r="E113" s="63"/>
      <c r="F113" s="64"/>
      <c r="G113" s="65"/>
      <c r="H113" s="65"/>
      <c r="I113" s="97"/>
      <c r="J113" s="66"/>
      <c r="K113" s="67"/>
      <c r="L113" s="68"/>
      <c r="M113" s="69"/>
      <c r="N113" s="69">
        <f t="shared" si="0"/>
        <v>0</v>
      </c>
      <c r="O113" s="70"/>
      <c r="P113" s="71"/>
      <c r="Q113" s="72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3"/>
      <c r="S113" s="74"/>
      <c r="T113" s="74"/>
      <c r="U113" s="75"/>
      <c r="V113" s="76"/>
      <c r="W113" s="77" t="s">
        <v>95</v>
      </c>
      <c r="X113" s="74"/>
      <c r="Y113" s="74"/>
      <c r="Z113" s="74"/>
      <c r="AA113" s="74"/>
      <c r="AB113" s="74"/>
      <c r="AC113" s="74"/>
      <c r="AD113" s="74"/>
      <c r="AE113" s="74"/>
      <c r="AF113" s="74"/>
      <c r="AG113" s="114">
        <v>0.05</v>
      </c>
      <c r="AH113" s="74"/>
      <c r="AI113" s="78" t="s">
        <v>78</v>
      </c>
      <c r="AJ113" s="79"/>
      <c r="AK113" s="80">
        <v>0.03</v>
      </c>
      <c r="AL113" s="80"/>
      <c r="AM113" s="80"/>
      <c r="AN113" s="80">
        <v>0.25</v>
      </c>
      <c r="AO113" s="74"/>
      <c r="AP113" s="74" t="e">
        <f>IF(AND($V114&lt;=0,$AH114=0,$AO114=0),"見積",IF(AND($V114=0,$AH114&lt;=0,$AO114=0),"材",IF(AND($V114=0,$AH114=0,$AO114&lt;=0),"労","複合")))</f>
        <v>#REF!</v>
      </c>
      <c r="AQ113" s="11"/>
    </row>
    <row r="114" spans="2:43" s="2" customFormat="1" ht="20.25" customHeight="1">
      <c r="B114" s="95"/>
      <c r="C114" s="81" t="s">
        <v>90</v>
      </c>
      <c r="D114" s="81" t="s">
        <v>91</v>
      </c>
      <c r="E114" s="82">
        <f>(1.524+SQRT(2)*0.9)*(1.829+SQRT(2)*0.9)*2</f>
        <v>17.350136534346579</v>
      </c>
      <c r="F114" s="83" t="s">
        <v>94</v>
      </c>
      <c r="G114" s="84">
        <f t="shared" ref="G114" si="792">IF(Q114&lt;10,ROUNDDOWN(Q114,0),IF(Q114&lt;100,ROUNDDOWN((Q114),0),IF(Q114&lt;1000,ROUNDDOWN((Q114),-1),ROUNDDOWN(Q114,-(LEN(TEXT(Q114,"0"))-3)))))</f>
        <v>0</v>
      </c>
      <c r="H114" s="84">
        <f t="shared" ref="H114" si="793">TRUNC(E114*G114)</f>
        <v>0</v>
      </c>
      <c r="I114" s="98"/>
      <c r="J114" s="66"/>
      <c r="K114" s="67"/>
      <c r="L114" s="68"/>
      <c r="M114" s="85" t="str">
        <f>(C114)</f>
        <v>高天井部器具交換用足場</v>
      </c>
      <c r="N114" s="85" t="str">
        <f t="shared" si="0"/>
        <v>移動足場　ﾛｰﾘﾝｸﾞﾀﾜｰ　５段　期間1カ月</v>
      </c>
      <c r="O114" s="86">
        <f>E114</f>
        <v>17.350136534346579</v>
      </c>
      <c r="P114" s="87" t="str">
        <f t="shared" ref="P114" si="794">F114</f>
        <v>㎡</v>
      </c>
      <c r="Q114" s="88">
        <f>ROUNDDOWN(IF(COUNT($AP114)=0,0,MIN($AP114)),0)</f>
        <v>0</v>
      </c>
      <c r="R114" s="89"/>
      <c r="S114" s="90"/>
      <c r="T114" s="90"/>
      <c r="U114" s="56"/>
      <c r="V114" s="57" t="str">
        <f t="shared" ref="V114" si="795">IF(COUNT(R114:T114)=0,"",ROUNDDOWN(MIN(R114:T114)*U114,-1))</f>
        <v/>
      </c>
      <c r="W114" s="91">
        <f>4680+265</f>
        <v>4945</v>
      </c>
      <c r="X114" s="90"/>
      <c r="Y114" s="90"/>
      <c r="Z114" s="90"/>
      <c r="AA114" s="90">
        <f t="shared" ref="AA114" si="796">MIN(V114:Z114)</f>
        <v>4945</v>
      </c>
      <c r="AB114" s="92">
        <f>30*0.02</f>
        <v>0.6</v>
      </c>
      <c r="AC114" s="90">
        <f t="shared" ref="AC114" si="797">AA114*AB114</f>
        <v>2967</v>
      </c>
      <c r="AD114" s="92"/>
      <c r="AE114" s="92"/>
      <c r="AF114" s="92"/>
      <c r="AG114" s="92">
        <f>AA114*30*AG113</f>
        <v>7417.5</v>
      </c>
      <c r="AH114" s="90">
        <f>AC114+((1+AD114)+AE114+AF114+AG114)</f>
        <v>10385.5</v>
      </c>
      <c r="AI114" s="90" t="e">
        <f>IF($AI113="",0,VLOOKUP(AI113,#REF!,2,FALSE))</f>
        <v>#REF!</v>
      </c>
      <c r="AJ114" s="90">
        <f>IF($AJ113="",0,VLOOKUP(AJ113,#REF!,2,FALSE))</f>
        <v>0</v>
      </c>
      <c r="AK114" s="90" t="e">
        <f>IF(AI114="","",AI114*AK113)</f>
        <v>#REF!</v>
      </c>
      <c r="AL114" s="90">
        <f t="shared" ref="AL114" si="798">IF(AJ114="","",AJ114*AL113)</f>
        <v>0</v>
      </c>
      <c r="AM114" s="90">
        <f>IF($AM113=0,0,#REF!)</f>
        <v>0</v>
      </c>
      <c r="AN114" s="90" t="e">
        <f t="shared" ref="AN114" si="799">IF(AI114="",0,AK114*AN113)+IF(AJ114="",0,AL114*AN113)</f>
        <v>#REF!</v>
      </c>
      <c r="AO114" s="90" t="e">
        <f t="shared" ref="AO114" si="800">SUM(AK114:AN114)</f>
        <v>#REF!</v>
      </c>
      <c r="AP114" s="90" t="e">
        <f t="shared" ref="AP114" si="801">AH114+AO114</f>
        <v>#REF!</v>
      </c>
      <c r="AQ114" s="11"/>
    </row>
    <row r="115" spans="2:43" s="2" customFormat="1" ht="20.25" customHeight="1">
      <c r="B115" s="93"/>
      <c r="C115" s="62"/>
      <c r="D115" s="62"/>
      <c r="E115" s="63"/>
      <c r="F115" s="64"/>
      <c r="G115" s="65"/>
      <c r="H115" s="65"/>
      <c r="I115" s="97"/>
      <c r="J115" s="66"/>
      <c r="K115" s="67"/>
      <c r="L115" s="68"/>
      <c r="M115" s="69"/>
      <c r="N115" s="69">
        <f t="shared" si="0"/>
        <v>0</v>
      </c>
      <c r="O115" s="70"/>
      <c r="P115" s="71"/>
      <c r="Q115" s="72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3"/>
      <c r="S115" s="74"/>
      <c r="T115" s="74"/>
      <c r="U115" s="75"/>
      <c r="V115" s="76"/>
      <c r="W115" s="77"/>
      <c r="X115" s="74"/>
      <c r="Y115" s="74" t="s">
        <v>21</v>
      </c>
      <c r="Z115" s="74"/>
      <c r="AA115" s="74"/>
      <c r="AB115" s="74"/>
      <c r="AC115" s="74"/>
      <c r="AD115" s="74"/>
      <c r="AE115" s="74"/>
      <c r="AF115" s="74"/>
      <c r="AG115" s="74"/>
      <c r="AH115" s="74"/>
      <c r="AI115" s="78"/>
      <c r="AJ115" s="79"/>
      <c r="AK115" s="80"/>
      <c r="AL115" s="80"/>
      <c r="AM115" s="80"/>
      <c r="AN115" s="80"/>
      <c r="AO115" s="74"/>
      <c r="AP115" s="74" t="str">
        <f>IF(AND($V116&lt;=0,$AH116=0,$AO116=0),"見積",IF(AND($V116=0,$AH116&lt;=0,$AO116=0),"材",IF(AND($V116=0,$AH116=0,$AO116&lt;=0),"労","複合")))</f>
        <v>複合</v>
      </c>
      <c r="AQ115" s="11"/>
    </row>
    <row r="116" spans="2:43" s="2" customFormat="1" ht="20.25" customHeight="1">
      <c r="B116" s="95"/>
      <c r="C116" s="81" t="s">
        <v>92</v>
      </c>
      <c r="D116" s="81" t="s">
        <v>93</v>
      </c>
      <c r="E116" s="82">
        <v>1042</v>
      </c>
      <c r="F116" s="83" t="s">
        <v>94</v>
      </c>
      <c r="G116" s="84">
        <f t="shared" ref="G116" si="803">IF(Q116&lt;10,ROUNDDOWN(Q116,0),IF(Q116&lt;100,ROUNDDOWN((Q116),0),IF(Q116&lt;1000,ROUNDDOWN((Q116),-1),ROUNDDOWN(Q116,-(LEN(TEXT(Q116,"0"))-3)))))</f>
        <v>610</v>
      </c>
      <c r="H116" s="84">
        <f t="shared" ref="H116" si="804">TRUNC(E116*G116)</f>
        <v>635620</v>
      </c>
      <c r="I116" s="98"/>
      <c r="J116" s="66"/>
      <c r="K116" s="67"/>
      <c r="L116" s="68"/>
      <c r="M116" s="85" t="str">
        <f>(C116)</f>
        <v>床養生(内部改修)　　</v>
      </c>
      <c r="N116" s="85" t="str">
        <f t="shared" si="0"/>
        <v>屋内運動場 ﾋﾞﾆﾙﾃｰﾌﾟ、専用ｼｰﾄ及びﾍﾞﾆｱ等による</v>
      </c>
      <c r="O116" s="86">
        <f>E116</f>
        <v>1042</v>
      </c>
      <c r="P116" s="87" t="str">
        <f t="shared" ref="P116" si="805">F116</f>
        <v>㎡</v>
      </c>
      <c r="Q116" s="88">
        <f>ROUNDDOWN(IF(COUNT($AP116)=0,0,MIN($AP116)),0)</f>
        <v>610</v>
      </c>
      <c r="R116" s="89"/>
      <c r="S116" s="90"/>
      <c r="T116" s="90"/>
      <c r="U116" s="56"/>
      <c r="V116" s="57" t="str">
        <f t="shared" ref="V116" si="806">IF(COUNT(R116:T116)=0,"",ROUNDDOWN(MIN(R116:T116)*U116,-1))</f>
        <v/>
      </c>
      <c r="W116" s="91"/>
      <c r="X116" s="90"/>
      <c r="Y116" s="90">
        <v>610</v>
      </c>
      <c r="Z116" s="90"/>
      <c r="AA116" s="90">
        <f t="shared" ref="AA116" si="807">MIN(V116:Z116)</f>
        <v>610</v>
      </c>
      <c r="AB116" s="92">
        <v>1</v>
      </c>
      <c r="AC116" s="90">
        <f t="shared" ref="AC116" si="808">AA116*AB116</f>
        <v>610</v>
      </c>
      <c r="AD116" s="92"/>
      <c r="AE116" s="92"/>
      <c r="AF116" s="92"/>
      <c r="AG116" s="92"/>
      <c r="AH116" s="90">
        <f t="shared" ref="AH116" si="809">AC116*((1+AD116)+AE116+AF116+AG116)</f>
        <v>610</v>
      </c>
      <c r="AI116" s="90">
        <f>IF($AI115="",0,VLOOKUP(AI115,#REF!,2,FALSE))</f>
        <v>0</v>
      </c>
      <c r="AJ116" s="90">
        <f>IF($AJ115="",0,VLOOKUP(AJ115,#REF!,2,FALSE))</f>
        <v>0</v>
      </c>
      <c r="AK116" s="90">
        <f t="shared" ref="AK116:AL116" si="810">IF(AI116="","",AI116*AK115)</f>
        <v>0</v>
      </c>
      <c r="AL116" s="90">
        <f t="shared" si="810"/>
        <v>0</v>
      </c>
      <c r="AM116" s="90">
        <v>0</v>
      </c>
      <c r="AN116" s="90">
        <f t="shared" ref="AN116" si="811">IF(AI116="",0,AK116*AN115)+IF(AJ116="",0,AL116*AN115)</f>
        <v>0</v>
      </c>
      <c r="AO116" s="90">
        <f t="shared" ref="AO116" si="812">SUM(AK116:AN116)</f>
        <v>0</v>
      </c>
      <c r="AP116" s="90">
        <f t="shared" ref="AP116" si="813">AH116+AO116</f>
        <v>610</v>
      </c>
      <c r="AQ116" s="11"/>
    </row>
    <row r="117" spans="2:43" s="2" customFormat="1" ht="20.25" customHeight="1">
      <c r="B117" s="93"/>
      <c r="C117" s="62"/>
      <c r="D117" s="62"/>
      <c r="E117" s="63"/>
      <c r="F117" s="64"/>
      <c r="G117" s="65"/>
      <c r="H117" s="65"/>
      <c r="I117" s="97"/>
      <c r="J117" s="66"/>
      <c r="K117" s="67"/>
      <c r="L117" s="68"/>
      <c r="M117" s="69"/>
      <c r="N117" s="69">
        <f t="shared" si="0"/>
        <v>0</v>
      </c>
      <c r="O117" s="70"/>
      <c r="P117" s="71"/>
      <c r="Q117" s="72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3"/>
      <c r="S117" s="74"/>
      <c r="T117" s="74"/>
      <c r="U117" s="75"/>
      <c r="V117" s="76"/>
      <c r="W117" s="77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8"/>
      <c r="AJ117" s="79"/>
      <c r="AK117" s="80"/>
      <c r="AL117" s="80"/>
      <c r="AM117" s="80"/>
      <c r="AN117" s="80"/>
      <c r="AO117" s="74"/>
      <c r="AP117" s="74" t="str">
        <f>IF(AND($V118&lt;=0,$AH118=0,$AO118=0),"見積",IF(AND($V118=0,$AH118&lt;=0,$AO118=0),"材",IF(AND($V118=0,$AH118=0,$AO118&lt;=0),"労","複合")))</f>
        <v>複合</v>
      </c>
      <c r="AQ117" s="11"/>
    </row>
    <row r="118" spans="2:43" s="2" customFormat="1" ht="20.25" customHeight="1">
      <c r="B118" s="95"/>
      <c r="C118" s="81"/>
      <c r="D118" s="81"/>
      <c r="E118" s="82"/>
      <c r="F118" s="83"/>
      <c r="G118" s="84"/>
      <c r="H118" s="84"/>
      <c r="I118" s="98"/>
      <c r="J118" s="66"/>
      <c r="K118" s="67"/>
      <c r="L118" s="68"/>
      <c r="M118" s="85">
        <f>(C118)</f>
        <v>0</v>
      </c>
      <c r="N118" s="85">
        <f t="shared" si="0"/>
        <v>0</v>
      </c>
      <c r="O118" s="86">
        <f>E118</f>
        <v>0</v>
      </c>
      <c r="P118" s="87">
        <f t="shared" ref="P118" si="815">F118</f>
        <v>0</v>
      </c>
      <c r="Q118" s="88">
        <f>ROUNDDOWN(IF(COUNT($AP118)=0,0,MIN($AP118)),0)</f>
        <v>0</v>
      </c>
      <c r="R118" s="89"/>
      <c r="S118" s="90"/>
      <c r="T118" s="90"/>
      <c r="U118" s="56"/>
      <c r="V118" s="57" t="str">
        <f t="shared" ref="V118" si="816">IF(COUNT(R118:T118)=0,"",ROUNDDOWN(MIN(R118:T118)*U118,-1))</f>
        <v/>
      </c>
      <c r="W118" s="91"/>
      <c r="X118" s="90"/>
      <c r="Y118" s="90"/>
      <c r="Z118" s="90"/>
      <c r="AA118" s="90">
        <f t="shared" ref="AA118" si="817">MIN(V118:Z118)</f>
        <v>0</v>
      </c>
      <c r="AB118" s="92"/>
      <c r="AC118" s="90">
        <f t="shared" ref="AC118" si="818">AA118*AB118</f>
        <v>0</v>
      </c>
      <c r="AD118" s="92"/>
      <c r="AE118" s="92"/>
      <c r="AF118" s="92"/>
      <c r="AG118" s="92"/>
      <c r="AH118" s="90">
        <f t="shared" ref="AH118" si="819">AC118*((1+AD118)+AE118+AF118+AG118)</f>
        <v>0</v>
      </c>
      <c r="AI118" s="90">
        <f>IF($AI117="",0,VLOOKUP(AI117,#REF!,2,FALSE))</f>
        <v>0</v>
      </c>
      <c r="AJ118" s="90">
        <f>IF($AJ117="",0,VLOOKUP(AJ117,#REF!,2,FALSE))</f>
        <v>0</v>
      </c>
      <c r="AK118" s="90">
        <f t="shared" ref="AK118:AL118" si="820">IF(AI118="","",AI118*AK117)</f>
        <v>0</v>
      </c>
      <c r="AL118" s="90">
        <f t="shared" si="820"/>
        <v>0</v>
      </c>
      <c r="AM118" s="90">
        <v>0</v>
      </c>
      <c r="AN118" s="90">
        <f t="shared" ref="AN118" si="821">IF(AI118="",0,AK118*AN117)+IF(AJ118="",0,AL118*AN117)</f>
        <v>0</v>
      </c>
      <c r="AO118" s="90">
        <f t="shared" ref="AO118" si="822">SUM(AK118:AN118)</f>
        <v>0</v>
      </c>
      <c r="AP118" s="90">
        <f t="shared" ref="AP118" si="823">AH118+AO118</f>
        <v>0</v>
      </c>
      <c r="AQ118" s="11"/>
    </row>
    <row r="119" spans="2:43" s="2" customFormat="1" ht="20.25" customHeight="1">
      <c r="B119" s="93"/>
      <c r="C119" s="62"/>
      <c r="D119" s="62"/>
      <c r="E119" s="63"/>
      <c r="F119" s="64"/>
      <c r="G119" s="65"/>
      <c r="H119" s="65"/>
      <c r="I119" s="97"/>
      <c r="J119" s="66"/>
      <c r="K119" s="67"/>
      <c r="L119" s="68"/>
      <c r="M119" s="69"/>
      <c r="N119" s="69">
        <f>(D119)</f>
        <v>0</v>
      </c>
      <c r="O119" s="70"/>
      <c r="P119" s="71"/>
      <c r="Q119" s="72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3"/>
      <c r="S119" s="74"/>
      <c r="T119" s="74"/>
      <c r="U119" s="75"/>
      <c r="V119" s="76"/>
      <c r="W119" s="77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8"/>
      <c r="AJ119" s="79"/>
      <c r="AK119" s="80"/>
      <c r="AL119" s="80"/>
      <c r="AM119" s="80"/>
      <c r="AN119" s="80"/>
      <c r="AO119" s="74"/>
      <c r="AP119" s="74" t="str">
        <f>IF(AND($V120&lt;=0,$AH120=0,$AO120=0),"見積",IF(AND($V120=0,$AH120&lt;=0,$AO120=0),"材",IF(AND($V120=0,$AH120=0,$AO120&lt;=0),"労","複合")))</f>
        <v>複合</v>
      </c>
      <c r="AQ119" s="11"/>
    </row>
    <row r="120" spans="2:43" s="2" customFormat="1" ht="20.25" customHeight="1">
      <c r="B120" s="95"/>
      <c r="C120" s="103"/>
      <c r="D120" s="103"/>
      <c r="E120" s="82"/>
      <c r="F120" s="83"/>
      <c r="G120" s="84"/>
      <c r="H120" s="84"/>
      <c r="I120" s="104"/>
      <c r="J120" s="66"/>
      <c r="K120" s="67"/>
      <c r="L120" s="68"/>
      <c r="M120" s="85">
        <f>(C120)</f>
        <v>0</v>
      </c>
      <c r="N120" s="85">
        <f>(D120)</f>
        <v>0</v>
      </c>
      <c r="O120" s="86">
        <f>E120</f>
        <v>0</v>
      </c>
      <c r="P120" s="87">
        <f>F120</f>
        <v>0</v>
      </c>
      <c r="Q120" s="88">
        <f>ROUNDDOWN(IF(COUNT($AP120)=0,0,MIN($AP120)),0)</f>
        <v>0</v>
      </c>
      <c r="R120" s="89"/>
      <c r="S120" s="90"/>
      <c r="T120" s="90"/>
      <c r="U120" s="56"/>
      <c r="V120" s="57" t="str">
        <f t="shared" ref="V120" si="825">IF(COUNT(R120:T120)=0,"",ROUNDDOWN(MIN(R120:T120)*U120,-1))</f>
        <v/>
      </c>
      <c r="W120" s="91"/>
      <c r="X120" s="90"/>
      <c r="Y120" s="90"/>
      <c r="Z120" s="90"/>
      <c r="AA120" s="90">
        <f t="shared" ref="AA120" si="826">MIN(V120:Z120)</f>
        <v>0</v>
      </c>
      <c r="AB120" s="92"/>
      <c r="AC120" s="90">
        <f t="shared" ref="AC120" si="827">AA120*AB120</f>
        <v>0</v>
      </c>
      <c r="AD120" s="92"/>
      <c r="AE120" s="92"/>
      <c r="AF120" s="92"/>
      <c r="AG120" s="92"/>
      <c r="AH120" s="90">
        <f t="shared" ref="AH120" si="828">AC120*((1+AD120)+AE120+AF120+AG120)</f>
        <v>0</v>
      </c>
      <c r="AI120" s="90">
        <f>IF($AI119="",0,VLOOKUP(AI119,#REF!,2,FALSE))</f>
        <v>0</v>
      </c>
      <c r="AJ120" s="90">
        <f>IF($AJ119="",0,VLOOKUP(AJ119,#REF!,2,FALSE))</f>
        <v>0</v>
      </c>
      <c r="AK120" s="90">
        <f t="shared" ref="AK120:AL120" si="829">IF(AI120="","",AI120*AK119)</f>
        <v>0</v>
      </c>
      <c r="AL120" s="90">
        <f t="shared" si="829"/>
        <v>0</v>
      </c>
      <c r="AM120" s="90">
        <v>0</v>
      </c>
      <c r="AN120" s="90">
        <f t="shared" ref="AN120" si="830">IF(AI120="",0,AK120*AN119)+IF(AJ120="",0,AL120*AN119)</f>
        <v>0</v>
      </c>
      <c r="AO120" s="90">
        <f t="shared" ref="AO120" si="831">SUM(AK120:AN120)</f>
        <v>0</v>
      </c>
      <c r="AP120" s="90">
        <f t="shared" ref="AP120" si="832">AH120+AO120</f>
        <v>0</v>
      </c>
      <c r="AQ120" s="11"/>
    </row>
    <row r="121" spans="2:43" s="2" customFormat="1" ht="20.25" customHeight="1">
      <c r="B121" s="93"/>
      <c r="C121" s="62"/>
      <c r="D121" s="62"/>
      <c r="E121" s="63"/>
      <c r="F121" s="64"/>
      <c r="G121" s="65"/>
      <c r="H121" s="65"/>
      <c r="I121" s="97"/>
      <c r="J121" s="66"/>
      <c r="K121" s="67"/>
      <c r="L121" s="68"/>
      <c r="M121" s="69"/>
      <c r="N121" s="69">
        <f t="shared" si="0"/>
        <v>0</v>
      </c>
      <c r="O121" s="70"/>
      <c r="P121" s="71"/>
      <c r="Q121" s="72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3"/>
      <c r="S121" s="74"/>
      <c r="T121" s="74"/>
      <c r="U121" s="75"/>
      <c r="V121" s="76"/>
      <c r="W121" s="77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8"/>
      <c r="AJ121" s="79"/>
      <c r="AK121" s="80"/>
      <c r="AL121" s="80"/>
      <c r="AM121" s="80"/>
      <c r="AN121" s="80"/>
      <c r="AO121" s="74"/>
      <c r="AP121" s="74" t="str">
        <f>IF(AND($V122&lt;=0,$AH122=0,$AO122=0),"見積",IF(AND($V122=0,$AH122&lt;=0,$AO122=0),"材",IF(AND($V122=0,$AH122=0,$AO122&lt;=0),"労","複合")))</f>
        <v>複合</v>
      </c>
      <c r="AQ121" s="11"/>
    </row>
    <row r="122" spans="2:43" s="2" customFormat="1" ht="20.25" customHeight="1">
      <c r="B122" s="95"/>
      <c r="C122" s="81"/>
      <c r="D122" s="81"/>
      <c r="E122" s="82"/>
      <c r="F122" s="83"/>
      <c r="G122" s="84"/>
      <c r="H122" s="84"/>
      <c r="I122" s="98"/>
      <c r="J122" s="66"/>
      <c r="K122" s="67"/>
      <c r="L122" s="68"/>
      <c r="M122" s="85">
        <f>(C122)</f>
        <v>0</v>
      </c>
      <c r="N122" s="85">
        <f t="shared" si="0"/>
        <v>0</v>
      </c>
      <c r="O122" s="86">
        <f>E122</f>
        <v>0</v>
      </c>
      <c r="P122" s="87">
        <f t="shared" ref="P122" si="834">F122</f>
        <v>0</v>
      </c>
      <c r="Q122" s="88">
        <f>ROUNDDOWN(IF(COUNT($AP122)=0,0,MIN($AP122)),0)</f>
        <v>0</v>
      </c>
      <c r="R122" s="89"/>
      <c r="S122" s="90"/>
      <c r="T122" s="90"/>
      <c r="U122" s="56"/>
      <c r="V122" s="57" t="str">
        <f t="shared" ref="V122" si="835">IF(COUNT(R122:T122)=0,"",ROUNDDOWN(MIN(R122:T122)*U122,-1))</f>
        <v/>
      </c>
      <c r="W122" s="91"/>
      <c r="X122" s="90"/>
      <c r="Y122" s="90"/>
      <c r="Z122" s="90"/>
      <c r="AA122" s="90">
        <f t="shared" ref="AA122" si="836">MIN(V122:Z122)</f>
        <v>0</v>
      </c>
      <c r="AB122" s="92"/>
      <c r="AC122" s="90">
        <f t="shared" ref="AC122" si="837">AA122*AB122</f>
        <v>0</v>
      </c>
      <c r="AD122" s="92"/>
      <c r="AE122" s="92"/>
      <c r="AF122" s="92"/>
      <c r="AG122" s="92"/>
      <c r="AH122" s="90">
        <f t="shared" ref="AH122" si="838">AC122*((1+AD122)+AE122+AF122+AG122)</f>
        <v>0</v>
      </c>
      <c r="AI122" s="90">
        <f>IF($AI121="",0,VLOOKUP(AI121,#REF!,2,FALSE))</f>
        <v>0</v>
      </c>
      <c r="AJ122" s="90">
        <f>IF($AJ121="",0,VLOOKUP(AJ121,#REF!,2,FALSE))</f>
        <v>0</v>
      </c>
      <c r="AK122" s="90">
        <f t="shared" ref="AK122:AL122" si="839">IF(AI122="","",AI122*AK121)</f>
        <v>0</v>
      </c>
      <c r="AL122" s="90">
        <f t="shared" si="839"/>
        <v>0</v>
      </c>
      <c r="AM122" s="90">
        <v>0</v>
      </c>
      <c r="AN122" s="90">
        <f t="shared" ref="AN122" si="840">IF(AI122="",0,AK122*AN121)+IF(AJ122="",0,AL122*AN121)</f>
        <v>0</v>
      </c>
      <c r="AO122" s="90">
        <f t="shared" ref="AO122" si="841">SUM(AK122:AN122)</f>
        <v>0</v>
      </c>
      <c r="AP122" s="90">
        <f t="shared" ref="AP122" si="842">AH122+AO122</f>
        <v>0</v>
      </c>
      <c r="AQ122" s="11"/>
    </row>
    <row r="123" spans="2:43" s="2" customFormat="1" ht="20.25" customHeight="1">
      <c r="B123" s="93"/>
      <c r="C123" s="62"/>
      <c r="D123" s="62"/>
      <c r="E123" s="63"/>
      <c r="F123" s="64"/>
      <c r="G123" s="65"/>
      <c r="H123" s="65"/>
      <c r="I123" s="94"/>
      <c r="J123" s="66"/>
      <c r="K123" s="67"/>
      <c r="L123" s="68"/>
      <c r="M123" s="69"/>
      <c r="N123" s="69">
        <f t="shared" si="0"/>
        <v>0</v>
      </c>
      <c r="O123" s="70"/>
      <c r="P123" s="71"/>
      <c r="Q123" s="72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3"/>
      <c r="S123" s="74"/>
      <c r="T123" s="74"/>
      <c r="U123" s="75"/>
      <c r="V123" s="76"/>
      <c r="W123" s="77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8"/>
      <c r="AJ123" s="79"/>
      <c r="AK123" s="80"/>
      <c r="AL123" s="80"/>
      <c r="AM123" s="80"/>
      <c r="AN123" s="80"/>
      <c r="AO123" s="74"/>
      <c r="AP123" s="74" t="str">
        <f>IF(AND($V124&lt;=0,$AH124=0,$AO124=0),"見積",IF(AND($V124=0,$AH124&lt;=0,$AO124=0),"材",IF(AND($V124=0,$AH124=0,$AO124&lt;=0),"労","複合")))</f>
        <v>複合</v>
      </c>
      <c r="AQ123" s="11"/>
    </row>
    <row r="124" spans="2:43" s="2" customFormat="1" ht="20.25" customHeight="1">
      <c r="B124" s="95"/>
      <c r="C124" s="81"/>
      <c r="D124" s="81"/>
      <c r="E124" s="82"/>
      <c r="F124" s="83"/>
      <c r="G124" s="84"/>
      <c r="H124" s="84"/>
      <c r="I124" s="99"/>
      <c r="J124" s="66"/>
      <c r="K124" s="67"/>
      <c r="L124" s="68"/>
      <c r="M124" s="85">
        <f>(C124)</f>
        <v>0</v>
      </c>
      <c r="N124" s="85">
        <f t="shared" si="0"/>
        <v>0</v>
      </c>
      <c r="O124" s="86">
        <f>E124</f>
        <v>0</v>
      </c>
      <c r="P124" s="87">
        <f t="shared" ref="P124" si="844">F124</f>
        <v>0</v>
      </c>
      <c r="Q124" s="88">
        <f>ROUNDDOWN(IF(COUNT($AP124)=0,0,MIN($AP124)),0)</f>
        <v>0</v>
      </c>
      <c r="R124" s="89"/>
      <c r="S124" s="90"/>
      <c r="T124" s="90"/>
      <c r="U124" s="56"/>
      <c r="V124" s="57" t="str">
        <f t="shared" ref="V124" si="845">IF(COUNT(R124:T124)=0,"",ROUNDDOWN(MIN(R124:T124)*U124,-1))</f>
        <v/>
      </c>
      <c r="W124" s="91"/>
      <c r="X124" s="90"/>
      <c r="Y124" s="90"/>
      <c r="Z124" s="90"/>
      <c r="AA124" s="90">
        <f t="shared" ref="AA124" si="846">MIN(V124:Z124)</f>
        <v>0</v>
      </c>
      <c r="AB124" s="92"/>
      <c r="AC124" s="90">
        <f t="shared" ref="AC124" si="847">AA124*AB124</f>
        <v>0</v>
      </c>
      <c r="AD124" s="92"/>
      <c r="AE124" s="92"/>
      <c r="AF124" s="92"/>
      <c r="AG124" s="92"/>
      <c r="AH124" s="90">
        <f t="shared" ref="AH124" si="848">AC124*((1+AD124)+AE124+AF124+AG124)</f>
        <v>0</v>
      </c>
      <c r="AI124" s="90">
        <f>IF($AI123="",0,VLOOKUP(AI123,#REF!,2,FALSE))</f>
        <v>0</v>
      </c>
      <c r="AJ124" s="90">
        <f>IF($AJ123="",0,VLOOKUP(AJ123,#REF!,2,FALSE))</f>
        <v>0</v>
      </c>
      <c r="AK124" s="90">
        <f t="shared" ref="AK124:AL124" si="849">IF(AI124="","",AI124*AK123)</f>
        <v>0</v>
      </c>
      <c r="AL124" s="90">
        <f t="shared" si="849"/>
        <v>0</v>
      </c>
      <c r="AM124" s="90">
        <v>0</v>
      </c>
      <c r="AN124" s="90">
        <f t="shared" ref="AN124" si="850">IF(AI124="",0,AK124*AN123)+IF(AJ124="",0,AL124*AN123)</f>
        <v>0</v>
      </c>
      <c r="AO124" s="90">
        <f t="shared" ref="AO124" si="851">SUM(AK124:AN124)</f>
        <v>0</v>
      </c>
      <c r="AP124" s="90">
        <f t="shared" ref="AP124" si="852">AH124+AO124</f>
        <v>0</v>
      </c>
      <c r="AQ124" s="11"/>
    </row>
    <row r="125" spans="2:43" s="2" customFormat="1" ht="20.25" customHeight="1">
      <c r="B125" s="93"/>
      <c r="C125" s="62"/>
      <c r="D125" s="62"/>
      <c r="E125" s="63"/>
      <c r="F125" s="64"/>
      <c r="G125" s="65"/>
      <c r="H125" s="65"/>
      <c r="I125" s="97"/>
      <c r="J125" s="66"/>
      <c r="K125" s="67"/>
      <c r="L125" s="68"/>
      <c r="M125" s="69"/>
      <c r="N125" s="69">
        <f t="shared" si="0"/>
        <v>0</v>
      </c>
      <c r="O125" s="70"/>
      <c r="P125" s="71"/>
      <c r="Q125" s="72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3"/>
      <c r="S125" s="74"/>
      <c r="T125" s="74"/>
      <c r="U125" s="75"/>
      <c r="V125" s="76"/>
      <c r="W125" s="77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8"/>
      <c r="AJ125" s="79"/>
      <c r="AK125" s="80"/>
      <c r="AL125" s="80"/>
      <c r="AM125" s="80"/>
      <c r="AN125" s="80"/>
      <c r="AO125" s="74"/>
      <c r="AP125" s="74" t="str">
        <f>IF(AND($V126&lt;=0,$AH126=0,$AO126=0),"見積",IF(AND($V126=0,$AH126&lt;=0,$AO126=0),"材",IF(AND($V126=0,$AH126=0,$AO126&lt;=0),"労","複合")))</f>
        <v>複合</v>
      </c>
      <c r="AQ125" s="11"/>
    </row>
    <row r="126" spans="2:43" s="2" customFormat="1" ht="20.25" customHeight="1">
      <c r="B126" s="95"/>
      <c r="C126" s="81"/>
      <c r="D126" s="81"/>
      <c r="E126" s="82"/>
      <c r="F126" s="83"/>
      <c r="G126" s="84"/>
      <c r="H126" s="84"/>
      <c r="I126" s="98"/>
      <c r="J126" s="66"/>
      <c r="K126" s="67"/>
      <c r="L126" s="68"/>
      <c r="M126" s="85">
        <f>(C126)</f>
        <v>0</v>
      </c>
      <c r="N126" s="85">
        <f t="shared" si="0"/>
        <v>0</v>
      </c>
      <c r="O126" s="86">
        <f>E126</f>
        <v>0</v>
      </c>
      <c r="P126" s="87">
        <f t="shared" ref="P126" si="854">F126</f>
        <v>0</v>
      </c>
      <c r="Q126" s="88">
        <f>ROUNDDOWN(IF(COUNT($AP126)=0,0,MIN($AP126)),0)</f>
        <v>0</v>
      </c>
      <c r="R126" s="89"/>
      <c r="S126" s="90"/>
      <c r="T126" s="90"/>
      <c r="U126" s="56"/>
      <c r="V126" s="57" t="str">
        <f t="shared" ref="V126" si="855">IF(COUNT(R126:T126)=0,"",ROUNDDOWN(MIN(R126:T126)*U126,-1))</f>
        <v/>
      </c>
      <c r="W126" s="91"/>
      <c r="X126" s="90"/>
      <c r="Y126" s="90"/>
      <c r="Z126" s="90"/>
      <c r="AA126" s="90">
        <f t="shared" ref="AA126" si="856">MIN(V126:Z126)</f>
        <v>0</v>
      </c>
      <c r="AB126" s="92"/>
      <c r="AC126" s="90">
        <f t="shared" ref="AC126" si="857">AA126*AB126</f>
        <v>0</v>
      </c>
      <c r="AD126" s="92"/>
      <c r="AE126" s="92"/>
      <c r="AF126" s="92"/>
      <c r="AG126" s="92"/>
      <c r="AH126" s="90">
        <f t="shared" ref="AH126" si="858">AC126*((1+AD126)+AE126+AF126+AG126)</f>
        <v>0</v>
      </c>
      <c r="AI126" s="90">
        <f>IF($AI125="",0,VLOOKUP(AI125,#REF!,2,FALSE))</f>
        <v>0</v>
      </c>
      <c r="AJ126" s="90">
        <f>IF($AJ125="",0,VLOOKUP(AJ125,#REF!,2,FALSE))</f>
        <v>0</v>
      </c>
      <c r="AK126" s="90">
        <f t="shared" ref="AK126:AL126" si="859">IF(AI126="","",AI126*AK125)</f>
        <v>0</v>
      </c>
      <c r="AL126" s="90">
        <f t="shared" si="859"/>
        <v>0</v>
      </c>
      <c r="AM126" s="90">
        <v>0</v>
      </c>
      <c r="AN126" s="90">
        <f t="shared" ref="AN126" si="860">IF(AI126="",0,AK126*AN125)+IF(AJ126="",0,AL126*AN125)</f>
        <v>0</v>
      </c>
      <c r="AO126" s="90">
        <f t="shared" ref="AO126" si="861">SUM(AK126:AN126)</f>
        <v>0</v>
      </c>
      <c r="AP126" s="90">
        <f t="shared" ref="AP126" si="862">AH126+AO126</f>
        <v>0</v>
      </c>
      <c r="AQ126" s="11"/>
    </row>
    <row r="127" spans="2:43" s="2" customFormat="1" ht="20.25" customHeight="1">
      <c r="B127" s="93"/>
      <c r="C127" s="62"/>
      <c r="D127" s="62"/>
      <c r="E127" s="63"/>
      <c r="F127" s="64"/>
      <c r="G127" s="65"/>
      <c r="H127" s="65"/>
      <c r="I127" s="97"/>
      <c r="J127" s="66"/>
      <c r="K127" s="67"/>
      <c r="L127" s="68"/>
      <c r="M127" s="69"/>
      <c r="N127" s="69">
        <f t="shared" si="0"/>
        <v>0</v>
      </c>
      <c r="O127" s="70"/>
      <c r="P127" s="71"/>
      <c r="Q127" s="72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3"/>
      <c r="S127" s="74"/>
      <c r="T127" s="74"/>
      <c r="U127" s="75"/>
      <c r="V127" s="76"/>
      <c r="W127" s="77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8"/>
      <c r="AJ127" s="79"/>
      <c r="AK127" s="80"/>
      <c r="AL127" s="80"/>
      <c r="AM127" s="80"/>
      <c r="AN127" s="80"/>
      <c r="AO127" s="74"/>
      <c r="AP127" s="74" t="str">
        <f>IF(AND($V128&lt;=0,$AH128=0,$AO128=0),"見積",IF(AND($V128=0,$AH128&lt;=0,$AO128=0),"材",IF(AND($V128=0,$AH128=0,$AO128&lt;=0),"労","複合")))</f>
        <v>複合</v>
      </c>
      <c r="AQ127" s="11"/>
    </row>
    <row r="128" spans="2:43" s="2" customFormat="1" ht="20.25" customHeight="1">
      <c r="B128" s="95"/>
      <c r="C128" s="81"/>
      <c r="D128" s="81"/>
      <c r="E128" s="82"/>
      <c r="F128" s="83"/>
      <c r="G128" s="84"/>
      <c r="H128" s="84"/>
      <c r="I128" s="98"/>
      <c r="J128" s="66"/>
      <c r="K128" s="67"/>
      <c r="L128" s="68"/>
      <c r="M128" s="85">
        <f>(C128)</f>
        <v>0</v>
      </c>
      <c r="N128" s="85">
        <f t="shared" si="0"/>
        <v>0</v>
      </c>
      <c r="O128" s="86">
        <f>E128</f>
        <v>0</v>
      </c>
      <c r="P128" s="87">
        <f t="shared" ref="P128" si="864">F128</f>
        <v>0</v>
      </c>
      <c r="Q128" s="88">
        <f>ROUNDDOWN(IF(COUNT($AP128)=0,0,MIN($AP128)),0)</f>
        <v>0</v>
      </c>
      <c r="R128" s="89"/>
      <c r="S128" s="90"/>
      <c r="T128" s="90"/>
      <c r="U128" s="56"/>
      <c r="V128" s="57" t="str">
        <f t="shared" ref="V128" si="865">IF(COUNT(R128:T128)=0,"",ROUNDDOWN(MIN(R128:T128)*U128,-1))</f>
        <v/>
      </c>
      <c r="W128" s="91"/>
      <c r="X128" s="90"/>
      <c r="Y128" s="90"/>
      <c r="Z128" s="90"/>
      <c r="AA128" s="90">
        <f t="shared" ref="AA128" si="866">MIN(V128:Z128)</f>
        <v>0</v>
      </c>
      <c r="AB128" s="92"/>
      <c r="AC128" s="90">
        <f t="shared" ref="AC128" si="867">AA128*AB128</f>
        <v>0</v>
      </c>
      <c r="AD128" s="92"/>
      <c r="AE128" s="92"/>
      <c r="AF128" s="92"/>
      <c r="AG128" s="92"/>
      <c r="AH128" s="90">
        <f t="shared" ref="AH128" si="868">AC128*((1+AD128)+AE128+AF128+AG128)</f>
        <v>0</v>
      </c>
      <c r="AI128" s="90">
        <f>IF($AI127="",0,VLOOKUP(AI127,#REF!,2,FALSE))</f>
        <v>0</v>
      </c>
      <c r="AJ128" s="90">
        <f>IF($AJ127="",0,VLOOKUP(AJ127,#REF!,2,FALSE))</f>
        <v>0</v>
      </c>
      <c r="AK128" s="90">
        <f t="shared" ref="AK128:AL128" si="869">IF(AI128="","",AI128*AK127)</f>
        <v>0</v>
      </c>
      <c r="AL128" s="90">
        <f t="shared" si="869"/>
        <v>0</v>
      </c>
      <c r="AM128" s="90">
        <v>0</v>
      </c>
      <c r="AN128" s="90">
        <f t="shared" ref="AN128" si="870">IF(AI128="",0,AK128*AN127)+IF(AJ128="",0,AL128*AN127)</f>
        <v>0</v>
      </c>
      <c r="AO128" s="90">
        <f t="shared" ref="AO128" si="871">SUM(AK128:AN128)</f>
        <v>0</v>
      </c>
      <c r="AP128" s="90">
        <f t="shared" ref="AP128" si="872">AH128+AO128</f>
        <v>0</v>
      </c>
      <c r="AQ128" s="11"/>
    </row>
    <row r="129" spans="2:43" s="2" customFormat="1" ht="20.25" customHeight="1">
      <c r="B129" s="93"/>
      <c r="C129" s="62"/>
      <c r="D129" s="62"/>
      <c r="E129" s="63"/>
      <c r="F129" s="64"/>
      <c r="G129" s="101"/>
      <c r="H129" s="65"/>
      <c r="I129" s="97"/>
      <c r="J129" s="66"/>
      <c r="K129" s="67"/>
      <c r="L129" s="68"/>
      <c r="M129" s="69"/>
      <c r="N129" s="69">
        <f t="shared" si="0"/>
        <v>0</v>
      </c>
      <c r="O129" s="70"/>
      <c r="P129" s="71"/>
      <c r="Q129" s="72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3"/>
      <c r="S129" s="74"/>
      <c r="T129" s="74"/>
      <c r="U129" s="75"/>
      <c r="V129" s="76"/>
      <c r="W129" s="77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8"/>
      <c r="AJ129" s="79"/>
      <c r="AK129" s="80"/>
      <c r="AL129" s="80"/>
      <c r="AM129" s="80"/>
      <c r="AN129" s="80"/>
      <c r="AO129" s="74"/>
      <c r="AP129" s="74" t="str">
        <f>IF(AND($V130&lt;=0,$AH130=0,$AO130=0),"見積",IF(AND($V130=0,$AH130&lt;=0,$AO130=0),"材",IF(AND($V130=0,$AH130=0,$AO130&lt;=0),"労","複合")))</f>
        <v>複合</v>
      </c>
      <c r="AQ129" s="11"/>
    </row>
    <row r="130" spans="2:43" s="2" customFormat="1" ht="20.25" customHeight="1">
      <c r="B130" s="95"/>
      <c r="C130" s="81"/>
      <c r="D130" s="81"/>
      <c r="E130" s="82"/>
      <c r="F130" s="83"/>
      <c r="G130" s="102"/>
      <c r="H130" s="84"/>
      <c r="I130" s="98"/>
      <c r="J130" s="66"/>
      <c r="K130" s="67"/>
      <c r="L130" s="68"/>
      <c r="M130" s="85">
        <f>(C130)</f>
        <v>0</v>
      </c>
      <c r="N130" s="85">
        <f t="shared" si="0"/>
        <v>0</v>
      </c>
      <c r="O130" s="86">
        <f>E130</f>
        <v>0</v>
      </c>
      <c r="P130" s="87">
        <f t="shared" ref="P130" si="874">F130</f>
        <v>0</v>
      </c>
      <c r="Q130" s="88">
        <f>ROUNDDOWN(IF(COUNT($AP130)=0,0,MIN($AP130)),0)</f>
        <v>0</v>
      </c>
      <c r="R130" s="89"/>
      <c r="S130" s="90"/>
      <c r="T130" s="90"/>
      <c r="U130" s="56"/>
      <c r="V130" s="57" t="str">
        <f t="shared" ref="V130" si="875">IF(COUNT(R130:T130)=0,"",ROUNDDOWN(MIN(R130:T130)*U130,-1))</f>
        <v/>
      </c>
      <c r="W130" s="91"/>
      <c r="X130" s="90"/>
      <c r="Y130" s="90"/>
      <c r="Z130" s="90"/>
      <c r="AA130" s="90">
        <f t="shared" ref="AA130" si="876">MIN(V130:Z130)</f>
        <v>0</v>
      </c>
      <c r="AB130" s="92"/>
      <c r="AC130" s="90">
        <f t="shared" ref="AC130" si="877">AA130*AB130</f>
        <v>0</v>
      </c>
      <c r="AD130" s="92"/>
      <c r="AE130" s="92"/>
      <c r="AF130" s="92"/>
      <c r="AG130" s="92"/>
      <c r="AH130" s="90">
        <f t="shared" ref="AH130" si="878">AC130*((1+AD130)+AE130+AF130+AG130)</f>
        <v>0</v>
      </c>
      <c r="AI130" s="90">
        <f>IF($AI129="",0,VLOOKUP(AI129,#REF!,2,FALSE))</f>
        <v>0</v>
      </c>
      <c r="AJ130" s="90">
        <f>IF($AJ129="",0,VLOOKUP(AJ129,#REF!,2,FALSE))</f>
        <v>0</v>
      </c>
      <c r="AK130" s="90">
        <f t="shared" ref="AK130:AL130" si="879">IF(AI130="","",AI130*AK129)</f>
        <v>0</v>
      </c>
      <c r="AL130" s="90">
        <f t="shared" si="879"/>
        <v>0</v>
      </c>
      <c r="AM130" s="90">
        <v>0</v>
      </c>
      <c r="AN130" s="90">
        <f t="shared" ref="AN130" si="880">IF(AI130="",0,AK130*AN129)+IF(AJ130="",0,AL130*AN129)</f>
        <v>0</v>
      </c>
      <c r="AO130" s="90">
        <f t="shared" ref="AO130" si="881">SUM(AK130:AN130)</f>
        <v>0</v>
      </c>
      <c r="AP130" s="90">
        <f t="shared" ref="AP130" si="882">AH130+AO130</f>
        <v>0</v>
      </c>
      <c r="AQ130" s="11"/>
    </row>
    <row r="131" spans="2:43" s="2" customFormat="1" ht="20.25" customHeight="1">
      <c r="B131" s="93"/>
      <c r="C131" s="62"/>
      <c r="D131" s="62"/>
      <c r="E131" s="63"/>
      <c r="F131" s="64"/>
      <c r="G131" s="65"/>
      <c r="H131" s="65"/>
      <c r="I131" s="97"/>
      <c r="J131" s="66"/>
      <c r="K131" s="67"/>
      <c r="L131" s="68"/>
      <c r="M131" s="69"/>
      <c r="N131" s="69">
        <f t="shared" si="0"/>
        <v>0</v>
      </c>
      <c r="O131" s="70"/>
      <c r="P131" s="71"/>
      <c r="Q131" s="72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3"/>
      <c r="S131" s="74"/>
      <c r="T131" s="74"/>
      <c r="U131" s="75"/>
      <c r="V131" s="76"/>
      <c r="W131" s="77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8"/>
      <c r="AJ131" s="79"/>
      <c r="AK131" s="80"/>
      <c r="AL131" s="80"/>
      <c r="AM131" s="80"/>
      <c r="AN131" s="80"/>
      <c r="AO131" s="74"/>
      <c r="AP131" s="74" t="str">
        <f t="shared" ref="AP131" si="884">IF(AND($V132&lt;=0,$AH132=0,$AO132=0),"見積",IF(AND($V132=0,$AH132&lt;=0,$AO132=0),"材",IF(AND($V132=0,$AH132=0,$AO132&lt;=0),"労","複合")))</f>
        <v>複合</v>
      </c>
      <c r="AQ131" s="11"/>
    </row>
    <row r="132" spans="2:43" s="2" customFormat="1" ht="20.25" customHeight="1">
      <c r="B132" s="95"/>
      <c r="C132" s="81"/>
      <c r="D132" s="81"/>
      <c r="E132" s="82"/>
      <c r="F132" s="83"/>
      <c r="G132" s="84"/>
      <c r="H132" s="84"/>
      <c r="I132" s="98"/>
      <c r="J132" s="66"/>
      <c r="K132" s="67"/>
      <c r="L132" s="68"/>
      <c r="M132" s="85">
        <f>(C132)</f>
        <v>0</v>
      </c>
      <c r="N132" s="85">
        <f t="shared" si="0"/>
        <v>0</v>
      </c>
      <c r="O132" s="86">
        <f>E132</f>
        <v>0</v>
      </c>
      <c r="P132" s="87">
        <f t="shared" ref="P132" si="885">F132</f>
        <v>0</v>
      </c>
      <c r="Q132" s="88">
        <f>ROUNDDOWN(IF(COUNT($AP132)=0,0,MIN($AP132)),0)</f>
        <v>0</v>
      </c>
      <c r="R132" s="89"/>
      <c r="S132" s="90"/>
      <c r="T132" s="90"/>
      <c r="U132" s="56"/>
      <c r="V132" s="57" t="str">
        <f t="shared" ref="V132" si="886">IF(COUNT(R132:T132)=0,"",ROUNDDOWN(MIN(R132:T132)*U132,-1))</f>
        <v/>
      </c>
      <c r="W132" s="91"/>
      <c r="X132" s="90"/>
      <c r="Y132" s="90"/>
      <c r="Z132" s="90"/>
      <c r="AA132" s="90">
        <f t="shared" ref="AA132" si="887">MIN(V132:Z132)</f>
        <v>0</v>
      </c>
      <c r="AB132" s="92"/>
      <c r="AC132" s="90">
        <f t="shared" ref="AC132" si="888">AA132*AB132</f>
        <v>0</v>
      </c>
      <c r="AD132" s="92"/>
      <c r="AE132" s="92"/>
      <c r="AF132" s="92"/>
      <c r="AG132" s="92"/>
      <c r="AH132" s="90">
        <f t="shared" ref="AH132" si="889">AC132*((1+AD132)+AE132+AF132+AG132)</f>
        <v>0</v>
      </c>
      <c r="AI132" s="90">
        <f>IF($AI131="",0,VLOOKUP(AI131,#REF!,2,FALSE))</f>
        <v>0</v>
      </c>
      <c r="AJ132" s="90">
        <f>IF($AJ131="",0,VLOOKUP(AJ131,#REF!,2,FALSE))</f>
        <v>0</v>
      </c>
      <c r="AK132" s="90">
        <f t="shared" ref="AK132:AL132" si="890">IF(AI132="","",AI132*AK131)</f>
        <v>0</v>
      </c>
      <c r="AL132" s="90">
        <f t="shared" si="890"/>
        <v>0</v>
      </c>
      <c r="AM132" s="90">
        <v>0</v>
      </c>
      <c r="AN132" s="90">
        <f t="shared" ref="AN132" si="891">IF(AI132="",0,AK132*AN131)+IF(AJ132="",0,AL132*AN131)</f>
        <v>0</v>
      </c>
      <c r="AO132" s="90">
        <f t="shared" ref="AO132" si="892">SUM(AK132:AN132)</f>
        <v>0</v>
      </c>
      <c r="AP132" s="90">
        <f t="shared" ref="AP132" si="893">AH132+AO132</f>
        <v>0</v>
      </c>
      <c r="AQ132" s="11"/>
    </row>
    <row r="133" spans="2:43" s="2" customFormat="1" ht="20.25" customHeight="1">
      <c r="B133" s="93"/>
      <c r="C133" s="62"/>
      <c r="D133" s="62"/>
      <c r="E133" s="63"/>
      <c r="F133" s="64"/>
      <c r="G133" s="65"/>
      <c r="H133" s="65"/>
      <c r="I133" s="94"/>
      <c r="J133" s="66"/>
      <c r="K133" s="67"/>
      <c r="L133" s="68"/>
      <c r="M133" s="69"/>
      <c r="N133" s="69">
        <f t="shared" ref="N133:N196" si="894">(D133)</f>
        <v>0</v>
      </c>
      <c r="O133" s="70"/>
      <c r="P133" s="71"/>
      <c r="Q133" s="72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3"/>
      <c r="S133" s="74"/>
      <c r="T133" s="74"/>
      <c r="U133" s="75"/>
      <c r="V133" s="76"/>
      <c r="W133" s="77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8"/>
      <c r="AJ133" s="79"/>
      <c r="AK133" s="80"/>
      <c r="AL133" s="80"/>
      <c r="AM133" s="80"/>
      <c r="AN133" s="80"/>
      <c r="AO133" s="74"/>
      <c r="AP133" s="74" t="str">
        <f t="shared" ref="AP133" si="896">IF(AND($V134&lt;=0,$AH134=0,$AO134=0),"見積",IF(AND($V134=0,$AH134&lt;=0,$AO134=0),"材",IF(AND($V134=0,$AH134=0,$AO134&lt;=0),"労","複合")))</f>
        <v>複合</v>
      </c>
      <c r="AQ133" s="11"/>
    </row>
    <row r="134" spans="2:43" s="2" customFormat="1" ht="20.25" customHeight="1">
      <c r="B134" s="95"/>
      <c r="C134" s="81"/>
      <c r="D134" s="81"/>
      <c r="E134" s="82"/>
      <c r="F134" s="83"/>
      <c r="G134" s="84"/>
      <c r="H134" s="84"/>
      <c r="I134" s="99"/>
      <c r="J134" s="66"/>
      <c r="K134" s="67"/>
      <c r="L134" s="68"/>
      <c r="M134" s="85">
        <f>(C134)</f>
        <v>0</v>
      </c>
      <c r="N134" s="85">
        <f t="shared" si="894"/>
        <v>0</v>
      </c>
      <c r="O134" s="86">
        <f>E134</f>
        <v>0</v>
      </c>
      <c r="P134" s="87">
        <f t="shared" ref="P134" si="897">F134</f>
        <v>0</v>
      </c>
      <c r="Q134" s="88">
        <f t="shared" ref="Q134:Q186" si="898">ROUNDDOWN(IF(COUNT($AP134)=0,0,MIN($AP134)),0)</f>
        <v>0</v>
      </c>
      <c r="R134" s="89"/>
      <c r="S134" s="90"/>
      <c r="T134" s="90"/>
      <c r="U134" s="56"/>
      <c r="V134" s="57" t="str">
        <f t="shared" ref="V134" si="899">IF(COUNT(R134:T134)=0,"",ROUNDDOWN(MIN(R134:T134)*U134,-1))</f>
        <v/>
      </c>
      <c r="W134" s="91"/>
      <c r="X134" s="90"/>
      <c r="Y134" s="90"/>
      <c r="Z134" s="90"/>
      <c r="AA134" s="90">
        <f t="shared" ref="AA134" si="900">MIN(V134:Z134)</f>
        <v>0</v>
      </c>
      <c r="AB134" s="92"/>
      <c r="AC134" s="90">
        <f t="shared" ref="AC134" si="901">AA134*AB134</f>
        <v>0</v>
      </c>
      <c r="AD134" s="92"/>
      <c r="AE134" s="92"/>
      <c r="AF134" s="92"/>
      <c r="AG134" s="92"/>
      <c r="AH134" s="90">
        <f t="shared" ref="AH134" si="902">AC134*((1+AD134)+AE134+AF134+AG134)</f>
        <v>0</v>
      </c>
      <c r="AI134" s="90">
        <f>IF($AI133="",0,VLOOKUP(AI133,#REF!,2,FALSE))</f>
        <v>0</v>
      </c>
      <c r="AJ134" s="90">
        <f>IF($AJ133="",0,VLOOKUP(AJ133,#REF!,2,FALSE))</f>
        <v>0</v>
      </c>
      <c r="AK134" s="90">
        <f t="shared" ref="AK134:AL134" si="903">IF(AI134="","",AI134*AK133)</f>
        <v>0</v>
      </c>
      <c r="AL134" s="90">
        <f t="shared" si="903"/>
        <v>0</v>
      </c>
      <c r="AM134" s="90">
        <v>0</v>
      </c>
      <c r="AN134" s="90">
        <f t="shared" ref="AN134" si="904">IF(AI134="",0,AK134*AN133)+IF(AJ134="",0,AL134*AN133)</f>
        <v>0</v>
      </c>
      <c r="AO134" s="90">
        <f t="shared" ref="AO134" si="905">SUM(AK134:AN134)</f>
        <v>0</v>
      </c>
      <c r="AP134" s="90">
        <f t="shared" ref="AP134" si="906">AH134+AO134</f>
        <v>0</v>
      </c>
      <c r="AQ134" s="11"/>
    </row>
    <row r="135" spans="2:43" s="2" customFormat="1" ht="20.25" customHeight="1">
      <c r="B135" s="93"/>
      <c r="C135" s="62"/>
      <c r="D135" s="62"/>
      <c r="E135" s="63"/>
      <c r="F135" s="64"/>
      <c r="G135" s="65"/>
      <c r="H135" s="65"/>
      <c r="I135" s="94"/>
      <c r="J135" s="66"/>
      <c r="K135" s="67"/>
      <c r="L135" s="68"/>
      <c r="M135" s="69"/>
      <c r="N135" s="69">
        <f t="shared" si="894"/>
        <v>0</v>
      </c>
      <c r="O135" s="70"/>
      <c r="P135" s="71"/>
      <c r="Q135" s="72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3"/>
      <c r="S135" s="74"/>
      <c r="T135" s="74"/>
      <c r="U135" s="75"/>
      <c r="V135" s="76"/>
      <c r="W135" s="77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8"/>
      <c r="AJ135" s="79"/>
      <c r="AK135" s="80"/>
      <c r="AL135" s="80"/>
      <c r="AM135" s="80"/>
      <c r="AN135" s="80"/>
      <c r="AO135" s="74"/>
      <c r="AP135" s="74" t="str">
        <f>IF(AND($V136&lt;=0,$AH136=0,$AO136=0),"見積",IF(AND($V136=0,$AH136&lt;=0,$AO136=0),"材",IF(AND($V136=0,$AH136=0,$AO136&lt;=0),"労","複合")))</f>
        <v>複合</v>
      </c>
      <c r="AQ135" s="11"/>
    </row>
    <row r="136" spans="2:43" s="2" customFormat="1" ht="20.25" customHeight="1">
      <c r="B136" s="95"/>
      <c r="C136" s="81"/>
      <c r="D136" s="81"/>
      <c r="E136" s="82"/>
      <c r="F136" s="83"/>
      <c r="G136" s="84"/>
      <c r="H136" s="84"/>
      <c r="I136" s="99"/>
      <c r="J136" s="66"/>
      <c r="K136" s="67"/>
      <c r="L136" s="68"/>
      <c r="M136" s="85">
        <f>(C136)</f>
        <v>0</v>
      </c>
      <c r="N136" s="85">
        <f t="shared" si="894"/>
        <v>0</v>
      </c>
      <c r="O136" s="86">
        <f>E136</f>
        <v>0</v>
      </c>
      <c r="P136" s="87">
        <f t="shared" ref="P136" si="908">F136</f>
        <v>0</v>
      </c>
      <c r="Q136" s="88">
        <f>ROUNDDOWN(IF(COUNT($AP136)=0,0,MIN($AP136)),0)</f>
        <v>0</v>
      </c>
      <c r="R136" s="89"/>
      <c r="S136" s="90"/>
      <c r="T136" s="90"/>
      <c r="U136" s="56"/>
      <c r="V136" s="57" t="str">
        <f t="shared" ref="V136" si="909">IF(COUNT(R136:T136)=0,"",ROUNDDOWN(MIN(R136:T136)*U136,-1))</f>
        <v/>
      </c>
      <c r="W136" s="91"/>
      <c r="X136" s="90"/>
      <c r="Y136" s="90"/>
      <c r="Z136" s="90"/>
      <c r="AA136" s="90">
        <f t="shared" ref="AA136" si="910">MIN(V136:Z136)</f>
        <v>0</v>
      </c>
      <c r="AB136" s="92"/>
      <c r="AC136" s="90">
        <f t="shared" ref="AC136" si="911">AA136*AB136</f>
        <v>0</v>
      </c>
      <c r="AD136" s="92"/>
      <c r="AE136" s="92"/>
      <c r="AF136" s="92"/>
      <c r="AG136" s="92"/>
      <c r="AH136" s="90">
        <f t="shared" ref="AH136" si="912">AC136*((1+AD136)+AE136+AF136+AG136)</f>
        <v>0</v>
      </c>
      <c r="AI136" s="90">
        <f>IF($AI135="",0,VLOOKUP(AI135,#REF!,2,FALSE))</f>
        <v>0</v>
      </c>
      <c r="AJ136" s="90">
        <f>IF($AJ135="",0,VLOOKUP(AJ135,#REF!,2,FALSE))</f>
        <v>0</v>
      </c>
      <c r="AK136" s="90">
        <f t="shared" ref="AK136:AL136" si="913">IF(AI136="","",AI136*AK135)</f>
        <v>0</v>
      </c>
      <c r="AL136" s="90">
        <f t="shared" si="913"/>
        <v>0</v>
      </c>
      <c r="AM136" s="90">
        <v>0</v>
      </c>
      <c r="AN136" s="90">
        <f t="shared" ref="AN136" si="914">IF(AI136="",0,AK136*AN135)+IF(AJ136="",0,AL136*AN135)</f>
        <v>0</v>
      </c>
      <c r="AO136" s="90">
        <f t="shared" ref="AO136" si="915">SUM(AK136:AN136)</f>
        <v>0</v>
      </c>
      <c r="AP136" s="90">
        <f t="shared" ref="AP136" si="916">AH136+AO136</f>
        <v>0</v>
      </c>
      <c r="AQ136" s="11"/>
    </row>
    <row r="137" spans="2:43" s="2" customFormat="1" ht="20.25" customHeight="1">
      <c r="B137" s="93"/>
      <c r="C137" s="62"/>
      <c r="D137" s="62"/>
      <c r="E137" s="63"/>
      <c r="F137" s="64"/>
      <c r="G137" s="65"/>
      <c r="H137" s="65"/>
      <c r="I137" s="94"/>
      <c r="J137" s="66"/>
      <c r="K137" s="67"/>
      <c r="L137" s="68"/>
      <c r="M137" s="69"/>
      <c r="N137" s="69">
        <f t="shared" si="894"/>
        <v>0</v>
      </c>
      <c r="O137" s="70"/>
      <c r="P137" s="71"/>
      <c r="Q137" s="72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3"/>
      <c r="S137" s="74"/>
      <c r="T137" s="74"/>
      <c r="U137" s="75"/>
      <c r="V137" s="76"/>
      <c r="W137" s="77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8"/>
      <c r="AJ137" s="79"/>
      <c r="AK137" s="80"/>
      <c r="AL137" s="80"/>
      <c r="AM137" s="80"/>
      <c r="AN137" s="80"/>
      <c r="AO137" s="74"/>
      <c r="AP137" s="74" t="str">
        <f>IF(AND($V138&lt;=0,$AH138=0,$AO138=0),"見積",IF(AND($V138=0,$AH138&lt;=0,$AO138=0),"材",IF(AND($V138=0,$AH138=0,$AO138&lt;=0),"労","複合")))</f>
        <v>複合</v>
      </c>
      <c r="AQ137" s="11"/>
    </row>
    <row r="138" spans="2:43" s="2" customFormat="1" ht="20.25" customHeight="1">
      <c r="B138" s="95"/>
      <c r="C138" s="81"/>
      <c r="D138" s="81"/>
      <c r="E138" s="82"/>
      <c r="F138" s="83"/>
      <c r="G138" s="84"/>
      <c r="H138" s="84"/>
      <c r="I138" s="99"/>
      <c r="J138" s="66"/>
      <c r="K138" s="67"/>
      <c r="L138" s="68"/>
      <c r="M138" s="85">
        <f>(C138)</f>
        <v>0</v>
      </c>
      <c r="N138" s="85">
        <f t="shared" si="894"/>
        <v>0</v>
      </c>
      <c r="O138" s="86">
        <f>E138</f>
        <v>0</v>
      </c>
      <c r="P138" s="87">
        <f t="shared" ref="P138" si="918">F138</f>
        <v>0</v>
      </c>
      <c r="Q138" s="88">
        <f>ROUNDDOWN(IF(COUNT($AP138)=0,0,MIN($AP138)),0)</f>
        <v>0</v>
      </c>
      <c r="R138" s="89"/>
      <c r="S138" s="90"/>
      <c r="T138" s="90"/>
      <c r="U138" s="56"/>
      <c r="V138" s="57" t="str">
        <f t="shared" ref="V138" si="919">IF(COUNT(R138:T138)=0,"",ROUNDDOWN(MIN(R138:T138)*U138,-1))</f>
        <v/>
      </c>
      <c r="W138" s="91"/>
      <c r="X138" s="90"/>
      <c r="Y138" s="90"/>
      <c r="Z138" s="90"/>
      <c r="AA138" s="90">
        <f t="shared" ref="AA138" si="920">MIN(V138:Z138)</f>
        <v>0</v>
      </c>
      <c r="AB138" s="92"/>
      <c r="AC138" s="90">
        <f t="shared" ref="AC138" si="921">AA138*AB138</f>
        <v>0</v>
      </c>
      <c r="AD138" s="92"/>
      <c r="AE138" s="92"/>
      <c r="AF138" s="92"/>
      <c r="AG138" s="92"/>
      <c r="AH138" s="90">
        <f t="shared" ref="AH138" si="922">AC138*((1+AD138)+AE138+AF138+AG138)</f>
        <v>0</v>
      </c>
      <c r="AI138" s="90">
        <f>IF($AI137="",0,VLOOKUP(AI137,#REF!,2,FALSE))</f>
        <v>0</v>
      </c>
      <c r="AJ138" s="90">
        <f>IF($AJ137="",0,VLOOKUP(AJ137,#REF!,2,FALSE))</f>
        <v>0</v>
      </c>
      <c r="AK138" s="90">
        <f t="shared" ref="AK138:AL138" si="923">IF(AI138="","",AI138*AK137)</f>
        <v>0</v>
      </c>
      <c r="AL138" s="90">
        <f t="shared" si="923"/>
        <v>0</v>
      </c>
      <c r="AM138" s="90">
        <v>0</v>
      </c>
      <c r="AN138" s="90">
        <f t="shared" ref="AN138" si="924">IF(AI138="",0,AK138*AN137)+IF(AJ138="",0,AL138*AN137)</f>
        <v>0</v>
      </c>
      <c r="AO138" s="90">
        <f t="shared" ref="AO138" si="925">SUM(AK138:AN138)</f>
        <v>0</v>
      </c>
      <c r="AP138" s="90">
        <f t="shared" ref="AP138" si="926">AH138+AO138</f>
        <v>0</v>
      </c>
      <c r="AQ138" s="11"/>
    </row>
    <row r="139" spans="2:43" s="2" customFormat="1" ht="20.25" customHeight="1">
      <c r="B139" s="93"/>
      <c r="C139" s="62"/>
      <c r="D139" s="62"/>
      <c r="E139" s="63"/>
      <c r="F139" s="64"/>
      <c r="G139" s="65"/>
      <c r="H139" s="65"/>
      <c r="I139" s="94"/>
      <c r="J139" s="66"/>
      <c r="K139" s="67"/>
      <c r="L139" s="68"/>
      <c r="M139" s="69"/>
      <c r="N139" s="69">
        <f t="shared" si="894"/>
        <v>0</v>
      </c>
      <c r="O139" s="70"/>
      <c r="P139" s="71"/>
      <c r="Q139" s="72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3"/>
      <c r="S139" s="74"/>
      <c r="T139" s="74"/>
      <c r="U139" s="75"/>
      <c r="V139" s="76"/>
      <c r="W139" s="77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8"/>
      <c r="AJ139" s="79"/>
      <c r="AK139" s="80"/>
      <c r="AL139" s="80"/>
      <c r="AM139" s="80"/>
      <c r="AN139" s="80"/>
      <c r="AO139" s="74"/>
      <c r="AP139" s="74" t="str">
        <f>IF(AND($V140&lt;=0,$AH140=0,$AO140=0),"見積",IF(AND($V140=0,$AH140&lt;=0,$AO140=0),"材",IF(AND($V140=0,$AH140=0,$AO140&lt;=0),"労","複合")))</f>
        <v>複合</v>
      </c>
      <c r="AQ139" s="11"/>
    </row>
    <row r="140" spans="2:43" s="2" customFormat="1" ht="20.25" customHeight="1">
      <c r="B140" s="95"/>
      <c r="C140" s="81"/>
      <c r="D140" s="81"/>
      <c r="E140" s="82"/>
      <c r="F140" s="83"/>
      <c r="G140" s="84"/>
      <c r="H140" s="84"/>
      <c r="I140" s="99"/>
      <c r="J140" s="66"/>
      <c r="K140" s="67"/>
      <c r="L140" s="68"/>
      <c r="M140" s="85">
        <f>(C140)</f>
        <v>0</v>
      </c>
      <c r="N140" s="85">
        <f t="shared" si="894"/>
        <v>0</v>
      </c>
      <c r="O140" s="86">
        <f>E140</f>
        <v>0</v>
      </c>
      <c r="P140" s="87">
        <f t="shared" ref="P140" si="928">F140</f>
        <v>0</v>
      </c>
      <c r="Q140" s="88">
        <f>ROUNDDOWN(IF(COUNT($AP140)=0,0,MIN($AP140)),0)</f>
        <v>0</v>
      </c>
      <c r="R140" s="89"/>
      <c r="S140" s="90"/>
      <c r="T140" s="90"/>
      <c r="U140" s="56"/>
      <c r="V140" s="57" t="str">
        <f t="shared" ref="V140" si="929">IF(COUNT(R140:T140)=0,"",ROUNDDOWN(MIN(R140:T140)*U140,-1))</f>
        <v/>
      </c>
      <c r="W140" s="91"/>
      <c r="X140" s="90"/>
      <c r="Y140" s="90"/>
      <c r="Z140" s="90"/>
      <c r="AA140" s="90">
        <f t="shared" ref="AA140" si="930">MIN(V140:Z140)</f>
        <v>0</v>
      </c>
      <c r="AB140" s="92"/>
      <c r="AC140" s="90">
        <f t="shared" ref="AC140" si="931">AA140*AB140</f>
        <v>0</v>
      </c>
      <c r="AD140" s="92"/>
      <c r="AE140" s="92"/>
      <c r="AF140" s="92"/>
      <c r="AG140" s="92"/>
      <c r="AH140" s="90">
        <f t="shared" ref="AH140" si="932">AC140*((1+AD140)+AE140+AF140+AG140)</f>
        <v>0</v>
      </c>
      <c r="AI140" s="90">
        <f>IF($AI139="",0,VLOOKUP(AI139,#REF!,2,FALSE))</f>
        <v>0</v>
      </c>
      <c r="AJ140" s="90">
        <f>IF($AJ139="",0,VLOOKUP(AJ139,#REF!,2,FALSE))</f>
        <v>0</v>
      </c>
      <c r="AK140" s="90">
        <f t="shared" ref="AK140:AL140" si="933">IF(AI140="","",AI140*AK139)</f>
        <v>0</v>
      </c>
      <c r="AL140" s="90">
        <f t="shared" si="933"/>
        <v>0</v>
      </c>
      <c r="AM140" s="90">
        <v>0</v>
      </c>
      <c r="AN140" s="90">
        <f t="shared" ref="AN140" si="934">IF(AI140="",0,AK140*AN139)+IF(AJ140="",0,AL140*AN139)</f>
        <v>0</v>
      </c>
      <c r="AO140" s="90">
        <f t="shared" ref="AO140" si="935">SUM(AK140:AN140)</f>
        <v>0</v>
      </c>
      <c r="AP140" s="90">
        <f t="shared" ref="AP140" si="936">AH140+AO140</f>
        <v>0</v>
      </c>
      <c r="AQ140" s="11"/>
    </row>
    <row r="141" spans="2:43" s="2" customFormat="1" ht="20.25" customHeight="1">
      <c r="B141" s="93"/>
      <c r="C141" s="62"/>
      <c r="D141" s="62"/>
      <c r="E141" s="63"/>
      <c r="F141" s="64"/>
      <c r="G141" s="65"/>
      <c r="H141" s="65"/>
      <c r="I141" s="94"/>
      <c r="J141" s="66"/>
      <c r="K141" s="67"/>
      <c r="L141" s="68"/>
      <c r="M141" s="69"/>
      <c r="N141" s="69">
        <f t="shared" si="894"/>
        <v>0</v>
      </c>
      <c r="O141" s="70"/>
      <c r="P141" s="71"/>
      <c r="Q141" s="72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3"/>
      <c r="S141" s="74"/>
      <c r="T141" s="74"/>
      <c r="U141" s="75"/>
      <c r="V141" s="76"/>
      <c r="W141" s="77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8"/>
      <c r="AJ141" s="79"/>
      <c r="AK141" s="80"/>
      <c r="AL141" s="80"/>
      <c r="AM141" s="80"/>
      <c r="AN141" s="80"/>
      <c r="AO141" s="74"/>
      <c r="AP141" s="74" t="str">
        <f>IF(AND($V142&lt;=0,$AH142=0,$AO142=0),"見積",IF(AND($V142=0,$AH142&lt;=0,$AO142=0),"材",IF(AND($V142=0,$AH142=0,$AO142&lt;=0),"労","複合")))</f>
        <v>複合</v>
      </c>
      <c r="AQ141" s="11"/>
    </row>
    <row r="142" spans="2:43" s="2" customFormat="1" ht="20.25" customHeight="1">
      <c r="B142" s="95"/>
      <c r="C142" s="81"/>
      <c r="D142" s="81"/>
      <c r="E142" s="82"/>
      <c r="F142" s="83"/>
      <c r="G142" s="84"/>
      <c r="H142" s="84"/>
      <c r="I142" s="99"/>
      <c r="J142" s="66"/>
      <c r="K142" s="67"/>
      <c r="L142" s="68"/>
      <c r="M142" s="85">
        <f>(C142)</f>
        <v>0</v>
      </c>
      <c r="N142" s="85">
        <f t="shared" si="894"/>
        <v>0</v>
      </c>
      <c r="O142" s="86">
        <f>E142</f>
        <v>0</v>
      </c>
      <c r="P142" s="87">
        <f t="shared" ref="P142" si="938">F142</f>
        <v>0</v>
      </c>
      <c r="Q142" s="88">
        <f>ROUNDDOWN(IF(COUNT($AP142)=0,0,MIN($AP142)),0)</f>
        <v>0</v>
      </c>
      <c r="R142" s="89"/>
      <c r="S142" s="90"/>
      <c r="T142" s="90"/>
      <c r="U142" s="56"/>
      <c r="V142" s="57" t="str">
        <f t="shared" ref="V142" si="939">IF(COUNT(R142:T142)=0,"",ROUNDDOWN(MIN(R142:T142)*U142,-1))</f>
        <v/>
      </c>
      <c r="W142" s="91"/>
      <c r="X142" s="90"/>
      <c r="Y142" s="90"/>
      <c r="Z142" s="90"/>
      <c r="AA142" s="90">
        <f t="shared" ref="AA142" si="940">MIN(V142:Z142)</f>
        <v>0</v>
      </c>
      <c r="AB142" s="92"/>
      <c r="AC142" s="90">
        <f t="shared" ref="AC142" si="941">AA142*AB142</f>
        <v>0</v>
      </c>
      <c r="AD142" s="92"/>
      <c r="AE142" s="92"/>
      <c r="AF142" s="92"/>
      <c r="AG142" s="92"/>
      <c r="AH142" s="90">
        <f t="shared" ref="AH142" si="942">AC142*((1+AD142)+AE142+AF142+AG142)</f>
        <v>0</v>
      </c>
      <c r="AI142" s="90">
        <f>IF($AI141="",0,VLOOKUP(AI141,#REF!,2,FALSE))</f>
        <v>0</v>
      </c>
      <c r="AJ142" s="90">
        <f>IF($AJ141="",0,VLOOKUP(AJ141,#REF!,2,FALSE))</f>
        <v>0</v>
      </c>
      <c r="AK142" s="90">
        <f t="shared" ref="AK142:AL142" si="943">IF(AI142="","",AI142*AK141)</f>
        <v>0</v>
      </c>
      <c r="AL142" s="90">
        <f t="shared" si="943"/>
        <v>0</v>
      </c>
      <c r="AM142" s="90">
        <v>0</v>
      </c>
      <c r="AN142" s="90">
        <f t="shared" ref="AN142" si="944">IF(AI142="",0,AK142*AN141)+IF(AJ142="",0,AL142*AN141)</f>
        <v>0</v>
      </c>
      <c r="AO142" s="90">
        <f t="shared" ref="AO142" si="945">SUM(AK142:AN142)</f>
        <v>0</v>
      </c>
      <c r="AP142" s="90">
        <f t="shared" ref="AP142" si="946">AH142+AO142</f>
        <v>0</v>
      </c>
      <c r="AQ142" s="11"/>
    </row>
    <row r="143" spans="2:43" s="2" customFormat="1" ht="20.25" customHeight="1">
      <c r="B143" s="93"/>
      <c r="C143" s="62"/>
      <c r="D143" s="62"/>
      <c r="E143" s="63"/>
      <c r="F143" s="64"/>
      <c r="G143" s="65"/>
      <c r="H143" s="65"/>
      <c r="I143" s="94"/>
      <c r="J143" s="66"/>
      <c r="K143" s="67"/>
      <c r="L143" s="68"/>
      <c r="M143" s="69"/>
      <c r="N143" s="69">
        <f t="shared" si="894"/>
        <v>0</v>
      </c>
      <c r="O143" s="70"/>
      <c r="P143" s="71"/>
      <c r="Q143" s="72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3"/>
      <c r="S143" s="74"/>
      <c r="T143" s="74"/>
      <c r="U143" s="75"/>
      <c r="V143" s="76"/>
      <c r="W143" s="77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8"/>
      <c r="AJ143" s="79"/>
      <c r="AK143" s="80"/>
      <c r="AL143" s="80"/>
      <c r="AM143" s="80"/>
      <c r="AN143" s="80"/>
      <c r="AO143" s="74"/>
      <c r="AP143" s="74" t="str">
        <f>IF(AND($V144&lt;=0,$AH144=0,$AO144=0),"見積",IF(AND($V144=0,$AH144&lt;=0,$AO144=0),"材",IF(AND($V144=0,$AH144=0,$AO144&lt;=0),"労","複合")))</f>
        <v>複合</v>
      </c>
      <c r="AQ143" s="11"/>
    </row>
    <row r="144" spans="2:43" s="2" customFormat="1" ht="20.25" customHeight="1">
      <c r="B144" s="95"/>
      <c r="C144" s="81"/>
      <c r="D144" s="81"/>
      <c r="E144" s="82"/>
      <c r="F144" s="83"/>
      <c r="G144" s="84"/>
      <c r="H144" s="84"/>
      <c r="I144" s="99"/>
      <c r="J144" s="66"/>
      <c r="K144" s="67"/>
      <c r="L144" s="68"/>
      <c r="M144" s="85">
        <f>(C144)</f>
        <v>0</v>
      </c>
      <c r="N144" s="85">
        <f t="shared" si="894"/>
        <v>0</v>
      </c>
      <c r="O144" s="86">
        <f>E144</f>
        <v>0</v>
      </c>
      <c r="P144" s="87">
        <f t="shared" ref="P144" si="948">F144</f>
        <v>0</v>
      </c>
      <c r="Q144" s="88">
        <f>ROUNDDOWN(IF(COUNT($AP144)=0,0,MIN($AP144)),0)</f>
        <v>0</v>
      </c>
      <c r="R144" s="89"/>
      <c r="S144" s="90"/>
      <c r="T144" s="90"/>
      <c r="U144" s="56"/>
      <c r="V144" s="57" t="str">
        <f t="shared" ref="V144" si="949">IF(COUNT(R144:T144)=0,"",ROUNDDOWN(MIN(R144:T144)*U144,-1))</f>
        <v/>
      </c>
      <c r="W144" s="91"/>
      <c r="X144" s="90"/>
      <c r="Y144" s="90"/>
      <c r="Z144" s="90"/>
      <c r="AA144" s="90">
        <f t="shared" ref="AA144" si="950">MIN(V144:Z144)</f>
        <v>0</v>
      </c>
      <c r="AB144" s="92"/>
      <c r="AC144" s="90">
        <f t="shared" ref="AC144" si="951">AA144*AB144</f>
        <v>0</v>
      </c>
      <c r="AD144" s="92"/>
      <c r="AE144" s="92"/>
      <c r="AF144" s="92"/>
      <c r="AG144" s="92"/>
      <c r="AH144" s="90">
        <f t="shared" ref="AH144" si="952">AC144*((1+AD144)+AE144+AF144+AG144)</f>
        <v>0</v>
      </c>
      <c r="AI144" s="90">
        <f>IF($AI143="",0,VLOOKUP(AI143,#REF!,2,FALSE))</f>
        <v>0</v>
      </c>
      <c r="AJ144" s="90">
        <f>IF($AJ143="",0,VLOOKUP(AJ143,#REF!,2,FALSE))</f>
        <v>0</v>
      </c>
      <c r="AK144" s="90">
        <f t="shared" ref="AK144:AL144" si="953">IF(AI144="","",AI144*AK143)</f>
        <v>0</v>
      </c>
      <c r="AL144" s="90">
        <f t="shared" si="953"/>
        <v>0</v>
      </c>
      <c r="AM144" s="90">
        <v>0</v>
      </c>
      <c r="AN144" s="90">
        <f t="shared" ref="AN144" si="954">IF(AI144="",0,AK144*AN143)+IF(AJ144="",0,AL144*AN143)</f>
        <v>0</v>
      </c>
      <c r="AO144" s="90">
        <f t="shared" ref="AO144" si="955">SUM(AK144:AN144)</f>
        <v>0</v>
      </c>
      <c r="AP144" s="90">
        <f t="shared" ref="AP144" si="956">AH144+AO144</f>
        <v>0</v>
      </c>
      <c r="AQ144" s="11"/>
    </row>
    <row r="145" spans="2:43" s="2" customFormat="1" ht="20.25" customHeight="1">
      <c r="B145" s="93"/>
      <c r="C145" s="62"/>
      <c r="D145" s="62"/>
      <c r="E145" s="63"/>
      <c r="F145" s="64"/>
      <c r="G145" s="65"/>
      <c r="H145" s="65"/>
      <c r="I145" s="94"/>
      <c r="J145" s="66"/>
      <c r="K145" s="67"/>
      <c r="L145" s="68"/>
      <c r="M145" s="69"/>
      <c r="N145" s="69">
        <f t="shared" si="894"/>
        <v>0</v>
      </c>
      <c r="O145" s="70"/>
      <c r="P145" s="71"/>
      <c r="Q145" s="72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3"/>
      <c r="S145" s="74"/>
      <c r="T145" s="74"/>
      <c r="U145" s="75"/>
      <c r="V145" s="76"/>
      <c r="W145" s="77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8"/>
      <c r="AJ145" s="79"/>
      <c r="AK145" s="80"/>
      <c r="AL145" s="80"/>
      <c r="AM145" s="80"/>
      <c r="AN145" s="80"/>
      <c r="AO145" s="74"/>
      <c r="AP145" s="74" t="str">
        <f>IF(AND($V146&lt;=0,$AH146=0,$AO146=0),"見積",IF(AND($V146=0,$AH146&lt;=0,$AO146=0),"材",IF(AND($V146=0,$AH146=0,$AO146&lt;=0),"労","複合")))</f>
        <v>複合</v>
      </c>
      <c r="AQ145" s="11"/>
    </row>
    <row r="146" spans="2:43" s="2" customFormat="1" ht="20.25" customHeight="1">
      <c r="B146" s="95"/>
      <c r="C146" s="81"/>
      <c r="D146" s="81"/>
      <c r="E146" s="82"/>
      <c r="F146" s="83"/>
      <c r="G146" s="84"/>
      <c r="H146" s="84"/>
      <c r="I146" s="99"/>
      <c r="J146" s="66"/>
      <c r="K146" s="67"/>
      <c r="L146" s="68"/>
      <c r="M146" s="85">
        <f>(C146)</f>
        <v>0</v>
      </c>
      <c r="N146" s="85">
        <f t="shared" si="894"/>
        <v>0</v>
      </c>
      <c r="O146" s="86">
        <f>E146</f>
        <v>0</v>
      </c>
      <c r="P146" s="87">
        <f t="shared" ref="P146" si="958">F146</f>
        <v>0</v>
      </c>
      <c r="Q146" s="88">
        <f>ROUNDDOWN(IF(COUNT($AP146)=0,0,MIN($AP146)),0)</f>
        <v>0</v>
      </c>
      <c r="R146" s="89"/>
      <c r="S146" s="90"/>
      <c r="T146" s="90"/>
      <c r="U146" s="56"/>
      <c r="V146" s="57" t="str">
        <f t="shared" ref="V146" si="959">IF(COUNT(R146:T146)=0,"",ROUNDDOWN(MIN(R146:T146)*U146,-1))</f>
        <v/>
      </c>
      <c r="W146" s="91"/>
      <c r="X146" s="90"/>
      <c r="Y146" s="90"/>
      <c r="Z146" s="90"/>
      <c r="AA146" s="90">
        <f t="shared" ref="AA146" si="960">MIN(V146:Z146)</f>
        <v>0</v>
      </c>
      <c r="AB146" s="92"/>
      <c r="AC146" s="90">
        <f t="shared" ref="AC146" si="961">AA146*AB146</f>
        <v>0</v>
      </c>
      <c r="AD146" s="92"/>
      <c r="AE146" s="92"/>
      <c r="AF146" s="92"/>
      <c r="AG146" s="92"/>
      <c r="AH146" s="90">
        <f t="shared" ref="AH146" si="962">AC146*((1+AD146)+AE146+AF146+AG146)</f>
        <v>0</v>
      </c>
      <c r="AI146" s="90">
        <f>IF($AI145="",0,VLOOKUP(AI145,#REF!,2,FALSE))</f>
        <v>0</v>
      </c>
      <c r="AJ146" s="90">
        <f>IF($AJ145="",0,VLOOKUP(AJ145,#REF!,2,FALSE))</f>
        <v>0</v>
      </c>
      <c r="AK146" s="90">
        <f t="shared" ref="AK146:AL146" si="963">IF(AI146="","",AI146*AK145)</f>
        <v>0</v>
      </c>
      <c r="AL146" s="90">
        <f t="shared" si="963"/>
        <v>0</v>
      </c>
      <c r="AM146" s="90">
        <v>0</v>
      </c>
      <c r="AN146" s="90">
        <f t="shared" ref="AN146" si="964">IF(AI146="",0,AK146*AN145)+IF(AJ146="",0,AL146*AN145)</f>
        <v>0</v>
      </c>
      <c r="AO146" s="90">
        <f t="shared" ref="AO146" si="965">SUM(AK146:AN146)</f>
        <v>0</v>
      </c>
      <c r="AP146" s="90">
        <f t="shared" ref="AP146" si="966">AH146+AO146</f>
        <v>0</v>
      </c>
      <c r="AQ146" s="11"/>
    </row>
    <row r="147" spans="2:43" s="2" customFormat="1" ht="20.25" customHeight="1">
      <c r="B147" s="93"/>
      <c r="C147" s="62"/>
      <c r="D147" s="62"/>
      <c r="E147" s="63"/>
      <c r="F147" s="64"/>
      <c r="G147" s="65"/>
      <c r="H147" s="65"/>
      <c r="I147" s="94"/>
      <c r="J147" s="66"/>
      <c r="K147" s="67"/>
      <c r="L147" s="68"/>
      <c r="M147" s="69"/>
      <c r="N147" s="69">
        <f t="shared" si="894"/>
        <v>0</v>
      </c>
      <c r="O147" s="70"/>
      <c r="P147" s="71"/>
      <c r="Q147" s="72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3"/>
      <c r="S147" s="74"/>
      <c r="T147" s="74"/>
      <c r="U147" s="75"/>
      <c r="V147" s="76"/>
      <c r="W147" s="77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8"/>
      <c r="AJ147" s="79"/>
      <c r="AK147" s="80"/>
      <c r="AL147" s="80"/>
      <c r="AM147" s="80"/>
      <c r="AN147" s="80"/>
      <c r="AO147" s="74"/>
      <c r="AP147" s="74" t="str">
        <f>IF(AND($V148&lt;=0,$AH148=0,$AO148=0),"見積",IF(AND($V148=0,$AH148&lt;=0,$AO148=0),"材",IF(AND($V148=0,$AH148=0,$AO148&lt;=0),"労","複合")))</f>
        <v>複合</v>
      </c>
      <c r="AQ147" s="11"/>
    </row>
    <row r="148" spans="2:43" s="2" customFormat="1" ht="20.25" customHeight="1">
      <c r="B148" s="95"/>
      <c r="C148" s="81"/>
      <c r="D148" s="81"/>
      <c r="E148" s="82"/>
      <c r="F148" s="83"/>
      <c r="G148" s="84"/>
      <c r="H148" s="84"/>
      <c r="I148" s="99"/>
      <c r="J148" s="66"/>
      <c r="K148" s="67"/>
      <c r="L148" s="68"/>
      <c r="M148" s="85">
        <f>(C148)</f>
        <v>0</v>
      </c>
      <c r="N148" s="85">
        <f t="shared" si="894"/>
        <v>0</v>
      </c>
      <c r="O148" s="86">
        <f>E148</f>
        <v>0</v>
      </c>
      <c r="P148" s="87">
        <f t="shared" ref="P148" si="968">F148</f>
        <v>0</v>
      </c>
      <c r="Q148" s="88">
        <f>ROUNDDOWN(IF(COUNT($AP148)=0,0,MIN($AP148)),0)</f>
        <v>0</v>
      </c>
      <c r="R148" s="89"/>
      <c r="S148" s="90"/>
      <c r="T148" s="90"/>
      <c r="U148" s="56"/>
      <c r="V148" s="57" t="str">
        <f t="shared" ref="V148" si="969">IF(COUNT(R148:T148)=0,"",ROUNDDOWN(MIN(R148:T148)*U148,-1))</f>
        <v/>
      </c>
      <c r="W148" s="91"/>
      <c r="X148" s="90"/>
      <c r="Y148" s="90"/>
      <c r="Z148" s="90"/>
      <c r="AA148" s="90">
        <f t="shared" ref="AA148" si="970">MIN(V148:Z148)</f>
        <v>0</v>
      </c>
      <c r="AB148" s="92"/>
      <c r="AC148" s="90">
        <f t="shared" ref="AC148" si="971">AA148*AB148</f>
        <v>0</v>
      </c>
      <c r="AD148" s="92"/>
      <c r="AE148" s="92"/>
      <c r="AF148" s="92"/>
      <c r="AG148" s="92"/>
      <c r="AH148" s="90">
        <f t="shared" ref="AH148" si="972">AC148*((1+AD148)+AE148+AF148+AG148)</f>
        <v>0</v>
      </c>
      <c r="AI148" s="90">
        <f>IF($AI147="",0,VLOOKUP(AI147,#REF!,2,FALSE))</f>
        <v>0</v>
      </c>
      <c r="AJ148" s="90">
        <f>IF($AJ147="",0,VLOOKUP(AJ147,#REF!,2,FALSE))</f>
        <v>0</v>
      </c>
      <c r="AK148" s="90">
        <f t="shared" ref="AK148:AL148" si="973">IF(AI148="","",AI148*AK147)</f>
        <v>0</v>
      </c>
      <c r="AL148" s="90">
        <f t="shared" si="973"/>
        <v>0</v>
      </c>
      <c r="AM148" s="90">
        <v>0</v>
      </c>
      <c r="AN148" s="90">
        <f t="shared" ref="AN148" si="974">IF(AI148="",0,AK148*AN147)+IF(AJ148="",0,AL148*AN147)</f>
        <v>0</v>
      </c>
      <c r="AO148" s="90">
        <f t="shared" ref="AO148" si="975">SUM(AK148:AN148)</f>
        <v>0</v>
      </c>
      <c r="AP148" s="90">
        <f t="shared" ref="AP148" si="976">AH148+AO148</f>
        <v>0</v>
      </c>
      <c r="AQ148" s="11"/>
    </row>
    <row r="149" spans="2:43" s="2" customFormat="1" ht="20.25" customHeight="1">
      <c r="B149" s="93"/>
      <c r="C149" s="62"/>
      <c r="D149" s="62"/>
      <c r="E149" s="63"/>
      <c r="F149" s="64"/>
      <c r="G149" s="65"/>
      <c r="H149" s="65"/>
      <c r="I149" s="94"/>
      <c r="J149" s="66"/>
      <c r="K149" s="67"/>
      <c r="L149" s="68"/>
      <c r="M149" s="69"/>
      <c r="N149" s="69">
        <f t="shared" si="894"/>
        <v>0</v>
      </c>
      <c r="O149" s="70"/>
      <c r="P149" s="71"/>
      <c r="Q149" s="72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3"/>
      <c r="S149" s="74"/>
      <c r="T149" s="74"/>
      <c r="U149" s="75"/>
      <c r="V149" s="76"/>
      <c r="W149" s="77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8"/>
      <c r="AJ149" s="79"/>
      <c r="AK149" s="80"/>
      <c r="AL149" s="80"/>
      <c r="AM149" s="80"/>
      <c r="AN149" s="80"/>
      <c r="AO149" s="74"/>
      <c r="AP149" s="74" t="str">
        <f>IF(AND($V150&lt;=0,$AH150=0,$AO150=0),"見積",IF(AND($V150=0,$AH150&lt;=0,$AO150=0),"材",IF(AND($V150=0,$AH150=0,$AO150&lt;=0),"労","複合")))</f>
        <v>複合</v>
      </c>
      <c r="AQ149" s="11"/>
    </row>
    <row r="150" spans="2:43" s="2" customFormat="1" ht="20.25" customHeight="1">
      <c r="B150" s="95"/>
      <c r="C150" s="81"/>
      <c r="D150" s="81"/>
      <c r="E150" s="82"/>
      <c r="F150" s="83"/>
      <c r="G150" s="84"/>
      <c r="H150" s="84"/>
      <c r="I150" s="99"/>
      <c r="J150" s="66"/>
      <c r="K150" s="67"/>
      <c r="L150" s="68"/>
      <c r="M150" s="85">
        <f>(C150)</f>
        <v>0</v>
      </c>
      <c r="N150" s="85">
        <f t="shared" si="894"/>
        <v>0</v>
      </c>
      <c r="O150" s="86">
        <f>E150</f>
        <v>0</v>
      </c>
      <c r="P150" s="87">
        <f t="shared" ref="P150" si="978">F150</f>
        <v>0</v>
      </c>
      <c r="Q150" s="88">
        <f>ROUNDDOWN(IF(COUNT($AP150)=0,0,MIN($AP150)),0)</f>
        <v>0</v>
      </c>
      <c r="R150" s="89"/>
      <c r="S150" s="90"/>
      <c r="T150" s="90"/>
      <c r="U150" s="56"/>
      <c r="V150" s="57" t="str">
        <f t="shared" ref="V150" si="979">IF(COUNT(R150:T150)=0,"",ROUNDDOWN(MIN(R150:T150)*U150,-1))</f>
        <v/>
      </c>
      <c r="W150" s="91"/>
      <c r="X150" s="90"/>
      <c r="Y150" s="90"/>
      <c r="Z150" s="90"/>
      <c r="AA150" s="90">
        <f t="shared" ref="AA150" si="980">MIN(V150:Z150)</f>
        <v>0</v>
      </c>
      <c r="AB150" s="92"/>
      <c r="AC150" s="90">
        <f t="shared" ref="AC150" si="981">AA150*AB150</f>
        <v>0</v>
      </c>
      <c r="AD150" s="92"/>
      <c r="AE150" s="92"/>
      <c r="AF150" s="92"/>
      <c r="AG150" s="92"/>
      <c r="AH150" s="90">
        <f t="shared" ref="AH150" si="982">AC150*((1+AD150)+AE150+AF150+AG150)</f>
        <v>0</v>
      </c>
      <c r="AI150" s="90">
        <f>IF($AI149="",0,VLOOKUP(AI149,#REF!,2,FALSE))</f>
        <v>0</v>
      </c>
      <c r="AJ150" s="90">
        <f>IF($AJ149="",0,VLOOKUP(AJ149,#REF!,2,FALSE))</f>
        <v>0</v>
      </c>
      <c r="AK150" s="90">
        <f t="shared" ref="AK150:AL150" si="983">IF(AI150="","",AI150*AK149)</f>
        <v>0</v>
      </c>
      <c r="AL150" s="90">
        <f t="shared" si="983"/>
        <v>0</v>
      </c>
      <c r="AM150" s="90">
        <v>0</v>
      </c>
      <c r="AN150" s="90">
        <f t="shared" ref="AN150" si="984">IF(AI150="",0,AK150*AN149)+IF(AJ150="",0,AL150*AN149)</f>
        <v>0</v>
      </c>
      <c r="AO150" s="90">
        <f t="shared" ref="AO150" si="985">SUM(AK150:AN150)</f>
        <v>0</v>
      </c>
      <c r="AP150" s="90">
        <f t="shared" ref="AP150" si="986">AH150+AO150</f>
        <v>0</v>
      </c>
      <c r="AQ150" s="11"/>
    </row>
    <row r="151" spans="2:43" s="2" customFormat="1" ht="20.25" customHeight="1">
      <c r="B151" s="93"/>
      <c r="C151" s="62"/>
      <c r="D151" s="62"/>
      <c r="E151" s="63"/>
      <c r="F151" s="64"/>
      <c r="G151" s="65"/>
      <c r="H151" s="65"/>
      <c r="I151" s="94"/>
      <c r="J151" s="66"/>
      <c r="K151" s="67"/>
      <c r="L151" s="68"/>
      <c r="M151" s="69"/>
      <c r="N151" s="69">
        <f t="shared" si="894"/>
        <v>0</v>
      </c>
      <c r="O151" s="70"/>
      <c r="P151" s="71"/>
      <c r="Q151" s="72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3"/>
      <c r="S151" s="74"/>
      <c r="T151" s="74"/>
      <c r="U151" s="75"/>
      <c r="V151" s="76"/>
      <c r="W151" s="77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8"/>
      <c r="AJ151" s="79"/>
      <c r="AK151" s="80"/>
      <c r="AL151" s="80"/>
      <c r="AM151" s="80"/>
      <c r="AN151" s="80"/>
      <c r="AO151" s="74"/>
      <c r="AP151" s="74" t="str">
        <f t="shared" ref="AP151" si="988">IF(AND($V152&lt;=0,$AH152=0,$AO152=0),"見積",IF(AND($V152=0,$AH152&lt;=0,$AO152=0),"材",IF(AND($V152=0,$AH152=0,$AO152&lt;=0),"労","複合")))</f>
        <v>複合</v>
      </c>
      <c r="AQ151" s="11"/>
    </row>
    <row r="152" spans="2:43" s="2" customFormat="1" ht="20.25" customHeight="1">
      <c r="B152" s="95"/>
      <c r="C152" s="81"/>
      <c r="D152" s="81"/>
      <c r="E152" s="82"/>
      <c r="F152" s="83"/>
      <c r="G152" s="84"/>
      <c r="H152" s="84"/>
      <c r="I152" s="99"/>
      <c r="J152" s="66"/>
      <c r="K152" s="67"/>
      <c r="L152" s="68"/>
      <c r="M152" s="85">
        <f>(C152)</f>
        <v>0</v>
      </c>
      <c r="N152" s="85">
        <f t="shared" si="894"/>
        <v>0</v>
      </c>
      <c r="O152" s="86">
        <f>E152</f>
        <v>0</v>
      </c>
      <c r="P152" s="87">
        <f t="shared" ref="P152" si="989">F152</f>
        <v>0</v>
      </c>
      <c r="Q152" s="88">
        <f t="shared" si="898"/>
        <v>0</v>
      </c>
      <c r="R152" s="89"/>
      <c r="S152" s="90"/>
      <c r="T152" s="90"/>
      <c r="U152" s="56"/>
      <c r="V152" s="57" t="str">
        <f t="shared" ref="V152" si="990">IF(COUNT(R152:T152)=0,"",ROUNDDOWN(MIN(R152:T152)*U152,-1))</f>
        <v/>
      </c>
      <c r="W152" s="91"/>
      <c r="X152" s="90"/>
      <c r="Y152" s="90"/>
      <c r="Z152" s="90"/>
      <c r="AA152" s="90">
        <f t="shared" ref="AA152" si="991">MIN(V152:Z152)</f>
        <v>0</v>
      </c>
      <c r="AB152" s="92"/>
      <c r="AC152" s="90">
        <f t="shared" ref="AC152" si="992">AA152*AB152</f>
        <v>0</v>
      </c>
      <c r="AD152" s="92"/>
      <c r="AE152" s="92"/>
      <c r="AF152" s="92"/>
      <c r="AG152" s="92"/>
      <c r="AH152" s="90">
        <f t="shared" ref="AH152" si="993">AC152*((1+AD152)+AE152+AF152+AG152)</f>
        <v>0</v>
      </c>
      <c r="AI152" s="90">
        <f>IF($AI151="",0,VLOOKUP(AI151,#REF!,2,FALSE))</f>
        <v>0</v>
      </c>
      <c r="AJ152" s="90">
        <f>IF($AJ151="",0,VLOOKUP(AJ151,#REF!,2,FALSE))</f>
        <v>0</v>
      </c>
      <c r="AK152" s="90">
        <f t="shared" ref="AK152:AL152" si="994">IF(AI152="","",AI152*AK151)</f>
        <v>0</v>
      </c>
      <c r="AL152" s="90">
        <f t="shared" si="994"/>
        <v>0</v>
      </c>
      <c r="AM152" s="90">
        <v>0</v>
      </c>
      <c r="AN152" s="90">
        <f t="shared" ref="AN152" si="995">IF(AI152="",0,AK152*AN151)+IF(AJ152="",0,AL152*AN151)</f>
        <v>0</v>
      </c>
      <c r="AO152" s="90">
        <f t="shared" ref="AO152" si="996">SUM(AK152:AN152)</f>
        <v>0</v>
      </c>
      <c r="AP152" s="90">
        <f t="shared" ref="AP152" si="997">AH152+AO152</f>
        <v>0</v>
      </c>
      <c r="AQ152" s="11"/>
    </row>
    <row r="153" spans="2:43" s="2" customFormat="1" ht="20.25" customHeight="1">
      <c r="B153" s="93"/>
      <c r="C153" s="62"/>
      <c r="D153" s="62"/>
      <c r="E153" s="63"/>
      <c r="F153" s="64"/>
      <c r="G153" s="65"/>
      <c r="H153" s="65"/>
      <c r="I153" s="94"/>
      <c r="J153" s="66"/>
      <c r="K153" s="67"/>
      <c r="L153" s="68"/>
      <c r="M153" s="69"/>
      <c r="N153" s="69">
        <f t="shared" si="894"/>
        <v>0</v>
      </c>
      <c r="O153" s="70"/>
      <c r="P153" s="71"/>
      <c r="Q153" s="72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3"/>
      <c r="S153" s="74"/>
      <c r="T153" s="74"/>
      <c r="U153" s="75"/>
      <c r="V153" s="76"/>
      <c r="W153" s="77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8"/>
      <c r="AJ153" s="79"/>
      <c r="AK153" s="80"/>
      <c r="AL153" s="80"/>
      <c r="AM153" s="80"/>
      <c r="AN153" s="80"/>
      <c r="AO153" s="74"/>
      <c r="AP153" s="74" t="str">
        <f t="shared" ref="AP153" si="999">IF(AND($V154&lt;=0,$AH154=0,$AO154=0),"見積",IF(AND($V154=0,$AH154&lt;=0,$AO154=0),"材",IF(AND($V154=0,$AH154=0,$AO154&lt;=0),"労","複合")))</f>
        <v>複合</v>
      </c>
      <c r="AQ153" s="11"/>
    </row>
    <row r="154" spans="2:43" s="2" customFormat="1" ht="20.25" customHeight="1">
      <c r="B154" s="95"/>
      <c r="C154" s="81"/>
      <c r="D154" s="81"/>
      <c r="E154" s="82"/>
      <c r="F154" s="83"/>
      <c r="G154" s="84"/>
      <c r="H154" s="84"/>
      <c r="I154" s="99"/>
      <c r="J154" s="66"/>
      <c r="K154" s="67"/>
      <c r="L154" s="68"/>
      <c r="M154" s="85">
        <f>(C154)</f>
        <v>0</v>
      </c>
      <c r="N154" s="85">
        <f t="shared" si="894"/>
        <v>0</v>
      </c>
      <c r="O154" s="86">
        <f>E154</f>
        <v>0</v>
      </c>
      <c r="P154" s="87">
        <f t="shared" ref="P154" si="1000">F154</f>
        <v>0</v>
      </c>
      <c r="Q154" s="88">
        <f t="shared" si="898"/>
        <v>0</v>
      </c>
      <c r="R154" s="89"/>
      <c r="S154" s="90"/>
      <c r="T154" s="90"/>
      <c r="U154" s="56"/>
      <c r="V154" s="57" t="str">
        <f t="shared" ref="V154" si="1001">IF(COUNT(R154:T154)=0,"",ROUNDDOWN(MIN(R154:T154)*U154,-1))</f>
        <v/>
      </c>
      <c r="W154" s="91"/>
      <c r="X154" s="90"/>
      <c r="Y154" s="90"/>
      <c r="Z154" s="90"/>
      <c r="AA154" s="90">
        <f t="shared" ref="AA154" si="1002">MIN(V154:Z154)</f>
        <v>0</v>
      </c>
      <c r="AB154" s="92"/>
      <c r="AC154" s="90">
        <f t="shared" ref="AC154" si="1003">AA154*AB154</f>
        <v>0</v>
      </c>
      <c r="AD154" s="92"/>
      <c r="AE154" s="92"/>
      <c r="AF154" s="92"/>
      <c r="AG154" s="92"/>
      <c r="AH154" s="90">
        <f t="shared" ref="AH154" si="1004">AC154*((1+AD154)+AE154+AF154+AG154)</f>
        <v>0</v>
      </c>
      <c r="AI154" s="90">
        <f>IF($AI153="",0,VLOOKUP(AI153,#REF!,2,FALSE))</f>
        <v>0</v>
      </c>
      <c r="AJ154" s="90">
        <f>IF($AJ153="",0,VLOOKUP(AJ153,#REF!,2,FALSE))</f>
        <v>0</v>
      </c>
      <c r="AK154" s="90">
        <f t="shared" ref="AK154:AL154" si="1005">IF(AI154="","",AI154*AK153)</f>
        <v>0</v>
      </c>
      <c r="AL154" s="90">
        <f t="shared" si="1005"/>
        <v>0</v>
      </c>
      <c r="AM154" s="90">
        <v>0</v>
      </c>
      <c r="AN154" s="90">
        <f t="shared" ref="AN154" si="1006">IF(AI154="",0,AK154*AN153)+IF(AJ154="",0,AL154*AN153)</f>
        <v>0</v>
      </c>
      <c r="AO154" s="90">
        <f>SUM(AK154:AN154)</f>
        <v>0</v>
      </c>
      <c r="AP154" s="90">
        <f>AH154+AO154</f>
        <v>0</v>
      </c>
      <c r="AQ154" s="11"/>
    </row>
    <row r="155" spans="2:43" s="2" customFormat="1" ht="20.25" customHeight="1">
      <c r="B155" s="93"/>
      <c r="C155" s="62"/>
      <c r="D155" s="62"/>
      <c r="E155" s="63"/>
      <c r="F155" s="64"/>
      <c r="G155" s="65"/>
      <c r="H155" s="65"/>
      <c r="I155" s="94"/>
      <c r="J155" s="66"/>
      <c r="K155" s="67"/>
      <c r="L155" s="68"/>
      <c r="M155" s="69"/>
      <c r="N155" s="69">
        <f t="shared" si="894"/>
        <v>0</v>
      </c>
      <c r="O155" s="70"/>
      <c r="P155" s="71"/>
      <c r="Q155" s="72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3"/>
      <c r="S155" s="74"/>
      <c r="T155" s="74"/>
      <c r="U155" s="75"/>
      <c r="V155" s="76"/>
      <c r="W155" s="77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8"/>
      <c r="AJ155" s="79"/>
      <c r="AK155" s="80"/>
      <c r="AL155" s="80"/>
      <c r="AM155" s="80"/>
      <c r="AN155" s="80"/>
      <c r="AO155" s="74"/>
      <c r="AP155" s="74" t="str">
        <f t="shared" ref="AP155" si="1008">IF(AND($V156&lt;=0,$AH156=0,$AO156=0),"見積",IF(AND($V156=0,$AH156&lt;=0,$AO156=0),"材",IF(AND($V156=0,$AH156=0,$AO156&lt;=0),"労","複合")))</f>
        <v>複合</v>
      </c>
      <c r="AQ155" s="11"/>
    </row>
    <row r="156" spans="2:43" s="2" customFormat="1" ht="20.25" customHeight="1">
      <c r="B156" s="95"/>
      <c r="C156" s="81"/>
      <c r="D156" s="81"/>
      <c r="E156" s="82"/>
      <c r="F156" s="83"/>
      <c r="G156" s="84"/>
      <c r="H156" s="84"/>
      <c r="I156" s="99"/>
      <c r="J156" s="66"/>
      <c r="K156" s="67"/>
      <c r="L156" s="68"/>
      <c r="M156" s="85">
        <f>(C156)</f>
        <v>0</v>
      </c>
      <c r="N156" s="85">
        <f t="shared" si="894"/>
        <v>0</v>
      </c>
      <c r="O156" s="86">
        <f>E156</f>
        <v>0</v>
      </c>
      <c r="P156" s="87">
        <f t="shared" ref="P156" si="1009">F156</f>
        <v>0</v>
      </c>
      <c r="Q156" s="88">
        <f t="shared" si="898"/>
        <v>0</v>
      </c>
      <c r="R156" s="89"/>
      <c r="S156" s="90"/>
      <c r="T156" s="90"/>
      <c r="U156" s="56"/>
      <c r="V156" s="57" t="str">
        <f t="shared" ref="V156" si="1010">IF(COUNT(R156:T156)=0,"",ROUNDDOWN(MIN(R156:T156)*U156,-1))</f>
        <v/>
      </c>
      <c r="W156" s="91"/>
      <c r="X156" s="90"/>
      <c r="Y156" s="90"/>
      <c r="Z156" s="90"/>
      <c r="AA156" s="90">
        <f t="shared" ref="AA156" si="1011">MIN(V156:Z156)</f>
        <v>0</v>
      </c>
      <c r="AB156" s="92"/>
      <c r="AC156" s="90">
        <f t="shared" ref="AC156" si="1012">AA156*AB156</f>
        <v>0</v>
      </c>
      <c r="AD156" s="92"/>
      <c r="AE156" s="92"/>
      <c r="AF156" s="92"/>
      <c r="AG156" s="92"/>
      <c r="AH156" s="90">
        <f t="shared" ref="AH156" si="1013">AC156*((1+AD156)+AE156+AF156+AG156)</f>
        <v>0</v>
      </c>
      <c r="AI156" s="90">
        <f>IF($AI155="",0,VLOOKUP(AI155,#REF!,2,FALSE))</f>
        <v>0</v>
      </c>
      <c r="AJ156" s="90">
        <f>IF($AJ155="",0,VLOOKUP(AJ155,#REF!,2,FALSE))</f>
        <v>0</v>
      </c>
      <c r="AK156" s="90">
        <f t="shared" ref="AK156:AL156" si="1014">IF(AI156="","",AI156*AK155)</f>
        <v>0</v>
      </c>
      <c r="AL156" s="90">
        <f t="shared" si="1014"/>
        <v>0</v>
      </c>
      <c r="AM156" s="90">
        <v>0</v>
      </c>
      <c r="AN156" s="90">
        <f t="shared" ref="AN156" si="1015">IF(AI156="",0,AK156*AN155)+IF(AJ156="",0,AL156*AN155)</f>
        <v>0</v>
      </c>
      <c r="AO156" s="90">
        <f t="shared" ref="AO156" si="1016">SUM(AK156:AN156)</f>
        <v>0</v>
      </c>
      <c r="AP156" s="90">
        <f t="shared" ref="AP156" si="1017">AH156+AO156</f>
        <v>0</v>
      </c>
      <c r="AQ156" s="11"/>
    </row>
    <row r="157" spans="2:43" s="2" customFormat="1" ht="20.25" customHeight="1">
      <c r="B157" s="93"/>
      <c r="C157" s="62"/>
      <c r="D157" s="62"/>
      <c r="E157" s="63"/>
      <c r="F157" s="64"/>
      <c r="G157" s="65"/>
      <c r="H157" s="65"/>
      <c r="I157" s="94"/>
      <c r="J157" s="66"/>
      <c r="K157" s="67"/>
      <c r="L157" s="68"/>
      <c r="M157" s="69"/>
      <c r="N157" s="69">
        <f t="shared" si="894"/>
        <v>0</v>
      </c>
      <c r="O157" s="70"/>
      <c r="P157" s="71"/>
      <c r="Q157" s="72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3"/>
      <c r="S157" s="74"/>
      <c r="T157" s="74"/>
      <c r="U157" s="75"/>
      <c r="V157" s="76"/>
      <c r="W157" s="77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8"/>
      <c r="AJ157" s="79"/>
      <c r="AK157" s="80"/>
      <c r="AL157" s="80"/>
      <c r="AM157" s="80"/>
      <c r="AN157" s="80"/>
      <c r="AO157" s="74"/>
      <c r="AP157" s="74" t="str">
        <f t="shared" ref="AP157" si="1019">IF(AND($V158&lt;=0,$AH158=0,$AO158=0),"見積",IF(AND($V158=0,$AH158&lt;=0,$AO158=0),"材",IF(AND($V158=0,$AH158=0,$AO158&lt;=0),"労","複合")))</f>
        <v>複合</v>
      </c>
      <c r="AQ157" s="11"/>
    </row>
    <row r="158" spans="2:43" s="2" customFormat="1" ht="20.25" customHeight="1">
      <c r="B158" s="95"/>
      <c r="C158" s="81"/>
      <c r="D158" s="81"/>
      <c r="E158" s="82"/>
      <c r="F158" s="83"/>
      <c r="G158" s="84"/>
      <c r="H158" s="84"/>
      <c r="I158" s="99"/>
      <c r="J158" s="66"/>
      <c r="K158" s="67"/>
      <c r="L158" s="68"/>
      <c r="M158" s="85">
        <f>(C158)</f>
        <v>0</v>
      </c>
      <c r="N158" s="85">
        <f t="shared" si="894"/>
        <v>0</v>
      </c>
      <c r="O158" s="86">
        <f>E158</f>
        <v>0</v>
      </c>
      <c r="P158" s="87">
        <f t="shared" ref="P158" si="1020">F158</f>
        <v>0</v>
      </c>
      <c r="Q158" s="88">
        <f t="shared" si="898"/>
        <v>0</v>
      </c>
      <c r="R158" s="89"/>
      <c r="S158" s="90"/>
      <c r="T158" s="90"/>
      <c r="U158" s="56"/>
      <c r="V158" s="57" t="str">
        <f t="shared" ref="V158" si="1021">IF(COUNT(R158:T158)=0,"",ROUNDDOWN(MIN(R158:T158)*U158,-1))</f>
        <v/>
      </c>
      <c r="W158" s="91"/>
      <c r="X158" s="90"/>
      <c r="Y158" s="90"/>
      <c r="Z158" s="90"/>
      <c r="AA158" s="90">
        <f t="shared" ref="AA158" si="1022">MIN(V158:Z158)</f>
        <v>0</v>
      </c>
      <c r="AB158" s="92"/>
      <c r="AC158" s="90">
        <f t="shared" ref="AC158" si="1023">AA158*AB158</f>
        <v>0</v>
      </c>
      <c r="AD158" s="92"/>
      <c r="AE158" s="92"/>
      <c r="AF158" s="92"/>
      <c r="AG158" s="92"/>
      <c r="AH158" s="90">
        <f t="shared" ref="AH158" si="1024">AC158*((1+AD158)+AE158+AF158+AG158)</f>
        <v>0</v>
      </c>
      <c r="AI158" s="90">
        <f>IF($AI157="",0,VLOOKUP(AI157,#REF!,2,FALSE))</f>
        <v>0</v>
      </c>
      <c r="AJ158" s="90">
        <f>IF($AJ157="",0,VLOOKUP(AJ157,#REF!,2,FALSE))</f>
        <v>0</v>
      </c>
      <c r="AK158" s="90">
        <f t="shared" ref="AK158:AL158" si="1025">IF(AI158="","",AI158*AK157)</f>
        <v>0</v>
      </c>
      <c r="AL158" s="90">
        <f t="shared" si="1025"/>
        <v>0</v>
      </c>
      <c r="AM158" s="90">
        <v>0</v>
      </c>
      <c r="AN158" s="90">
        <f t="shared" ref="AN158" si="1026">IF(AI158="",0,AK158*AN157)+IF(AJ158="",0,AL158*AN157)</f>
        <v>0</v>
      </c>
      <c r="AO158" s="90">
        <f t="shared" ref="AO158" si="1027">SUM(AK158:AN158)</f>
        <v>0</v>
      </c>
      <c r="AP158" s="90">
        <f t="shared" ref="AP158" si="1028">AH158+AO158</f>
        <v>0</v>
      </c>
      <c r="AQ158" s="11"/>
    </row>
    <row r="159" spans="2:43" s="2" customFormat="1" ht="20.25" customHeight="1">
      <c r="B159" s="93"/>
      <c r="C159" s="62"/>
      <c r="D159" s="62"/>
      <c r="E159" s="63"/>
      <c r="F159" s="64"/>
      <c r="G159" s="65"/>
      <c r="H159" s="65"/>
      <c r="I159" s="94"/>
      <c r="J159" s="66"/>
      <c r="K159" s="67"/>
      <c r="L159" s="68"/>
      <c r="M159" s="69"/>
      <c r="N159" s="69">
        <f t="shared" si="894"/>
        <v>0</v>
      </c>
      <c r="O159" s="70"/>
      <c r="P159" s="71"/>
      <c r="Q159" s="72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3"/>
      <c r="S159" s="74"/>
      <c r="T159" s="74"/>
      <c r="U159" s="75"/>
      <c r="V159" s="76"/>
      <c r="W159" s="77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8"/>
      <c r="AJ159" s="79"/>
      <c r="AK159" s="80"/>
      <c r="AL159" s="80"/>
      <c r="AM159" s="80"/>
      <c r="AN159" s="80"/>
      <c r="AO159" s="74"/>
      <c r="AP159" s="74" t="str">
        <f t="shared" ref="AP159" si="1030">IF(AND($V160&lt;=0,$AH160=0,$AO160=0),"見積",IF(AND($V160=0,$AH160&lt;=0,$AO160=0),"材",IF(AND($V160=0,$AH160=0,$AO160&lt;=0),"労","複合")))</f>
        <v>複合</v>
      </c>
      <c r="AQ159" s="11"/>
    </row>
    <row r="160" spans="2:43" s="2" customFormat="1" ht="20.25" customHeight="1">
      <c r="B160" s="95"/>
      <c r="C160" s="81"/>
      <c r="D160" s="81"/>
      <c r="E160" s="82"/>
      <c r="F160" s="83"/>
      <c r="G160" s="84"/>
      <c r="H160" s="84"/>
      <c r="I160" s="99"/>
      <c r="J160" s="66"/>
      <c r="K160" s="67"/>
      <c r="L160" s="68"/>
      <c r="M160" s="85">
        <f>(C160)</f>
        <v>0</v>
      </c>
      <c r="N160" s="85">
        <f t="shared" si="894"/>
        <v>0</v>
      </c>
      <c r="O160" s="86">
        <f>E160</f>
        <v>0</v>
      </c>
      <c r="P160" s="87">
        <f t="shared" ref="P160" si="1031">F160</f>
        <v>0</v>
      </c>
      <c r="Q160" s="88">
        <f t="shared" si="898"/>
        <v>0</v>
      </c>
      <c r="R160" s="89"/>
      <c r="S160" s="90"/>
      <c r="T160" s="90"/>
      <c r="U160" s="56"/>
      <c r="V160" s="57" t="str">
        <f t="shared" ref="V160" si="1032">IF(COUNT(R160:T160)=0,"",ROUNDDOWN(MIN(R160:T160)*U160,-1))</f>
        <v/>
      </c>
      <c r="W160" s="91"/>
      <c r="X160" s="90"/>
      <c r="Y160" s="90"/>
      <c r="Z160" s="90"/>
      <c r="AA160" s="90">
        <f t="shared" ref="AA160" si="1033">MIN(V160:Z160)</f>
        <v>0</v>
      </c>
      <c r="AB160" s="92"/>
      <c r="AC160" s="90">
        <f t="shared" ref="AC160" si="1034">AA160*AB160</f>
        <v>0</v>
      </c>
      <c r="AD160" s="92"/>
      <c r="AE160" s="92"/>
      <c r="AF160" s="92"/>
      <c r="AG160" s="92"/>
      <c r="AH160" s="90">
        <f t="shared" ref="AH160" si="1035">AC160*((1+AD160)+AE160+AF160+AG160)</f>
        <v>0</v>
      </c>
      <c r="AI160" s="90">
        <f>IF($AI159="",0,VLOOKUP(AI159,#REF!,2,FALSE))</f>
        <v>0</v>
      </c>
      <c r="AJ160" s="90">
        <f>IF($AJ159="",0,VLOOKUP(AJ159,#REF!,2,FALSE))</f>
        <v>0</v>
      </c>
      <c r="AK160" s="90">
        <f t="shared" ref="AK160:AL160" si="1036">IF(AI160="","",AI160*AK159)</f>
        <v>0</v>
      </c>
      <c r="AL160" s="90">
        <f t="shared" si="1036"/>
        <v>0</v>
      </c>
      <c r="AM160" s="90">
        <v>0</v>
      </c>
      <c r="AN160" s="90">
        <f t="shared" ref="AN160" si="1037">IF(AI160="",0,AK160*AN159)+IF(AJ160="",0,AL160*AN159)</f>
        <v>0</v>
      </c>
      <c r="AO160" s="90">
        <f t="shared" ref="AO160" si="1038">SUM(AK160:AN160)</f>
        <v>0</v>
      </c>
      <c r="AP160" s="90">
        <f t="shared" ref="AP160" si="1039">AH160+AO160</f>
        <v>0</v>
      </c>
      <c r="AQ160" s="11"/>
    </row>
    <row r="161" spans="2:43" s="2" customFormat="1" ht="20.25" customHeight="1">
      <c r="B161" s="93"/>
      <c r="C161" s="62"/>
      <c r="D161" s="62"/>
      <c r="E161" s="63"/>
      <c r="F161" s="64"/>
      <c r="G161" s="65"/>
      <c r="H161" s="65"/>
      <c r="I161" s="94"/>
      <c r="J161" s="66"/>
      <c r="K161" s="67"/>
      <c r="L161" s="68"/>
      <c r="M161" s="69"/>
      <c r="N161" s="69">
        <f t="shared" si="894"/>
        <v>0</v>
      </c>
      <c r="O161" s="70"/>
      <c r="P161" s="71"/>
      <c r="Q161" s="72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3"/>
      <c r="S161" s="74"/>
      <c r="T161" s="74"/>
      <c r="U161" s="75"/>
      <c r="V161" s="76"/>
      <c r="W161" s="77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8"/>
      <c r="AJ161" s="79"/>
      <c r="AK161" s="80"/>
      <c r="AL161" s="80"/>
      <c r="AM161" s="80"/>
      <c r="AN161" s="80"/>
      <c r="AO161" s="74"/>
      <c r="AP161" s="74" t="str">
        <f t="shared" ref="AP161" si="1041">IF(AND($V162&lt;=0,$AH162=0,$AO162=0),"見積",IF(AND($V162=0,$AH162&lt;=0,$AO162=0),"材",IF(AND($V162=0,$AH162=0,$AO162&lt;=0),"労","複合")))</f>
        <v>複合</v>
      </c>
      <c r="AQ161" s="11"/>
    </row>
    <row r="162" spans="2:43" s="2" customFormat="1" ht="20.25" customHeight="1">
      <c r="B162" s="95"/>
      <c r="C162" s="81"/>
      <c r="D162" s="81"/>
      <c r="E162" s="82"/>
      <c r="F162" s="83"/>
      <c r="G162" s="84"/>
      <c r="H162" s="84"/>
      <c r="I162" s="99"/>
      <c r="J162" s="66"/>
      <c r="K162" s="67"/>
      <c r="L162" s="68"/>
      <c r="M162" s="85">
        <f>(C162)</f>
        <v>0</v>
      </c>
      <c r="N162" s="85">
        <f t="shared" si="894"/>
        <v>0</v>
      </c>
      <c r="O162" s="86">
        <f>E162</f>
        <v>0</v>
      </c>
      <c r="P162" s="87">
        <f t="shared" ref="P162" si="1042">F162</f>
        <v>0</v>
      </c>
      <c r="Q162" s="88">
        <f t="shared" si="898"/>
        <v>0</v>
      </c>
      <c r="R162" s="89"/>
      <c r="S162" s="90"/>
      <c r="T162" s="90"/>
      <c r="U162" s="56"/>
      <c r="V162" s="57" t="str">
        <f t="shared" ref="V162" si="1043">IF(COUNT(R162:T162)=0,"",ROUNDDOWN(MIN(R162:T162)*U162,-1))</f>
        <v/>
      </c>
      <c r="W162" s="91"/>
      <c r="X162" s="90"/>
      <c r="Y162" s="90"/>
      <c r="Z162" s="90"/>
      <c r="AA162" s="90">
        <f t="shared" ref="AA162" si="1044">MIN(V162:Z162)</f>
        <v>0</v>
      </c>
      <c r="AB162" s="92"/>
      <c r="AC162" s="90">
        <f t="shared" ref="AC162" si="1045">AA162*AB162</f>
        <v>0</v>
      </c>
      <c r="AD162" s="92"/>
      <c r="AE162" s="92"/>
      <c r="AF162" s="92"/>
      <c r="AG162" s="92"/>
      <c r="AH162" s="90">
        <f t="shared" ref="AH162" si="1046">AC162*((1+AD162)+AE162+AF162+AG162)</f>
        <v>0</v>
      </c>
      <c r="AI162" s="90">
        <f>IF($AI161="",0,VLOOKUP(AI161,#REF!,2,FALSE))</f>
        <v>0</v>
      </c>
      <c r="AJ162" s="90">
        <f>IF($AJ161="",0,VLOOKUP(AJ161,#REF!,2,FALSE))</f>
        <v>0</v>
      </c>
      <c r="AK162" s="90">
        <f t="shared" ref="AK162:AL162" si="1047">IF(AI162="","",AI162*AK161)</f>
        <v>0</v>
      </c>
      <c r="AL162" s="90">
        <f t="shared" si="1047"/>
        <v>0</v>
      </c>
      <c r="AM162" s="90">
        <v>0</v>
      </c>
      <c r="AN162" s="90">
        <f t="shared" ref="AN162" si="1048">IF(AI162="",0,AK162*AN161)+IF(AJ162="",0,AL162*AN161)</f>
        <v>0</v>
      </c>
      <c r="AO162" s="90">
        <f t="shared" ref="AO162" si="1049">SUM(AK162:AN162)</f>
        <v>0</v>
      </c>
      <c r="AP162" s="90">
        <f t="shared" ref="AP162" si="1050">AH162+AO162</f>
        <v>0</v>
      </c>
      <c r="AQ162" s="11"/>
    </row>
    <row r="163" spans="2:43" s="2" customFormat="1" ht="20.25" customHeight="1">
      <c r="B163" s="93"/>
      <c r="C163" s="62"/>
      <c r="D163" s="62"/>
      <c r="E163" s="63"/>
      <c r="F163" s="64"/>
      <c r="G163" s="65"/>
      <c r="H163" s="65"/>
      <c r="I163" s="94"/>
      <c r="J163" s="66"/>
      <c r="K163" s="67"/>
      <c r="L163" s="68"/>
      <c r="M163" s="69"/>
      <c r="N163" s="69">
        <f t="shared" si="894"/>
        <v>0</v>
      </c>
      <c r="O163" s="70"/>
      <c r="P163" s="71"/>
      <c r="Q163" s="72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3"/>
      <c r="S163" s="74"/>
      <c r="T163" s="74"/>
      <c r="U163" s="75"/>
      <c r="V163" s="76"/>
      <c r="W163" s="77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8"/>
      <c r="AJ163" s="79"/>
      <c r="AK163" s="80"/>
      <c r="AL163" s="80"/>
      <c r="AM163" s="80"/>
      <c r="AN163" s="80"/>
      <c r="AO163" s="74"/>
      <c r="AP163" s="74" t="str">
        <f t="shared" ref="AP163" si="1052">IF(AND($V164&lt;=0,$AH164=0,$AO164=0),"見積",IF(AND($V164=0,$AH164&lt;=0,$AO164=0),"材",IF(AND($V164=0,$AH164=0,$AO164&lt;=0),"労","複合")))</f>
        <v>複合</v>
      </c>
      <c r="AQ163" s="11"/>
    </row>
    <row r="164" spans="2:43" s="2" customFormat="1" ht="20.25" customHeight="1">
      <c r="B164" s="95"/>
      <c r="C164" s="81"/>
      <c r="D164" s="81"/>
      <c r="E164" s="82"/>
      <c r="F164" s="83"/>
      <c r="G164" s="84"/>
      <c r="H164" s="84"/>
      <c r="I164" s="99"/>
      <c r="J164" s="66"/>
      <c r="K164" s="67"/>
      <c r="L164" s="68"/>
      <c r="M164" s="85">
        <f>(C164)</f>
        <v>0</v>
      </c>
      <c r="N164" s="85">
        <f t="shared" si="894"/>
        <v>0</v>
      </c>
      <c r="O164" s="86">
        <f>E164</f>
        <v>0</v>
      </c>
      <c r="P164" s="87">
        <f t="shared" ref="P164" si="1053">F164</f>
        <v>0</v>
      </c>
      <c r="Q164" s="88">
        <f t="shared" si="898"/>
        <v>0</v>
      </c>
      <c r="R164" s="89"/>
      <c r="S164" s="90"/>
      <c r="T164" s="90"/>
      <c r="U164" s="56"/>
      <c r="V164" s="57" t="str">
        <f t="shared" ref="V164" si="1054">IF(COUNT(R164:T164)=0,"",ROUNDDOWN(MIN(R164:T164)*U164,-1))</f>
        <v/>
      </c>
      <c r="W164" s="91"/>
      <c r="X164" s="90"/>
      <c r="Y164" s="90"/>
      <c r="Z164" s="90"/>
      <c r="AA164" s="90">
        <f t="shared" ref="AA164" si="1055">MIN(V164:Z164)</f>
        <v>0</v>
      </c>
      <c r="AB164" s="92"/>
      <c r="AC164" s="90">
        <f t="shared" ref="AC164" si="1056">AA164*AB164</f>
        <v>0</v>
      </c>
      <c r="AD164" s="92"/>
      <c r="AE164" s="92"/>
      <c r="AF164" s="92"/>
      <c r="AG164" s="92"/>
      <c r="AH164" s="90">
        <f t="shared" ref="AH164" si="1057">AC164*((1+AD164)+AE164+AF164+AG164)</f>
        <v>0</v>
      </c>
      <c r="AI164" s="90">
        <f>IF($AI163="",0,VLOOKUP(AI163,#REF!,2,FALSE))</f>
        <v>0</v>
      </c>
      <c r="AJ164" s="90">
        <f>IF($AJ163="",0,VLOOKUP(AJ163,#REF!,2,FALSE))</f>
        <v>0</v>
      </c>
      <c r="AK164" s="90">
        <f t="shared" ref="AK164:AL164" si="1058">IF(AI164="","",AI164*AK163)</f>
        <v>0</v>
      </c>
      <c r="AL164" s="90">
        <f t="shared" si="1058"/>
        <v>0</v>
      </c>
      <c r="AM164" s="90">
        <v>0</v>
      </c>
      <c r="AN164" s="90">
        <f t="shared" ref="AN164" si="1059">IF(AI164="",0,AK164*AN163)+IF(AJ164="",0,AL164*AN163)</f>
        <v>0</v>
      </c>
      <c r="AO164" s="90">
        <f t="shared" ref="AO164" si="1060">SUM(AK164:AN164)</f>
        <v>0</v>
      </c>
      <c r="AP164" s="90">
        <f t="shared" ref="AP164" si="1061">AH164+AO164</f>
        <v>0</v>
      </c>
      <c r="AQ164" s="11"/>
    </row>
    <row r="165" spans="2:43" s="2" customFormat="1" ht="20.25" customHeight="1">
      <c r="B165" s="93"/>
      <c r="C165" s="62"/>
      <c r="D165" s="62"/>
      <c r="E165" s="63"/>
      <c r="F165" s="64"/>
      <c r="G165" s="65"/>
      <c r="H165" s="65"/>
      <c r="I165" s="94"/>
      <c r="J165" s="66"/>
      <c r="K165" s="67"/>
      <c r="L165" s="68"/>
      <c r="M165" s="69"/>
      <c r="N165" s="69">
        <f t="shared" si="894"/>
        <v>0</v>
      </c>
      <c r="O165" s="70"/>
      <c r="P165" s="71"/>
      <c r="Q165" s="72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3"/>
      <c r="S165" s="74"/>
      <c r="T165" s="74"/>
      <c r="U165" s="75"/>
      <c r="V165" s="76"/>
      <c r="W165" s="77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8"/>
      <c r="AJ165" s="79"/>
      <c r="AK165" s="80"/>
      <c r="AL165" s="80"/>
      <c r="AM165" s="80"/>
      <c r="AN165" s="80"/>
      <c r="AO165" s="74"/>
      <c r="AP165" s="74" t="str">
        <f t="shared" ref="AP165" si="1063">IF(AND($V166&lt;=0,$AH166=0,$AO166=0),"見積",IF(AND($V166=0,$AH166&lt;=0,$AO166=0),"材",IF(AND($V166=0,$AH166=0,$AO166&lt;=0),"労","複合")))</f>
        <v>複合</v>
      </c>
      <c r="AQ165" s="11"/>
    </row>
    <row r="166" spans="2:43" s="2" customFormat="1" ht="20.25" customHeight="1">
      <c r="B166" s="95"/>
      <c r="C166" s="81"/>
      <c r="D166" s="81"/>
      <c r="E166" s="82"/>
      <c r="F166" s="83"/>
      <c r="G166" s="84"/>
      <c r="H166" s="84"/>
      <c r="I166" s="99"/>
      <c r="J166" s="66"/>
      <c r="K166" s="67"/>
      <c r="L166" s="68"/>
      <c r="M166" s="85">
        <f>(C166)</f>
        <v>0</v>
      </c>
      <c r="N166" s="85">
        <f t="shared" si="894"/>
        <v>0</v>
      </c>
      <c r="O166" s="86">
        <f>E166</f>
        <v>0</v>
      </c>
      <c r="P166" s="87">
        <f t="shared" ref="P166" si="1064">F166</f>
        <v>0</v>
      </c>
      <c r="Q166" s="88">
        <f t="shared" si="898"/>
        <v>0</v>
      </c>
      <c r="R166" s="89"/>
      <c r="S166" s="90"/>
      <c r="T166" s="90"/>
      <c r="U166" s="56"/>
      <c r="V166" s="57" t="str">
        <f t="shared" ref="V166" si="1065">IF(COUNT(R166:T166)=0,"",ROUNDDOWN(MIN(R166:T166)*U166,-1))</f>
        <v/>
      </c>
      <c r="W166" s="91"/>
      <c r="X166" s="90"/>
      <c r="Y166" s="90"/>
      <c r="Z166" s="90"/>
      <c r="AA166" s="90">
        <f t="shared" ref="AA166" si="1066">MIN(V166:Z166)</f>
        <v>0</v>
      </c>
      <c r="AB166" s="92"/>
      <c r="AC166" s="90">
        <f t="shared" ref="AC166" si="1067">AA166*AB166</f>
        <v>0</v>
      </c>
      <c r="AD166" s="92"/>
      <c r="AE166" s="92"/>
      <c r="AF166" s="92"/>
      <c r="AG166" s="92"/>
      <c r="AH166" s="90">
        <f t="shared" ref="AH166" si="1068">AC166*((1+AD166)+AE166+AF166+AG166)</f>
        <v>0</v>
      </c>
      <c r="AI166" s="90">
        <f>IF($AI165="",0,VLOOKUP(AI165,#REF!,2,FALSE))</f>
        <v>0</v>
      </c>
      <c r="AJ166" s="90">
        <f>IF($AJ165="",0,VLOOKUP(AJ165,#REF!,2,FALSE))</f>
        <v>0</v>
      </c>
      <c r="AK166" s="90">
        <f t="shared" ref="AK166:AL166" si="1069">IF(AI166="","",AI166*AK165)</f>
        <v>0</v>
      </c>
      <c r="AL166" s="90">
        <f t="shared" si="1069"/>
        <v>0</v>
      </c>
      <c r="AM166" s="90">
        <v>0</v>
      </c>
      <c r="AN166" s="90">
        <f t="shared" ref="AN166" si="1070">IF(AI166="",0,AK166*AN165)+IF(AJ166="",0,AL166*AN165)</f>
        <v>0</v>
      </c>
      <c r="AO166" s="90">
        <f t="shared" ref="AO166" si="1071">SUM(AK166:AN166)</f>
        <v>0</v>
      </c>
      <c r="AP166" s="90">
        <f>(AH166+AO166)*E154</f>
        <v>0</v>
      </c>
      <c r="AQ166" s="11"/>
    </row>
    <row r="167" spans="2:43" s="2" customFormat="1" ht="20.25" customHeight="1">
      <c r="B167" s="93"/>
      <c r="C167" s="62"/>
      <c r="D167" s="62"/>
      <c r="E167" s="63"/>
      <c r="F167" s="64"/>
      <c r="G167" s="65"/>
      <c r="H167" s="65"/>
      <c r="I167" s="94"/>
      <c r="J167" s="66"/>
      <c r="K167" s="67"/>
      <c r="L167" s="68"/>
      <c r="M167" s="69"/>
      <c r="N167" s="69">
        <f t="shared" si="894"/>
        <v>0</v>
      </c>
      <c r="O167" s="70"/>
      <c r="P167" s="71"/>
      <c r="Q167" s="72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3"/>
      <c r="S167" s="74"/>
      <c r="T167" s="74"/>
      <c r="U167" s="75"/>
      <c r="V167" s="76"/>
      <c r="W167" s="77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8"/>
      <c r="AJ167" s="79"/>
      <c r="AK167" s="80"/>
      <c r="AL167" s="80"/>
      <c r="AM167" s="80"/>
      <c r="AN167" s="80"/>
      <c r="AO167" s="74"/>
      <c r="AP167" s="74" t="str">
        <f t="shared" ref="AP167" si="1073">IF(AND($V168&lt;=0,$AH168=0,$AO168=0),"見積",IF(AND($V168=0,$AH168&lt;=0,$AO168=0),"材",IF(AND($V168=0,$AH168=0,$AO168&lt;=0),"労","複合")))</f>
        <v>複合</v>
      </c>
      <c r="AQ167" s="11"/>
    </row>
    <row r="168" spans="2:43" s="2" customFormat="1" ht="20.25" customHeight="1">
      <c r="B168" s="95"/>
      <c r="C168" s="81"/>
      <c r="D168" s="81"/>
      <c r="E168" s="82"/>
      <c r="F168" s="83"/>
      <c r="G168" s="84"/>
      <c r="H168" s="84"/>
      <c r="I168" s="99"/>
      <c r="J168" s="66"/>
      <c r="K168" s="67"/>
      <c r="L168" s="68"/>
      <c r="M168" s="85">
        <f>(C168)</f>
        <v>0</v>
      </c>
      <c r="N168" s="85">
        <f t="shared" si="894"/>
        <v>0</v>
      </c>
      <c r="O168" s="86">
        <f>E168</f>
        <v>0</v>
      </c>
      <c r="P168" s="87">
        <f t="shared" ref="P168" si="1074">F168</f>
        <v>0</v>
      </c>
      <c r="Q168" s="88">
        <f t="shared" si="898"/>
        <v>0</v>
      </c>
      <c r="R168" s="89"/>
      <c r="S168" s="90"/>
      <c r="T168" s="90"/>
      <c r="U168" s="56"/>
      <c r="V168" s="57" t="str">
        <f t="shared" ref="V168" si="1075">IF(COUNT(R168:T168)=0,"",ROUNDDOWN(MIN(R168:T168)*U168,-1))</f>
        <v/>
      </c>
      <c r="W168" s="91"/>
      <c r="X168" s="90"/>
      <c r="Y168" s="90"/>
      <c r="Z168" s="90"/>
      <c r="AA168" s="90">
        <f t="shared" ref="AA168" si="1076">MIN(V168:Z168)</f>
        <v>0</v>
      </c>
      <c r="AB168" s="92"/>
      <c r="AC168" s="90">
        <f t="shared" ref="AC168" si="1077">AA168*AB168</f>
        <v>0</v>
      </c>
      <c r="AD168" s="92"/>
      <c r="AE168" s="92"/>
      <c r="AF168" s="92"/>
      <c r="AG168" s="92"/>
      <c r="AH168" s="90">
        <f t="shared" ref="AH168" si="1078">AC168*((1+AD168)+AE168+AF168+AG168)</f>
        <v>0</v>
      </c>
      <c r="AI168" s="90">
        <f>IF($AI167="",0,VLOOKUP(AI167,#REF!,2,FALSE))</f>
        <v>0</v>
      </c>
      <c r="AJ168" s="90">
        <f>IF($AJ167="",0,VLOOKUP(AJ167,#REF!,2,FALSE))</f>
        <v>0</v>
      </c>
      <c r="AK168" s="90">
        <f t="shared" ref="AK168:AL168" si="1079">IF(AI168="","",AI168*AK167)</f>
        <v>0</v>
      </c>
      <c r="AL168" s="90">
        <f t="shared" si="1079"/>
        <v>0</v>
      </c>
      <c r="AM168" s="90">
        <v>0</v>
      </c>
      <c r="AN168" s="90">
        <f t="shared" ref="AN168" si="1080">IF(AI168="",0,AK168*AN167)+IF(AJ168="",0,AL168*AN167)</f>
        <v>0</v>
      </c>
      <c r="AO168" s="90">
        <f t="shared" ref="AO168" si="1081">SUM(AK168:AN168)</f>
        <v>0</v>
      </c>
      <c r="AP168" s="90">
        <f>(AH168+AO168)*E154</f>
        <v>0</v>
      </c>
      <c r="AQ168" s="11"/>
    </row>
    <row r="169" spans="2:43" s="2" customFormat="1" ht="20.25" customHeight="1">
      <c r="B169" s="93"/>
      <c r="C169" s="62"/>
      <c r="D169" s="62"/>
      <c r="E169" s="63"/>
      <c r="F169" s="64"/>
      <c r="G169" s="65"/>
      <c r="H169" s="65"/>
      <c r="I169" s="94"/>
      <c r="J169" s="66"/>
      <c r="K169" s="67"/>
      <c r="L169" s="68"/>
      <c r="M169" s="69"/>
      <c r="N169" s="69">
        <f t="shared" si="894"/>
        <v>0</v>
      </c>
      <c r="O169" s="70"/>
      <c r="P169" s="71"/>
      <c r="Q169" s="72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3"/>
      <c r="S169" s="74"/>
      <c r="T169" s="74"/>
      <c r="U169" s="75"/>
      <c r="V169" s="76"/>
      <c r="W169" s="77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8"/>
      <c r="AJ169" s="79"/>
      <c r="AK169" s="80"/>
      <c r="AL169" s="80"/>
      <c r="AM169" s="80"/>
      <c r="AN169" s="80"/>
      <c r="AO169" s="74"/>
      <c r="AP169" s="74" t="str">
        <f t="shared" ref="AP169" si="1083">IF(AND($V170&lt;=0,$AH170=0,$AO170=0),"見積",IF(AND($V170=0,$AH170&lt;=0,$AO170=0),"材",IF(AND($V170=0,$AH170=0,$AO170&lt;=0),"労","複合")))</f>
        <v>複合</v>
      </c>
      <c r="AQ169" s="11"/>
    </row>
    <row r="170" spans="2:43" s="2" customFormat="1" ht="20.25" customHeight="1">
      <c r="B170" s="95"/>
      <c r="C170" s="81"/>
      <c r="D170" s="81"/>
      <c r="E170" s="82"/>
      <c r="F170" s="83"/>
      <c r="G170" s="105"/>
      <c r="H170" s="84"/>
      <c r="I170" s="99"/>
      <c r="J170" s="66"/>
      <c r="K170" s="67"/>
      <c r="L170" s="68"/>
      <c r="M170" s="85">
        <f>(C170)</f>
        <v>0</v>
      </c>
      <c r="N170" s="85">
        <f t="shared" si="894"/>
        <v>0</v>
      </c>
      <c r="O170" s="86">
        <f>E170</f>
        <v>0</v>
      </c>
      <c r="P170" s="87">
        <f t="shared" ref="P170" si="1084">F170</f>
        <v>0</v>
      </c>
      <c r="Q170" s="88">
        <f t="shared" si="898"/>
        <v>0</v>
      </c>
      <c r="R170" s="89"/>
      <c r="S170" s="90"/>
      <c r="T170" s="90"/>
      <c r="U170" s="56"/>
      <c r="V170" s="57" t="str">
        <f t="shared" ref="V170" si="1085">IF(COUNT(R170:T170)=0,"",ROUNDDOWN(MIN(R170:T170)*U170,-1))</f>
        <v/>
      </c>
      <c r="W170" s="91"/>
      <c r="X170" s="90"/>
      <c r="Y170" s="90"/>
      <c r="Z170" s="90"/>
      <c r="AA170" s="90">
        <f t="shared" ref="AA170" si="1086">MIN(V170:Z170)</f>
        <v>0</v>
      </c>
      <c r="AB170" s="92"/>
      <c r="AC170" s="90">
        <f t="shared" ref="AC170" si="1087">AA170*AB170</f>
        <v>0</v>
      </c>
      <c r="AD170" s="92"/>
      <c r="AE170" s="92"/>
      <c r="AF170" s="92"/>
      <c r="AG170" s="92"/>
      <c r="AH170" s="90">
        <f t="shared" ref="AH170" si="1088">AC170*((1+AD170)+AE170+AF170+AG170)</f>
        <v>0</v>
      </c>
      <c r="AI170" s="90">
        <f>IF($AI169="",0,VLOOKUP(AI169,#REF!,2,FALSE))</f>
        <v>0</v>
      </c>
      <c r="AJ170" s="90">
        <f>IF($AJ169="",0,VLOOKUP(AJ169,#REF!,2,FALSE))</f>
        <v>0</v>
      </c>
      <c r="AK170" s="90">
        <f t="shared" ref="AK170:AL170" si="1089">IF(AI170="","",AI170*AK169)</f>
        <v>0</v>
      </c>
      <c r="AL170" s="90">
        <f t="shared" si="1089"/>
        <v>0</v>
      </c>
      <c r="AM170" s="90">
        <v>0</v>
      </c>
      <c r="AN170" s="90">
        <f t="shared" ref="AN170" si="1090">IF(AI170="",0,AK170*AN169)+IF(AJ170="",0,AL170*AN169)</f>
        <v>0</v>
      </c>
      <c r="AO170" s="90">
        <f t="shared" ref="AO170" si="1091">SUM(AK170:AN170)</f>
        <v>0</v>
      </c>
      <c r="AP170" s="90">
        <f t="shared" ref="AP170" si="1092">AH170+AO170</f>
        <v>0</v>
      </c>
      <c r="AQ170" s="11"/>
    </row>
    <row r="171" spans="2:43" s="2" customFormat="1" ht="20.25" customHeight="1">
      <c r="B171" s="93"/>
      <c r="C171" s="62"/>
      <c r="D171" s="62"/>
      <c r="E171" s="63"/>
      <c r="F171" s="64"/>
      <c r="G171" s="65"/>
      <c r="H171" s="65"/>
      <c r="I171" s="94"/>
      <c r="J171" s="66"/>
      <c r="K171" s="67"/>
      <c r="L171" s="68"/>
      <c r="M171" s="69"/>
      <c r="N171" s="69">
        <f t="shared" si="894"/>
        <v>0</v>
      </c>
      <c r="O171" s="70"/>
      <c r="P171" s="71"/>
      <c r="Q171" s="72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3"/>
      <c r="S171" s="74"/>
      <c r="T171" s="74"/>
      <c r="U171" s="75"/>
      <c r="V171" s="76"/>
      <c r="W171" s="77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8"/>
      <c r="AJ171" s="79"/>
      <c r="AK171" s="80"/>
      <c r="AL171" s="80"/>
      <c r="AM171" s="80"/>
      <c r="AN171" s="80"/>
      <c r="AO171" s="74"/>
      <c r="AP171" s="74" t="str">
        <f t="shared" ref="AP171" si="1094">IF(AND($V172&lt;=0,$AH172=0,$AO172=0),"見積",IF(AND($V172=0,$AH172&lt;=0,$AO172=0),"材",IF(AND($V172=0,$AH172=0,$AO172&lt;=0),"労","複合")))</f>
        <v>複合</v>
      </c>
      <c r="AQ171" s="11"/>
    </row>
    <row r="172" spans="2:43" s="2" customFormat="1" ht="20.25" customHeight="1">
      <c r="B172" s="95"/>
      <c r="C172" s="81"/>
      <c r="D172" s="81"/>
      <c r="E172" s="82"/>
      <c r="F172" s="83"/>
      <c r="G172" s="84"/>
      <c r="H172" s="84"/>
      <c r="I172" s="99"/>
      <c r="J172" s="66"/>
      <c r="K172" s="67"/>
      <c r="L172" s="68"/>
      <c r="M172" s="85">
        <f>(C172)</f>
        <v>0</v>
      </c>
      <c r="N172" s="85">
        <f t="shared" si="894"/>
        <v>0</v>
      </c>
      <c r="O172" s="86">
        <f>E172</f>
        <v>0</v>
      </c>
      <c r="P172" s="87">
        <f t="shared" ref="P172" si="1095">F172</f>
        <v>0</v>
      </c>
      <c r="Q172" s="88">
        <f t="shared" si="898"/>
        <v>0</v>
      </c>
      <c r="R172" s="89"/>
      <c r="S172" s="90"/>
      <c r="T172" s="90"/>
      <c r="U172" s="56"/>
      <c r="V172" s="57" t="str">
        <f t="shared" ref="V172" si="1096">IF(COUNT(R172:T172)=0,"",ROUNDDOWN(MIN(R172:T172)*U172,-1))</f>
        <v/>
      </c>
      <c r="W172" s="91"/>
      <c r="X172" s="90"/>
      <c r="Y172" s="90"/>
      <c r="Z172" s="90"/>
      <c r="AA172" s="90">
        <f t="shared" ref="AA172" si="1097">MIN(V172:Z172)</f>
        <v>0</v>
      </c>
      <c r="AB172" s="92"/>
      <c r="AC172" s="90">
        <f t="shared" ref="AC172" si="1098">AA172*AB172</f>
        <v>0</v>
      </c>
      <c r="AD172" s="92"/>
      <c r="AE172" s="92"/>
      <c r="AF172" s="92"/>
      <c r="AG172" s="92"/>
      <c r="AH172" s="90">
        <f t="shared" ref="AH172" si="1099">AC172*((1+AD172)+AE172+AF172+AG172)</f>
        <v>0</v>
      </c>
      <c r="AI172" s="90">
        <f>IF($AI171="",0,VLOOKUP(AI171,#REF!,2,FALSE))</f>
        <v>0</v>
      </c>
      <c r="AJ172" s="90">
        <f>IF($AJ171="",0,VLOOKUP(AJ171,#REF!,2,FALSE))</f>
        <v>0</v>
      </c>
      <c r="AK172" s="90">
        <f t="shared" ref="AK172:AL172" si="1100">IF(AI172="","",AI172*AK171)</f>
        <v>0</v>
      </c>
      <c r="AL172" s="90">
        <f t="shared" si="1100"/>
        <v>0</v>
      </c>
      <c r="AM172" s="90">
        <v>0</v>
      </c>
      <c r="AN172" s="90">
        <f t="shared" ref="AN172" si="1101">IF(AI172="",0,AK172*AN171)+IF(AJ172="",0,AL172*AN171)</f>
        <v>0</v>
      </c>
      <c r="AO172" s="90">
        <f t="shared" ref="AO172" si="1102">SUM(AK172:AN172)</f>
        <v>0</v>
      </c>
      <c r="AP172" s="90">
        <f t="shared" ref="AP172" si="1103">AH172+AO172</f>
        <v>0</v>
      </c>
      <c r="AQ172" s="11"/>
    </row>
    <row r="173" spans="2:43" s="2" customFormat="1" ht="20.25" customHeight="1">
      <c r="B173" s="93"/>
      <c r="C173" s="62"/>
      <c r="D173" s="62"/>
      <c r="E173" s="63"/>
      <c r="F173" s="64"/>
      <c r="G173" s="65"/>
      <c r="H173" s="65"/>
      <c r="I173" s="94"/>
      <c r="J173" s="66"/>
      <c r="K173" s="67"/>
      <c r="L173" s="68"/>
      <c r="M173" s="69"/>
      <c r="N173" s="69">
        <f t="shared" si="894"/>
        <v>0</v>
      </c>
      <c r="O173" s="70"/>
      <c r="P173" s="71"/>
      <c r="Q173" s="72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3"/>
      <c r="S173" s="74"/>
      <c r="T173" s="74"/>
      <c r="U173" s="75"/>
      <c r="V173" s="76"/>
      <c r="W173" s="77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8"/>
      <c r="AJ173" s="79"/>
      <c r="AK173" s="80"/>
      <c r="AL173" s="80"/>
      <c r="AM173" s="80"/>
      <c r="AN173" s="80"/>
      <c r="AO173" s="74"/>
      <c r="AP173" s="74" t="str">
        <f t="shared" ref="AP173" si="1105">IF(AND($V174&lt;=0,$AH174=0,$AO174=0),"見積",IF(AND($V174=0,$AH174&lt;=0,$AO174=0),"材",IF(AND($V174=0,$AH174=0,$AO174&lt;=0),"労","複合")))</f>
        <v>複合</v>
      </c>
      <c r="AQ173" s="11"/>
    </row>
    <row r="174" spans="2:43" s="2" customFormat="1" ht="20.25" customHeight="1">
      <c r="B174" s="95"/>
      <c r="C174" s="83"/>
      <c r="D174" s="81"/>
      <c r="E174" s="82"/>
      <c r="F174" s="83"/>
      <c r="G174" s="84"/>
      <c r="H174" s="84"/>
      <c r="I174" s="99"/>
      <c r="J174" s="66"/>
      <c r="K174" s="67"/>
      <c r="L174" s="68"/>
      <c r="M174" s="85">
        <f>(C174)</f>
        <v>0</v>
      </c>
      <c r="N174" s="85">
        <f t="shared" si="894"/>
        <v>0</v>
      </c>
      <c r="O174" s="86">
        <f>E174</f>
        <v>0</v>
      </c>
      <c r="P174" s="87">
        <f t="shared" ref="P174" si="1106">F174</f>
        <v>0</v>
      </c>
      <c r="Q174" s="88">
        <f t="shared" si="898"/>
        <v>0</v>
      </c>
      <c r="R174" s="89"/>
      <c r="S174" s="90"/>
      <c r="T174" s="90"/>
      <c r="U174" s="56"/>
      <c r="V174" s="57" t="str">
        <f t="shared" ref="V174" si="1107">IF(COUNT(R174:T174)=0,"",ROUNDDOWN(MIN(R174:T174)*U174,-1))</f>
        <v/>
      </c>
      <c r="W174" s="91"/>
      <c r="X174" s="90"/>
      <c r="Y174" s="90"/>
      <c r="Z174" s="90"/>
      <c r="AA174" s="90">
        <f t="shared" ref="AA174" si="1108">MIN(V174:Z174)</f>
        <v>0</v>
      </c>
      <c r="AB174" s="92"/>
      <c r="AC174" s="90">
        <f t="shared" ref="AC174" si="1109">AA174*AB174</f>
        <v>0</v>
      </c>
      <c r="AD174" s="92"/>
      <c r="AE174" s="92"/>
      <c r="AF174" s="92"/>
      <c r="AG174" s="92"/>
      <c r="AH174" s="90">
        <f t="shared" ref="AH174" si="1110">AC174*((1+AD174)+AE174+AF174+AG174)</f>
        <v>0</v>
      </c>
      <c r="AI174" s="90">
        <f>IF($AI173="",0,VLOOKUP(AI173,#REF!,2,FALSE))</f>
        <v>0</v>
      </c>
      <c r="AJ174" s="90">
        <f>IF($AJ173="",0,VLOOKUP(AJ173,#REF!,2,FALSE))</f>
        <v>0</v>
      </c>
      <c r="AK174" s="90">
        <f t="shared" ref="AK174:AL174" si="1111">IF(AI174="","",AI174*AK173)</f>
        <v>0</v>
      </c>
      <c r="AL174" s="90">
        <f t="shared" si="1111"/>
        <v>0</v>
      </c>
      <c r="AM174" s="90">
        <v>0</v>
      </c>
      <c r="AN174" s="90">
        <f t="shared" ref="AN174" si="1112">IF(AI174="",0,AK174*AN173)+IF(AJ174="",0,AL174*AN173)</f>
        <v>0</v>
      </c>
      <c r="AO174" s="90">
        <f t="shared" ref="AO174" si="1113">SUM(AK174:AN174)</f>
        <v>0</v>
      </c>
      <c r="AP174" s="90">
        <f t="shared" ref="AP174" si="1114">AH174+AO174</f>
        <v>0</v>
      </c>
      <c r="AQ174" s="11"/>
    </row>
    <row r="175" spans="2:43" s="2" customFormat="1" ht="20.25" customHeight="1">
      <c r="B175" s="93"/>
      <c r="C175" s="62"/>
      <c r="D175" s="62"/>
      <c r="E175" s="63"/>
      <c r="F175" s="64"/>
      <c r="G175" s="65"/>
      <c r="H175" s="65"/>
      <c r="I175" s="94"/>
      <c r="J175" s="66"/>
      <c r="K175" s="67"/>
      <c r="L175" s="68"/>
      <c r="M175" s="69"/>
      <c r="N175" s="69">
        <f t="shared" si="894"/>
        <v>0</v>
      </c>
      <c r="O175" s="70"/>
      <c r="P175" s="71"/>
      <c r="Q175" s="72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3"/>
      <c r="S175" s="74"/>
      <c r="T175" s="74"/>
      <c r="U175" s="75"/>
      <c r="V175" s="76"/>
      <c r="W175" s="77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8"/>
      <c r="AJ175" s="79"/>
      <c r="AK175" s="80"/>
      <c r="AL175" s="80"/>
      <c r="AM175" s="80"/>
      <c r="AN175" s="80"/>
      <c r="AO175" s="74"/>
      <c r="AP175" s="74" t="str">
        <f t="shared" ref="AP175" si="1116">IF(AND($V176&lt;=0,$AH176=0,$AO176=0),"見積",IF(AND($V176=0,$AH176&lt;=0,$AO176=0),"材",IF(AND($V176=0,$AH176=0,$AO176&lt;=0),"労","複合")))</f>
        <v>複合</v>
      </c>
      <c r="AQ175" s="11"/>
    </row>
    <row r="176" spans="2:43" s="2" customFormat="1" ht="20.25" customHeight="1">
      <c r="B176" s="95"/>
      <c r="C176" s="81"/>
      <c r="D176" s="81"/>
      <c r="E176" s="82"/>
      <c r="F176" s="83"/>
      <c r="G176" s="84"/>
      <c r="H176" s="84"/>
      <c r="I176" s="99"/>
      <c r="J176" s="66"/>
      <c r="K176" s="67"/>
      <c r="L176" s="68"/>
      <c r="M176" s="85">
        <f>(C176)</f>
        <v>0</v>
      </c>
      <c r="N176" s="85">
        <f t="shared" si="894"/>
        <v>0</v>
      </c>
      <c r="O176" s="86">
        <f>E176</f>
        <v>0</v>
      </c>
      <c r="P176" s="87">
        <f t="shared" ref="P176" si="1117">F176</f>
        <v>0</v>
      </c>
      <c r="Q176" s="88">
        <f t="shared" si="898"/>
        <v>0</v>
      </c>
      <c r="R176" s="89"/>
      <c r="S176" s="90"/>
      <c r="T176" s="90"/>
      <c r="U176" s="56"/>
      <c r="V176" s="57" t="str">
        <f t="shared" ref="V176" si="1118">IF(COUNT(R176:T176)=0,"",ROUNDDOWN(MIN(R176:T176)*U176,-1))</f>
        <v/>
      </c>
      <c r="W176" s="91"/>
      <c r="X176" s="90"/>
      <c r="Y176" s="90"/>
      <c r="Z176" s="90"/>
      <c r="AA176" s="90">
        <f t="shared" ref="AA176" si="1119">MIN(V176:Z176)</f>
        <v>0</v>
      </c>
      <c r="AB176" s="92"/>
      <c r="AC176" s="90">
        <f t="shared" ref="AC176" si="1120">AA176*AB176</f>
        <v>0</v>
      </c>
      <c r="AD176" s="92"/>
      <c r="AE176" s="92"/>
      <c r="AF176" s="92"/>
      <c r="AG176" s="92"/>
      <c r="AH176" s="90">
        <f t="shared" ref="AH176" si="1121">AC176*((1+AD176)+AE176+AF176+AG176)</f>
        <v>0</v>
      </c>
      <c r="AI176" s="90">
        <f>IF($AI175="",0,VLOOKUP(AI175,#REF!,2,FALSE))</f>
        <v>0</v>
      </c>
      <c r="AJ176" s="90">
        <f>IF($AJ175="",0,VLOOKUP(AJ175,#REF!,2,FALSE))</f>
        <v>0</v>
      </c>
      <c r="AK176" s="90">
        <f t="shared" ref="AK176:AL176" si="1122">IF(AI176="","",AI176*AK175)</f>
        <v>0</v>
      </c>
      <c r="AL176" s="90">
        <f t="shared" si="1122"/>
        <v>0</v>
      </c>
      <c r="AM176" s="90">
        <v>0</v>
      </c>
      <c r="AN176" s="90">
        <f t="shared" ref="AN176" si="1123">IF(AI176="",0,AK176*AN175)+IF(AJ176="",0,AL176*AN175)</f>
        <v>0</v>
      </c>
      <c r="AO176" s="90">
        <f t="shared" ref="AO176" si="1124">SUM(AK176:AN176)</f>
        <v>0</v>
      </c>
      <c r="AP176" s="90">
        <f t="shared" ref="AP176" si="1125">AH176+AO176</f>
        <v>0</v>
      </c>
      <c r="AQ176" s="11"/>
    </row>
    <row r="177" spans="2:43" s="2" customFormat="1" ht="20.25" customHeight="1">
      <c r="B177" s="93"/>
      <c r="C177" s="62"/>
      <c r="D177" s="62"/>
      <c r="E177" s="63"/>
      <c r="F177" s="64"/>
      <c r="G177" s="65"/>
      <c r="H177" s="65"/>
      <c r="I177" s="94"/>
      <c r="J177" s="66"/>
      <c r="K177" s="67"/>
      <c r="L177" s="68"/>
      <c r="M177" s="69"/>
      <c r="N177" s="69">
        <f t="shared" si="894"/>
        <v>0</v>
      </c>
      <c r="O177" s="70"/>
      <c r="P177" s="71"/>
      <c r="Q177" s="72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3"/>
      <c r="S177" s="74"/>
      <c r="T177" s="74"/>
      <c r="U177" s="75"/>
      <c r="V177" s="76"/>
      <c r="W177" s="77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8"/>
      <c r="AJ177" s="79"/>
      <c r="AK177" s="80"/>
      <c r="AL177" s="80"/>
      <c r="AM177" s="80"/>
      <c r="AN177" s="80"/>
      <c r="AO177" s="74"/>
      <c r="AP177" s="74" t="str">
        <f t="shared" ref="AP177" si="1127">IF(AND($V178&lt;=0,$AH178=0,$AO178=0),"見積",IF(AND($V178=0,$AH178&lt;=0,$AO178=0),"材",IF(AND($V178=0,$AH178=0,$AO178&lt;=0),"労","複合")))</f>
        <v>複合</v>
      </c>
      <c r="AQ177" s="11"/>
    </row>
    <row r="178" spans="2:43" s="2" customFormat="1" ht="20.25" customHeight="1">
      <c r="B178" s="95"/>
      <c r="C178" s="81"/>
      <c r="D178" s="81"/>
      <c r="E178" s="82"/>
      <c r="F178" s="83"/>
      <c r="G178" s="84">
        <f t="shared" ref="G178" si="1128">IF(Q178&lt;10,ROUNDDOWN(Q178,0),IF(Q178&lt;100,ROUNDDOWN((Q178),0),IF(Q178&lt;1000,ROUNDDOWN((Q178),-1),ROUNDDOWN(Q178,-(LEN(TEXT(Q178,"0"))-3)))))</f>
        <v>0</v>
      </c>
      <c r="H178" s="84">
        <f t="shared" ref="H178" si="1129">TRUNC(E178*G178)</f>
        <v>0</v>
      </c>
      <c r="I178" s="99"/>
      <c r="J178" s="66"/>
      <c r="K178" s="67"/>
      <c r="L178" s="68"/>
      <c r="M178" s="85">
        <f>(C178)</f>
        <v>0</v>
      </c>
      <c r="N178" s="85">
        <f t="shared" si="894"/>
        <v>0</v>
      </c>
      <c r="O178" s="86">
        <f>E178</f>
        <v>0</v>
      </c>
      <c r="P178" s="87">
        <f t="shared" ref="P178" si="1130">F178</f>
        <v>0</v>
      </c>
      <c r="Q178" s="88">
        <f t="shared" si="898"/>
        <v>0</v>
      </c>
      <c r="R178" s="89"/>
      <c r="S178" s="90"/>
      <c r="T178" s="90"/>
      <c r="U178" s="56"/>
      <c r="V178" s="57" t="str">
        <f t="shared" ref="V178" si="1131">IF(COUNT(R178:T178)=0,"",ROUNDDOWN(MIN(R178:T178)*U178,-1))</f>
        <v/>
      </c>
      <c r="W178" s="91"/>
      <c r="X178" s="90"/>
      <c r="Y178" s="90"/>
      <c r="Z178" s="90"/>
      <c r="AA178" s="90">
        <f t="shared" ref="AA178" si="1132">MIN(V178:Z178)</f>
        <v>0</v>
      </c>
      <c r="AB178" s="92"/>
      <c r="AC178" s="90">
        <f t="shared" ref="AC178" si="1133">AA178*AB178</f>
        <v>0</v>
      </c>
      <c r="AD178" s="92"/>
      <c r="AE178" s="92"/>
      <c r="AF178" s="92"/>
      <c r="AG178" s="92"/>
      <c r="AH178" s="90">
        <f t="shared" ref="AH178" si="1134">AC178*((1+AD178)+AE178+AF178+AG178)</f>
        <v>0</v>
      </c>
      <c r="AI178" s="90">
        <f>IF($AI177="",0,VLOOKUP(AI177,#REF!,2,FALSE))</f>
        <v>0</v>
      </c>
      <c r="AJ178" s="90">
        <f>IF($AJ177="",0,VLOOKUP(AJ177,#REF!,2,FALSE))</f>
        <v>0</v>
      </c>
      <c r="AK178" s="90">
        <f t="shared" ref="AK178:AL178" si="1135">IF(AI178="","",AI178*AK177)</f>
        <v>0</v>
      </c>
      <c r="AL178" s="90">
        <f t="shared" si="1135"/>
        <v>0</v>
      </c>
      <c r="AM178" s="90">
        <v>0</v>
      </c>
      <c r="AN178" s="90">
        <f t="shared" ref="AN178" si="1136">IF(AI178="",0,AK178*AN177)+IF(AJ178="",0,AL178*AN177)</f>
        <v>0</v>
      </c>
      <c r="AO178" s="90">
        <f t="shared" ref="AO178" si="1137">SUM(AK178:AN178)</f>
        <v>0</v>
      </c>
      <c r="AP178" s="90">
        <f t="shared" ref="AP178" si="1138">AH178+AO178</f>
        <v>0</v>
      </c>
      <c r="AQ178" s="11"/>
    </row>
    <row r="179" spans="2:43" s="2" customFormat="1" ht="20.25" customHeight="1">
      <c r="B179" s="93"/>
      <c r="C179" s="62"/>
      <c r="D179" s="62"/>
      <c r="E179" s="63"/>
      <c r="F179" s="64"/>
      <c r="G179" s="65"/>
      <c r="H179" s="65"/>
      <c r="I179" s="94"/>
      <c r="J179" s="66"/>
      <c r="K179" s="67"/>
      <c r="L179" s="68"/>
      <c r="M179" s="69"/>
      <c r="N179" s="69">
        <f t="shared" si="894"/>
        <v>0</v>
      </c>
      <c r="O179" s="70"/>
      <c r="P179" s="71"/>
      <c r="Q179" s="72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3"/>
      <c r="S179" s="74"/>
      <c r="T179" s="74"/>
      <c r="U179" s="75"/>
      <c r="V179" s="76"/>
      <c r="W179" s="77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8"/>
      <c r="AJ179" s="79"/>
      <c r="AK179" s="80"/>
      <c r="AL179" s="80"/>
      <c r="AM179" s="80"/>
      <c r="AN179" s="80"/>
      <c r="AO179" s="74"/>
      <c r="AP179" s="74" t="str">
        <f t="shared" ref="AP179" si="1140">IF(AND($V180&lt;=0,$AH180=0,$AO180=0),"見積",IF(AND($V180=0,$AH180&lt;=0,$AO180=0),"材",IF(AND($V180=0,$AH180=0,$AO180&lt;=0),"労","複合")))</f>
        <v>複合</v>
      </c>
      <c r="AQ179" s="11"/>
    </row>
    <row r="180" spans="2:43" s="2" customFormat="1" ht="20.25" customHeight="1">
      <c r="B180" s="95"/>
      <c r="C180" s="81"/>
      <c r="D180" s="81"/>
      <c r="E180" s="82"/>
      <c r="F180" s="83"/>
      <c r="G180" s="84">
        <f t="shared" ref="G180" si="1141">IF(Q180&lt;10,ROUNDDOWN(Q180,0),IF(Q180&lt;100,ROUNDDOWN((Q180),0),IF(Q180&lt;1000,ROUNDDOWN((Q180),-1),ROUNDDOWN(Q180,-(LEN(TEXT(Q180,"0"))-3)))))</f>
        <v>0</v>
      </c>
      <c r="H180" s="84">
        <f t="shared" ref="H180" si="1142">TRUNC(E180*G180)</f>
        <v>0</v>
      </c>
      <c r="I180" s="99"/>
      <c r="J180" s="66"/>
      <c r="K180" s="67"/>
      <c r="L180" s="68"/>
      <c r="M180" s="85">
        <f>(C180)</f>
        <v>0</v>
      </c>
      <c r="N180" s="85">
        <f t="shared" si="894"/>
        <v>0</v>
      </c>
      <c r="O180" s="86">
        <f>E180</f>
        <v>0</v>
      </c>
      <c r="P180" s="87">
        <f t="shared" ref="P180" si="1143">F180</f>
        <v>0</v>
      </c>
      <c r="Q180" s="88">
        <f t="shared" si="898"/>
        <v>0</v>
      </c>
      <c r="R180" s="89"/>
      <c r="S180" s="90"/>
      <c r="T180" s="90"/>
      <c r="U180" s="56"/>
      <c r="V180" s="57" t="str">
        <f t="shared" ref="V180" si="1144">IF(COUNT(R180:T180)=0,"",ROUNDDOWN(MIN(R180:T180)*U180,-1))</f>
        <v/>
      </c>
      <c r="W180" s="91"/>
      <c r="X180" s="90"/>
      <c r="Y180" s="90"/>
      <c r="Z180" s="90"/>
      <c r="AA180" s="90">
        <f t="shared" ref="AA180" si="1145">MIN(V180:Z180)</f>
        <v>0</v>
      </c>
      <c r="AB180" s="92"/>
      <c r="AC180" s="90">
        <f t="shared" ref="AC180" si="1146">AA180*AB180</f>
        <v>0</v>
      </c>
      <c r="AD180" s="92"/>
      <c r="AE180" s="92"/>
      <c r="AF180" s="92"/>
      <c r="AG180" s="92"/>
      <c r="AH180" s="90">
        <f t="shared" ref="AH180" si="1147">AC180*((1+AD180)+AE180+AF180+AG180)</f>
        <v>0</v>
      </c>
      <c r="AI180" s="90">
        <f>IF($AI179="",0,VLOOKUP(AI179,#REF!,2,FALSE))</f>
        <v>0</v>
      </c>
      <c r="AJ180" s="90">
        <f>IF($AJ179="",0,VLOOKUP(AJ179,#REF!,2,FALSE))</f>
        <v>0</v>
      </c>
      <c r="AK180" s="90">
        <f t="shared" ref="AK180:AL180" si="1148">IF(AI180="","",AI180*AK179)</f>
        <v>0</v>
      </c>
      <c r="AL180" s="90">
        <f t="shared" si="1148"/>
        <v>0</v>
      </c>
      <c r="AM180" s="90">
        <v>0</v>
      </c>
      <c r="AN180" s="90">
        <f t="shared" ref="AN180" si="1149">IF(AI180="",0,AK180*AN179)+IF(AJ180="",0,AL180*AN179)</f>
        <v>0</v>
      </c>
      <c r="AO180" s="90">
        <f t="shared" ref="AO180" si="1150">SUM(AK180:AN180)</f>
        <v>0</v>
      </c>
      <c r="AP180" s="90">
        <f t="shared" ref="AP180" si="1151">AH180+AO180</f>
        <v>0</v>
      </c>
      <c r="AQ180" s="11"/>
    </row>
    <row r="181" spans="2:43" s="2" customFormat="1" ht="20.25" customHeight="1">
      <c r="B181" s="93"/>
      <c r="C181" s="62"/>
      <c r="D181" s="62"/>
      <c r="E181" s="63"/>
      <c r="F181" s="64"/>
      <c r="G181" s="65"/>
      <c r="H181" s="65"/>
      <c r="I181" s="94"/>
      <c r="J181" s="66"/>
      <c r="K181" s="67"/>
      <c r="L181" s="68"/>
      <c r="M181" s="69"/>
      <c r="N181" s="69">
        <f t="shared" si="894"/>
        <v>0</v>
      </c>
      <c r="O181" s="70"/>
      <c r="P181" s="71"/>
      <c r="Q181" s="72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3"/>
      <c r="S181" s="74"/>
      <c r="T181" s="74"/>
      <c r="U181" s="75"/>
      <c r="V181" s="76"/>
      <c r="W181" s="77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8"/>
      <c r="AJ181" s="79"/>
      <c r="AK181" s="80"/>
      <c r="AL181" s="80"/>
      <c r="AM181" s="80"/>
      <c r="AN181" s="80"/>
      <c r="AO181" s="74"/>
      <c r="AP181" s="74" t="str">
        <f t="shared" ref="AP181" si="1153">IF(AND($V182&lt;=0,$AH182=0,$AO182=0),"見積",IF(AND($V182=0,$AH182&lt;=0,$AO182=0),"材",IF(AND($V182=0,$AH182=0,$AO182&lt;=0),"労","複合")))</f>
        <v>複合</v>
      </c>
      <c r="AQ181" s="11"/>
    </row>
    <row r="182" spans="2:43" s="2" customFormat="1" ht="20.25" customHeight="1">
      <c r="B182" s="95"/>
      <c r="C182" s="81"/>
      <c r="D182" s="81"/>
      <c r="E182" s="82"/>
      <c r="F182" s="83"/>
      <c r="G182" s="84">
        <f t="shared" ref="G182" si="1154">IF(Q182&lt;10,ROUNDDOWN(Q182,0),IF(Q182&lt;100,ROUNDDOWN((Q182),0),IF(Q182&lt;1000,ROUNDDOWN((Q182),-1),ROUNDDOWN(Q182,-(LEN(TEXT(Q182,"0"))-3)))))</f>
        <v>0</v>
      </c>
      <c r="H182" s="84">
        <f t="shared" ref="H182" si="1155">TRUNC(E182*G182)</f>
        <v>0</v>
      </c>
      <c r="I182" s="99"/>
      <c r="J182" s="66"/>
      <c r="K182" s="67"/>
      <c r="L182" s="68"/>
      <c r="M182" s="85">
        <f>(C182)</f>
        <v>0</v>
      </c>
      <c r="N182" s="85">
        <f t="shared" si="894"/>
        <v>0</v>
      </c>
      <c r="O182" s="86">
        <f>E182</f>
        <v>0</v>
      </c>
      <c r="P182" s="87">
        <f t="shared" ref="P182" si="1156">F182</f>
        <v>0</v>
      </c>
      <c r="Q182" s="88">
        <f t="shared" si="898"/>
        <v>0</v>
      </c>
      <c r="R182" s="89"/>
      <c r="S182" s="90"/>
      <c r="T182" s="90"/>
      <c r="U182" s="56"/>
      <c r="V182" s="57" t="str">
        <f t="shared" ref="V182" si="1157">IF(COUNT(R182:T182)=0,"",ROUNDDOWN(MIN(R182:T182)*U182,-1))</f>
        <v/>
      </c>
      <c r="W182" s="91"/>
      <c r="X182" s="90"/>
      <c r="Y182" s="90"/>
      <c r="Z182" s="90"/>
      <c r="AA182" s="90">
        <f t="shared" ref="AA182" si="1158">MIN(V182:Z182)</f>
        <v>0</v>
      </c>
      <c r="AB182" s="92"/>
      <c r="AC182" s="90">
        <f t="shared" ref="AC182" si="1159">AA182*AB182</f>
        <v>0</v>
      </c>
      <c r="AD182" s="92"/>
      <c r="AE182" s="92"/>
      <c r="AF182" s="92"/>
      <c r="AG182" s="92"/>
      <c r="AH182" s="90">
        <f t="shared" ref="AH182" si="1160">AC182*((1+AD182)+AE182+AF182+AG182)</f>
        <v>0</v>
      </c>
      <c r="AI182" s="90">
        <f>IF($AI181="",0,VLOOKUP(AI181,#REF!,2,FALSE))</f>
        <v>0</v>
      </c>
      <c r="AJ182" s="90">
        <f>IF($AJ181="",0,VLOOKUP(AJ181,#REF!,2,FALSE))</f>
        <v>0</v>
      </c>
      <c r="AK182" s="90">
        <f t="shared" ref="AK182:AL182" si="1161">IF(AI182="","",AI182*AK181)</f>
        <v>0</v>
      </c>
      <c r="AL182" s="90">
        <f t="shared" si="1161"/>
        <v>0</v>
      </c>
      <c r="AM182" s="90">
        <v>0</v>
      </c>
      <c r="AN182" s="90">
        <f t="shared" ref="AN182" si="1162">IF(AI182="",0,AK182*AN181)+IF(AJ182="",0,AL182*AN181)</f>
        <v>0</v>
      </c>
      <c r="AO182" s="90">
        <f t="shared" ref="AO182" si="1163">SUM(AK182:AN182)</f>
        <v>0</v>
      </c>
      <c r="AP182" s="90">
        <f t="shared" ref="AP182" si="1164">AH182+AO182</f>
        <v>0</v>
      </c>
      <c r="AQ182" s="11"/>
    </row>
    <row r="183" spans="2:43" s="2" customFormat="1" ht="20.25" customHeight="1">
      <c r="B183" s="93"/>
      <c r="C183" s="62"/>
      <c r="D183" s="62"/>
      <c r="E183" s="63"/>
      <c r="F183" s="64"/>
      <c r="G183" s="65"/>
      <c r="H183" s="65"/>
      <c r="I183" s="94"/>
      <c r="J183" s="66"/>
      <c r="K183" s="67"/>
      <c r="L183" s="68"/>
      <c r="M183" s="69"/>
      <c r="N183" s="69">
        <f t="shared" si="894"/>
        <v>0</v>
      </c>
      <c r="O183" s="70"/>
      <c r="P183" s="71"/>
      <c r="Q183" s="72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3"/>
      <c r="S183" s="74"/>
      <c r="T183" s="74"/>
      <c r="U183" s="75"/>
      <c r="V183" s="76"/>
      <c r="W183" s="77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8"/>
      <c r="AJ183" s="79"/>
      <c r="AK183" s="80"/>
      <c r="AL183" s="80"/>
      <c r="AM183" s="80"/>
      <c r="AN183" s="80"/>
      <c r="AO183" s="74"/>
      <c r="AP183" s="74" t="str">
        <f t="shared" ref="AP183" si="1166">IF(AND($V184&lt;=0,$AH184=0,$AO184=0),"見積",IF(AND($V184=0,$AH184&lt;=0,$AO184=0),"材",IF(AND($V184=0,$AH184=0,$AO184&lt;=0),"労","複合")))</f>
        <v>複合</v>
      </c>
      <c r="AQ183" s="11"/>
    </row>
    <row r="184" spans="2:43" s="2" customFormat="1" ht="20.25" customHeight="1">
      <c r="B184" s="95"/>
      <c r="C184" s="81"/>
      <c r="D184" s="81"/>
      <c r="E184" s="82"/>
      <c r="F184" s="83"/>
      <c r="G184" s="84">
        <f t="shared" ref="G184" si="1167">IF(Q184&lt;10,ROUNDDOWN(Q184,0),IF(Q184&lt;100,ROUNDDOWN((Q184),0),IF(Q184&lt;1000,ROUNDDOWN((Q184),-1),ROUNDDOWN(Q184,-(LEN(TEXT(Q184,"0"))-3)))))</f>
        <v>0</v>
      </c>
      <c r="H184" s="84">
        <f t="shared" ref="H184" si="1168">TRUNC(E184*G184)</f>
        <v>0</v>
      </c>
      <c r="I184" s="99"/>
      <c r="J184" s="66"/>
      <c r="K184" s="67"/>
      <c r="L184" s="68"/>
      <c r="M184" s="85">
        <f>(C184)</f>
        <v>0</v>
      </c>
      <c r="N184" s="85">
        <f t="shared" si="894"/>
        <v>0</v>
      </c>
      <c r="O184" s="86">
        <f>E184</f>
        <v>0</v>
      </c>
      <c r="P184" s="87">
        <f t="shared" ref="P184" si="1169">F184</f>
        <v>0</v>
      </c>
      <c r="Q184" s="88">
        <f t="shared" si="898"/>
        <v>0</v>
      </c>
      <c r="R184" s="89"/>
      <c r="S184" s="90"/>
      <c r="T184" s="90"/>
      <c r="U184" s="56"/>
      <c r="V184" s="57" t="str">
        <f t="shared" ref="V184" si="1170">IF(COUNT(R184:T184)=0,"",ROUNDDOWN(MIN(R184:T184)*U184,-1))</f>
        <v/>
      </c>
      <c r="W184" s="91"/>
      <c r="X184" s="90"/>
      <c r="Y184" s="90"/>
      <c r="Z184" s="90"/>
      <c r="AA184" s="90">
        <f t="shared" ref="AA184" si="1171">MIN(V184:Z184)</f>
        <v>0</v>
      </c>
      <c r="AB184" s="92"/>
      <c r="AC184" s="90">
        <f t="shared" ref="AC184" si="1172">AA184*AB184</f>
        <v>0</v>
      </c>
      <c r="AD184" s="92"/>
      <c r="AE184" s="92"/>
      <c r="AF184" s="92"/>
      <c r="AG184" s="92"/>
      <c r="AH184" s="90">
        <f t="shared" ref="AH184" si="1173">AC184*((1+AD184)+AE184+AF184+AG184)</f>
        <v>0</v>
      </c>
      <c r="AI184" s="90">
        <f>IF($AI183="",0,VLOOKUP(AI183,#REF!,2,FALSE))</f>
        <v>0</v>
      </c>
      <c r="AJ184" s="90">
        <f>IF($AJ183="",0,VLOOKUP(AJ183,#REF!,2,FALSE))</f>
        <v>0</v>
      </c>
      <c r="AK184" s="90">
        <f t="shared" ref="AK184:AL184" si="1174">IF(AI184="","",AI184*AK183)</f>
        <v>0</v>
      </c>
      <c r="AL184" s="90">
        <f t="shared" si="1174"/>
        <v>0</v>
      </c>
      <c r="AM184" s="90">
        <v>0</v>
      </c>
      <c r="AN184" s="90">
        <f t="shared" ref="AN184" si="1175">IF(AI184="",0,AK184*AN183)+IF(AJ184="",0,AL184*AN183)</f>
        <v>0</v>
      </c>
      <c r="AO184" s="90">
        <f t="shared" ref="AO184" si="1176">SUM(AK184:AN184)</f>
        <v>0</v>
      </c>
      <c r="AP184" s="90">
        <f t="shared" ref="AP184" si="1177">AH184+AO184</f>
        <v>0</v>
      </c>
      <c r="AQ184" s="11"/>
    </row>
    <row r="185" spans="2:43" s="2" customFormat="1" ht="20.25" customHeight="1">
      <c r="B185" s="93"/>
      <c r="C185" s="62"/>
      <c r="D185" s="62"/>
      <c r="E185" s="63"/>
      <c r="F185" s="64"/>
      <c r="G185" s="65"/>
      <c r="H185" s="65"/>
      <c r="I185" s="94"/>
      <c r="J185" s="66"/>
      <c r="K185" s="67"/>
      <c r="L185" s="68"/>
      <c r="M185" s="69"/>
      <c r="N185" s="69">
        <f t="shared" si="894"/>
        <v>0</v>
      </c>
      <c r="O185" s="70"/>
      <c r="P185" s="71"/>
      <c r="Q185" s="72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3"/>
      <c r="S185" s="74"/>
      <c r="T185" s="74"/>
      <c r="U185" s="75"/>
      <c r="V185" s="76"/>
      <c r="W185" s="77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8"/>
      <c r="AJ185" s="79"/>
      <c r="AK185" s="80"/>
      <c r="AL185" s="80"/>
      <c r="AM185" s="80"/>
      <c r="AN185" s="80"/>
      <c r="AO185" s="74"/>
      <c r="AP185" s="74" t="str">
        <f t="shared" ref="AP185" si="1179">IF(AND($V186&lt;=0,$AH186=0,$AO186=0),"見積",IF(AND($V186=0,$AH186&lt;=0,$AO186=0),"材",IF(AND($V186=0,$AH186=0,$AO186&lt;=0),"労","複合")))</f>
        <v>複合</v>
      </c>
      <c r="AQ185" s="11"/>
    </row>
    <row r="186" spans="2:43" s="2" customFormat="1" ht="20.25" customHeight="1">
      <c r="B186" s="95"/>
      <c r="C186" s="81"/>
      <c r="D186" s="81"/>
      <c r="E186" s="82"/>
      <c r="F186" s="83"/>
      <c r="G186" s="84">
        <f t="shared" ref="G186" si="1180">IF(Q186&lt;10,ROUNDDOWN(Q186,0),IF(Q186&lt;100,ROUNDDOWN((Q186),0),IF(Q186&lt;1000,ROUNDDOWN((Q186),-1),ROUNDDOWN(Q186,-(LEN(TEXT(Q186,"0"))-3)))))</f>
        <v>0</v>
      </c>
      <c r="H186" s="84">
        <f t="shared" ref="H186" si="1181">TRUNC(E186*G186)</f>
        <v>0</v>
      </c>
      <c r="I186" s="99"/>
      <c r="J186" s="66"/>
      <c r="K186" s="67"/>
      <c r="L186" s="68"/>
      <c r="M186" s="85">
        <f>(C186)</f>
        <v>0</v>
      </c>
      <c r="N186" s="85">
        <f t="shared" si="894"/>
        <v>0</v>
      </c>
      <c r="O186" s="86">
        <f>E186</f>
        <v>0</v>
      </c>
      <c r="P186" s="87">
        <f t="shared" ref="P186" si="1182">F186</f>
        <v>0</v>
      </c>
      <c r="Q186" s="88">
        <f t="shared" si="898"/>
        <v>0</v>
      </c>
      <c r="R186" s="89"/>
      <c r="S186" s="90"/>
      <c r="T186" s="90"/>
      <c r="U186" s="56"/>
      <c r="V186" s="57" t="str">
        <f t="shared" ref="V186" si="1183">IF(COUNT(R186:T186)=0,"",ROUNDDOWN(MIN(R186:T186)*U186,-1))</f>
        <v/>
      </c>
      <c r="W186" s="91"/>
      <c r="X186" s="90"/>
      <c r="Y186" s="90"/>
      <c r="Z186" s="90"/>
      <c r="AA186" s="90">
        <f t="shared" ref="AA186" si="1184">MIN(V186:Z186)</f>
        <v>0</v>
      </c>
      <c r="AB186" s="92"/>
      <c r="AC186" s="90">
        <f t="shared" ref="AC186" si="1185">AA186*AB186</f>
        <v>0</v>
      </c>
      <c r="AD186" s="92"/>
      <c r="AE186" s="92"/>
      <c r="AF186" s="92"/>
      <c r="AG186" s="92"/>
      <c r="AH186" s="90">
        <f t="shared" ref="AH186" si="1186">AC186*((1+AD186)+AE186+AF186+AG186)</f>
        <v>0</v>
      </c>
      <c r="AI186" s="90">
        <f>IF($AI185="",0,VLOOKUP(AI185,#REF!,2,FALSE))</f>
        <v>0</v>
      </c>
      <c r="AJ186" s="90">
        <f>IF($AJ185="",0,VLOOKUP(AJ185,#REF!,2,FALSE))</f>
        <v>0</v>
      </c>
      <c r="AK186" s="90">
        <f t="shared" ref="AK186:AL186" si="1187">IF(AI186="","",AI186*AK185)</f>
        <v>0</v>
      </c>
      <c r="AL186" s="90">
        <f t="shared" si="1187"/>
        <v>0</v>
      </c>
      <c r="AM186" s="90">
        <v>0</v>
      </c>
      <c r="AN186" s="90">
        <f t="shared" ref="AN186" si="1188">IF(AI186="",0,AK186*AN185)+IF(AJ186="",0,AL186*AN185)</f>
        <v>0</v>
      </c>
      <c r="AO186" s="90">
        <f t="shared" ref="AO186" si="1189">SUM(AK186:AN186)</f>
        <v>0</v>
      </c>
      <c r="AP186" s="90">
        <f t="shared" ref="AP186" si="1190">AH186+AO186</f>
        <v>0</v>
      </c>
      <c r="AQ186" s="11"/>
    </row>
    <row r="187" spans="2:43" s="2" customFormat="1" ht="20.25" customHeight="1">
      <c r="B187" s="93"/>
      <c r="C187" s="62"/>
      <c r="D187" s="62"/>
      <c r="E187" s="63"/>
      <c r="F187" s="64"/>
      <c r="G187" s="65"/>
      <c r="H187" s="65"/>
      <c r="I187" s="94"/>
      <c r="J187" s="66"/>
      <c r="K187" s="67"/>
      <c r="L187" s="68"/>
      <c r="M187" s="69"/>
      <c r="N187" s="69">
        <f t="shared" si="894"/>
        <v>0</v>
      </c>
      <c r="O187" s="70"/>
      <c r="P187" s="71"/>
      <c r="Q187" s="72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3"/>
      <c r="S187" s="74"/>
      <c r="T187" s="74"/>
      <c r="U187" s="75"/>
      <c r="V187" s="76"/>
      <c r="W187" s="77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8"/>
      <c r="AJ187" s="79"/>
      <c r="AK187" s="80"/>
      <c r="AL187" s="80"/>
      <c r="AM187" s="80"/>
      <c r="AN187" s="80"/>
      <c r="AO187" s="74"/>
      <c r="AP187" s="74" t="str">
        <f t="shared" ref="AP187" si="1192">IF(AND($V188&lt;=0,$AH188=0,$AO188=0),"見積",IF(AND($V188=0,$AH188&lt;=0,$AO188=0),"材",IF(AND($V188=0,$AH188=0,$AO188&lt;=0),"労","複合")))</f>
        <v>複合</v>
      </c>
      <c r="AQ187" s="11"/>
    </row>
    <row r="188" spans="2:43" s="2" customFormat="1" ht="20.25" customHeight="1">
      <c r="B188" s="95"/>
      <c r="C188" s="81"/>
      <c r="D188" s="81"/>
      <c r="E188" s="82"/>
      <c r="F188" s="83"/>
      <c r="G188" s="84">
        <f t="shared" ref="G188" si="1193">IF(Q188&lt;10,ROUNDDOWN(Q188,0),IF(Q188&lt;100,ROUNDDOWN((Q188),0),IF(Q188&lt;1000,ROUNDDOWN((Q188),-1),ROUNDDOWN(Q188,-(LEN(TEXT(Q188,"0"))-3)))))</f>
        <v>0</v>
      </c>
      <c r="H188" s="84">
        <f t="shared" ref="H188" si="1194">TRUNC(E188*G188)</f>
        <v>0</v>
      </c>
      <c r="I188" s="99"/>
      <c r="J188" s="66"/>
      <c r="K188" s="67"/>
      <c r="L188" s="68"/>
      <c r="M188" s="85">
        <f>(C188)</f>
        <v>0</v>
      </c>
      <c r="N188" s="85">
        <f t="shared" si="894"/>
        <v>0</v>
      </c>
      <c r="O188" s="86">
        <f>E188</f>
        <v>0</v>
      </c>
      <c r="P188" s="87">
        <f t="shared" ref="P188" si="1195">F188</f>
        <v>0</v>
      </c>
      <c r="Q188" s="88">
        <f t="shared" ref="Q188:Q250" si="1196">ROUNDDOWN(IF(COUNT($AP188)=0,0,MIN($AP188)),0)</f>
        <v>0</v>
      </c>
      <c r="R188" s="89"/>
      <c r="S188" s="90"/>
      <c r="T188" s="90"/>
      <c r="U188" s="56"/>
      <c r="V188" s="57" t="str">
        <f t="shared" ref="V188" si="1197">IF(COUNT(R188:T188)=0,"",ROUNDDOWN(MIN(R188:T188)*U188,-1))</f>
        <v/>
      </c>
      <c r="W188" s="91"/>
      <c r="X188" s="90"/>
      <c r="Y188" s="90"/>
      <c r="Z188" s="90"/>
      <c r="AA188" s="90">
        <f t="shared" ref="AA188" si="1198">MIN(V188:Z188)</f>
        <v>0</v>
      </c>
      <c r="AB188" s="92"/>
      <c r="AC188" s="90">
        <f t="shared" ref="AC188" si="1199">AA188*AB188</f>
        <v>0</v>
      </c>
      <c r="AD188" s="92"/>
      <c r="AE188" s="92"/>
      <c r="AF188" s="92"/>
      <c r="AG188" s="92"/>
      <c r="AH188" s="90">
        <f t="shared" ref="AH188" si="1200">AC188*((1+AD188)+AE188+AF188+AG188)</f>
        <v>0</v>
      </c>
      <c r="AI188" s="90">
        <f>IF($AI187="",0,VLOOKUP(AI187,#REF!,2,FALSE))</f>
        <v>0</v>
      </c>
      <c r="AJ188" s="90">
        <f>IF($AJ187="",0,VLOOKUP(AJ187,#REF!,2,FALSE))</f>
        <v>0</v>
      </c>
      <c r="AK188" s="90">
        <f t="shared" ref="AK188:AL188" si="1201">IF(AI188="","",AI188*AK187)</f>
        <v>0</v>
      </c>
      <c r="AL188" s="90">
        <f t="shared" si="1201"/>
        <v>0</v>
      </c>
      <c r="AM188" s="90">
        <v>0</v>
      </c>
      <c r="AN188" s="90">
        <f t="shared" ref="AN188" si="1202">IF(AI188="",0,AK188*AN187)+IF(AJ188="",0,AL188*AN187)</f>
        <v>0</v>
      </c>
      <c r="AO188" s="90">
        <f t="shared" ref="AO188" si="1203">SUM(AK188:AN188)</f>
        <v>0</v>
      </c>
      <c r="AP188" s="90">
        <f t="shared" ref="AP188" si="1204">AH188+AO188</f>
        <v>0</v>
      </c>
      <c r="AQ188" s="11"/>
    </row>
    <row r="189" spans="2:43" s="2" customFormat="1" ht="20.25" customHeight="1">
      <c r="B189" s="93"/>
      <c r="C189" s="62"/>
      <c r="D189" s="62"/>
      <c r="E189" s="63"/>
      <c r="F189" s="64"/>
      <c r="G189" s="65"/>
      <c r="H189" s="65"/>
      <c r="I189" s="94"/>
      <c r="J189" s="66"/>
      <c r="K189" s="67"/>
      <c r="L189" s="68"/>
      <c r="M189" s="69"/>
      <c r="N189" s="69">
        <f t="shared" si="894"/>
        <v>0</v>
      </c>
      <c r="O189" s="70"/>
      <c r="P189" s="71"/>
      <c r="Q189" s="72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3"/>
      <c r="S189" s="74"/>
      <c r="T189" s="74"/>
      <c r="U189" s="75"/>
      <c r="V189" s="76"/>
      <c r="W189" s="77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8"/>
      <c r="AJ189" s="79"/>
      <c r="AK189" s="80"/>
      <c r="AL189" s="80"/>
      <c r="AM189" s="80"/>
      <c r="AN189" s="80"/>
      <c r="AO189" s="74"/>
      <c r="AP189" s="74" t="str">
        <f t="shared" ref="AP189" si="1206">IF(AND($V190&lt;=0,$AH190=0,$AO190=0),"見積",IF(AND($V190=0,$AH190&lt;=0,$AO190=0),"材",IF(AND($V190=0,$AH190=0,$AO190&lt;=0),"労","複合")))</f>
        <v>複合</v>
      </c>
      <c r="AQ189" s="11"/>
    </row>
    <row r="190" spans="2:43" s="2" customFormat="1" ht="20.25" customHeight="1">
      <c r="B190" s="95"/>
      <c r="C190" s="81"/>
      <c r="D190" s="81"/>
      <c r="E190" s="82"/>
      <c r="F190" s="83"/>
      <c r="G190" s="84">
        <f t="shared" ref="G190" si="1207">IF(Q190&lt;10,ROUNDDOWN(Q190,0),IF(Q190&lt;100,ROUNDDOWN((Q190),0),IF(Q190&lt;1000,ROUNDDOWN((Q190),-1),ROUNDDOWN(Q190,-(LEN(TEXT(Q190,"0"))-3)))))</f>
        <v>0</v>
      </c>
      <c r="H190" s="84">
        <f t="shared" ref="H190" si="1208">TRUNC(E190*G190)</f>
        <v>0</v>
      </c>
      <c r="I190" s="99"/>
      <c r="J190" s="66"/>
      <c r="K190" s="67"/>
      <c r="L190" s="68"/>
      <c r="M190" s="85">
        <f>(C190)</f>
        <v>0</v>
      </c>
      <c r="N190" s="85">
        <f t="shared" si="894"/>
        <v>0</v>
      </c>
      <c r="O190" s="86">
        <f>E190</f>
        <v>0</v>
      </c>
      <c r="P190" s="87">
        <f t="shared" ref="P190" si="1209">F190</f>
        <v>0</v>
      </c>
      <c r="Q190" s="88">
        <f t="shared" si="1196"/>
        <v>0</v>
      </c>
      <c r="R190" s="89"/>
      <c r="S190" s="90"/>
      <c r="T190" s="90"/>
      <c r="U190" s="56"/>
      <c r="V190" s="57" t="str">
        <f t="shared" ref="V190" si="1210">IF(COUNT(R190:T190)=0,"",ROUNDDOWN(MIN(R190:T190)*U190,-1))</f>
        <v/>
      </c>
      <c r="W190" s="91"/>
      <c r="X190" s="90"/>
      <c r="Y190" s="90"/>
      <c r="Z190" s="90"/>
      <c r="AA190" s="90">
        <f t="shared" ref="AA190" si="1211">MIN(V190:Z190)</f>
        <v>0</v>
      </c>
      <c r="AB190" s="92"/>
      <c r="AC190" s="90">
        <f t="shared" ref="AC190" si="1212">AA190*AB190</f>
        <v>0</v>
      </c>
      <c r="AD190" s="92"/>
      <c r="AE190" s="92"/>
      <c r="AF190" s="92"/>
      <c r="AG190" s="92"/>
      <c r="AH190" s="90">
        <f t="shared" ref="AH190" si="1213">AC190*((1+AD190)+AE190+AF190+AG190)</f>
        <v>0</v>
      </c>
      <c r="AI190" s="90">
        <f>IF($AI189="",0,VLOOKUP(AI189,#REF!,2,FALSE))</f>
        <v>0</v>
      </c>
      <c r="AJ190" s="90">
        <f>IF($AJ189="",0,VLOOKUP(AJ189,#REF!,2,FALSE))</f>
        <v>0</v>
      </c>
      <c r="AK190" s="90">
        <f t="shared" ref="AK190:AL190" si="1214">IF(AI190="","",AI190*AK189)</f>
        <v>0</v>
      </c>
      <c r="AL190" s="90">
        <f t="shared" si="1214"/>
        <v>0</v>
      </c>
      <c r="AM190" s="90">
        <v>0</v>
      </c>
      <c r="AN190" s="90">
        <f t="shared" ref="AN190" si="1215">IF(AI190="",0,AK190*AN189)+IF(AJ190="",0,AL190*AN189)</f>
        <v>0</v>
      </c>
      <c r="AO190" s="90">
        <f t="shared" ref="AO190" si="1216">SUM(AK190:AN190)</f>
        <v>0</v>
      </c>
      <c r="AP190" s="90">
        <f t="shared" ref="AP190" si="1217">AH190+AO190</f>
        <v>0</v>
      </c>
      <c r="AQ190" s="11"/>
    </row>
    <row r="191" spans="2:43" s="2" customFormat="1" ht="20.25" customHeight="1">
      <c r="B191" s="93"/>
      <c r="C191" s="62"/>
      <c r="D191" s="62"/>
      <c r="E191" s="63"/>
      <c r="F191" s="64"/>
      <c r="G191" s="65"/>
      <c r="H191" s="65"/>
      <c r="I191" s="94"/>
      <c r="J191" s="66"/>
      <c r="K191" s="67"/>
      <c r="L191" s="68"/>
      <c r="M191" s="69"/>
      <c r="N191" s="69">
        <f t="shared" si="894"/>
        <v>0</v>
      </c>
      <c r="O191" s="70"/>
      <c r="P191" s="71"/>
      <c r="Q191" s="72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3"/>
      <c r="S191" s="74"/>
      <c r="T191" s="74"/>
      <c r="U191" s="75"/>
      <c r="V191" s="76"/>
      <c r="W191" s="77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8"/>
      <c r="AJ191" s="79"/>
      <c r="AK191" s="80"/>
      <c r="AL191" s="80"/>
      <c r="AM191" s="80"/>
      <c r="AN191" s="80"/>
      <c r="AO191" s="74"/>
      <c r="AP191" s="74" t="str">
        <f t="shared" ref="AP191" si="1219">IF(AND($V192&lt;=0,$AH192=0,$AO192=0),"見積",IF(AND($V192=0,$AH192&lt;=0,$AO192=0),"材",IF(AND($V192=0,$AH192=0,$AO192&lt;=0),"労","複合")))</f>
        <v>複合</v>
      </c>
      <c r="AQ191" s="11"/>
    </row>
    <row r="192" spans="2:43" s="2" customFormat="1" ht="20.25" customHeight="1">
      <c r="B192" s="95"/>
      <c r="C192" s="81"/>
      <c r="D192" s="81"/>
      <c r="E192" s="82"/>
      <c r="F192" s="83"/>
      <c r="G192" s="84">
        <f t="shared" ref="G192" si="1220">IF(Q192&lt;10,ROUNDDOWN(Q192,0),IF(Q192&lt;100,ROUNDDOWN((Q192),0),IF(Q192&lt;1000,ROUNDDOWN((Q192),-1),ROUNDDOWN(Q192,-(LEN(TEXT(Q192,"0"))-3)))))</f>
        <v>0</v>
      </c>
      <c r="H192" s="84">
        <f t="shared" ref="H192" si="1221">TRUNC(E192*G192)</f>
        <v>0</v>
      </c>
      <c r="I192" s="99"/>
      <c r="J192" s="66"/>
      <c r="K192" s="67"/>
      <c r="L192" s="68"/>
      <c r="M192" s="85">
        <f>(C192)</f>
        <v>0</v>
      </c>
      <c r="N192" s="85">
        <f t="shared" si="894"/>
        <v>0</v>
      </c>
      <c r="O192" s="86">
        <f>E192</f>
        <v>0</v>
      </c>
      <c r="P192" s="87">
        <f t="shared" ref="P192" si="1222">F192</f>
        <v>0</v>
      </c>
      <c r="Q192" s="88">
        <f t="shared" si="1196"/>
        <v>0</v>
      </c>
      <c r="R192" s="89"/>
      <c r="S192" s="90"/>
      <c r="T192" s="90"/>
      <c r="U192" s="56"/>
      <c r="V192" s="57" t="str">
        <f t="shared" ref="V192" si="1223">IF(COUNT(R192:T192)=0,"",ROUNDDOWN(MIN(R192:T192)*U192,-1))</f>
        <v/>
      </c>
      <c r="W192" s="91"/>
      <c r="X192" s="90"/>
      <c r="Y192" s="90"/>
      <c r="Z192" s="90"/>
      <c r="AA192" s="90">
        <f t="shared" ref="AA192" si="1224">MIN(V192:Z192)</f>
        <v>0</v>
      </c>
      <c r="AB192" s="92"/>
      <c r="AC192" s="90">
        <f t="shared" ref="AC192" si="1225">AA192*AB192</f>
        <v>0</v>
      </c>
      <c r="AD192" s="92"/>
      <c r="AE192" s="92"/>
      <c r="AF192" s="92"/>
      <c r="AG192" s="92"/>
      <c r="AH192" s="90">
        <f t="shared" ref="AH192" si="1226">AC192*((1+AD192)+AE192+AF192+AG192)</f>
        <v>0</v>
      </c>
      <c r="AI192" s="90">
        <f>IF($AI191="",0,VLOOKUP(AI191,#REF!,2,FALSE))</f>
        <v>0</v>
      </c>
      <c r="AJ192" s="90">
        <f>IF($AJ191="",0,VLOOKUP(AJ191,#REF!,2,FALSE))</f>
        <v>0</v>
      </c>
      <c r="AK192" s="90">
        <f t="shared" ref="AK192:AL192" si="1227">IF(AI192="","",AI192*AK191)</f>
        <v>0</v>
      </c>
      <c r="AL192" s="90">
        <f t="shared" si="1227"/>
        <v>0</v>
      </c>
      <c r="AM192" s="90">
        <v>0</v>
      </c>
      <c r="AN192" s="90">
        <f t="shared" ref="AN192" si="1228">IF(AI192="",0,AK192*AN191)+IF(AJ192="",0,AL192*AN191)</f>
        <v>0</v>
      </c>
      <c r="AO192" s="90">
        <f t="shared" ref="AO192" si="1229">SUM(AK192:AN192)</f>
        <v>0</v>
      </c>
      <c r="AP192" s="90">
        <f t="shared" ref="AP192" si="1230">AH192+AO192</f>
        <v>0</v>
      </c>
      <c r="AQ192" s="11"/>
    </row>
    <row r="193" spans="2:43" s="2" customFormat="1" ht="20.25" customHeight="1">
      <c r="B193" s="93"/>
      <c r="C193" s="62"/>
      <c r="D193" s="62"/>
      <c r="E193" s="63"/>
      <c r="F193" s="64"/>
      <c r="G193" s="65"/>
      <c r="H193" s="65"/>
      <c r="I193" s="94"/>
      <c r="J193" s="66"/>
      <c r="K193" s="67"/>
      <c r="L193" s="68"/>
      <c r="M193" s="69"/>
      <c r="N193" s="69">
        <f t="shared" si="894"/>
        <v>0</v>
      </c>
      <c r="O193" s="70"/>
      <c r="P193" s="71"/>
      <c r="Q193" s="72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3"/>
      <c r="S193" s="74"/>
      <c r="T193" s="74"/>
      <c r="U193" s="75"/>
      <c r="V193" s="76"/>
      <c r="W193" s="77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8"/>
      <c r="AJ193" s="79"/>
      <c r="AK193" s="80"/>
      <c r="AL193" s="80"/>
      <c r="AM193" s="80"/>
      <c r="AN193" s="80"/>
      <c r="AO193" s="74"/>
      <c r="AP193" s="74" t="str">
        <f t="shared" ref="AP193" si="1232">IF(AND($V194&lt;=0,$AH194=0,$AO194=0),"見積",IF(AND($V194=0,$AH194&lt;=0,$AO194=0),"材",IF(AND($V194=0,$AH194=0,$AO194&lt;=0),"労","複合")))</f>
        <v>複合</v>
      </c>
      <c r="AQ193" s="11"/>
    </row>
    <row r="194" spans="2:43" s="2" customFormat="1" ht="20.25" customHeight="1">
      <c r="B194" s="95"/>
      <c r="C194" s="81"/>
      <c r="D194" s="81"/>
      <c r="E194" s="82"/>
      <c r="F194" s="83"/>
      <c r="G194" s="84">
        <f t="shared" ref="G194" si="1233">IF(Q194&lt;10,ROUNDDOWN(Q194,0),IF(Q194&lt;100,ROUNDDOWN((Q194),0),IF(Q194&lt;1000,ROUNDDOWN((Q194),-1),ROUNDDOWN(Q194,-(LEN(TEXT(Q194,"0"))-3)))))</f>
        <v>0</v>
      </c>
      <c r="H194" s="84">
        <f t="shared" ref="H194" si="1234">TRUNC(E194*G194)</f>
        <v>0</v>
      </c>
      <c r="I194" s="99"/>
      <c r="J194" s="66"/>
      <c r="K194" s="67"/>
      <c r="L194" s="68"/>
      <c r="M194" s="85">
        <f>(C194)</f>
        <v>0</v>
      </c>
      <c r="N194" s="85">
        <f t="shared" si="894"/>
        <v>0</v>
      </c>
      <c r="O194" s="86">
        <f>E194</f>
        <v>0</v>
      </c>
      <c r="P194" s="87">
        <f t="shared" ref="P194" si="1235">F194</f>
        <v>0</v>
      </c>
      <c r="Q194" s="88">
        <f t="shared" si="1196"/>
        <v>0</v>
      </c>
      <c r="R194" s="89"/>
      <c r="S194" s="90"/>
      <c r="T194" s="90"/>
      <c r="U194" s="56"/>
      <c r="V194" s="57" t="str">
        <f t="shared" ref="V194" si="1236">IF(COUNT(R194:T194)=0,"",ROUNDDOWN(MIN(R194:T194)*U194,-1))</f>
        <v/>
      </c>
      <c r="W194" s="91"/>
      <c r="X194" s="90"/>
      <c r="Y194" s="90"/>
      <c r="Z194" s="90"/>
      <c r="AA194" s="90">
        <f t="shared" ref="AA194" si="1237">MIN(V194:Z194)</f>
        <v>0</v>
      </c>
      <c r="AB194" s="92"/>
      <c r="AC194" s="90">
        <f t="shared" ref="AC194" si="1238">AA194*AB194</f>
        <v>0</v>
      </c>
      <c r="AD194" s="92"/>
      <c r="AE194" s="92"/>
      <c r="AF194" s="92"/>
      <c r="AG194" s="92"/>
      <c r="AH194" s="90">
        <f t="shared" ref="AH194" si="1239">AC194*((1+AD194)+AE194+AF194+AG194)</f>
        <v>0</v>
      </c>
      <c r="AI194" s="90">
        <f>IF($AI193="",0,VLOOKUP(AI193,#REF!,2,FALSE))</f>
        <v>0</v>
      </c>
      <c r="AJ194" s="90">
        <f>IF($AJ193="",0,VLOOKUP(AJ193,#REF!,2,FALSE))</f>
        <v>0</v>
      </c>
      <c r="AK194" s="90">
        <f t="shared" ref="AK194:AL194" si="1240">IF(AI194="","",AI194*AK193)</f>
        <v>0</v>
      </c>
      <c r="AL194" s="90">
        <f t="shared" si="1240"/>
        <v>0</v>
      </c>
      <c r="AM194" s="90">
        <v>0</v>
      </c>
      <c r="AN194" s="90">
        <f t="shared" ref="AN194" si="1241">IF(AI194="",0,AK194*AN193)+IF(AJ194="",0,AL194*AN193)</f>
        <v>0</v>
      </c>
      <c r="AO194" s="90">
        <f t="shared" ref="AO194" si="1242">SUM(AK194:AN194)</f>
        <v>0</v>
      </c>
      <c r="AP194" s="90">
        <f t="shared" ref="AP194" si="1243">AH194+AO194</f>
        <v>0</v>
      </c>
      <c r="AQ194" s="11"/>
    </row>
    <row r="195" spans="2:43" s="2" customFormat="1" ht="20.25" customHeight="1">
      <c r="B195" s="93"/>
      <c r="C195" s="62"/>
      <c r="D195" s="62"/>
      <c r="E195" s="63"/>
      <c r="F195" s="64"/>
      <c r="G195" s="65"/>
      <c r="H195" s="65"/>
      <c r="I195" s="94"/>
      <c r="J195" s="66"/>
      <c r="K195" s="67"/>
      <c r="L195" s="68"/>
      <c r="M195" s="69"/>
      <c r="N195" s="69">
        <f t="shared" si="894"/>
        <v>0</v>
      </c>
      <c r="O195" s="70"/>
      <c r="P195" s="71"/>
      <c r="Q195" s="72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3"/>
      <c r="S195" s="74"/>
      <c r="T195" s="74"/>
      <c r="U195" s="75"/>
      <c r="V195" s="76"/>
      <c r="W195" s="77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8"/>
      <c r="AJ195" s="79"/>
      <c r="AK195" s="80"/>
      <c r="AL195" s="80"/>
      <c r="AM195" s="80"/>
      <c r="AN195" s="80"/>
      <c r="AO195" s="74"/>
      <c r="AP195" s="74" t="str">
        <f t="shared" ref="AP195" si="1245">IF(AND($V196&lt;=0,$AH196=0,$AO196=0),"見積",IF(AND($V196=0,$AH196&lt;=0,$AO196=0),"材",IF(AND($V196=0,$AH196=0,$AO196&lt;=0),"労","複合")))</f>
        <v>複合</v>
      </c>
      <c r="AQ195" s="11"/>
    </row>
    <row r="196" spans="2:43" s="2" customFormat="1" ht="20.25" customHeight="1">
      <c r="B196" s="95"/>
      <c r="C196" s="81"/>
      <c r="D196" s="81"/>
      <c r="E196" s="82"/>
      <c r="F196" s="83"/>
      <c r="G196" s="84">
        <f t="shared" ref="G196" si="1246">IF(Q196&lt;10,ROUNDDOWN(Q196,0),IF(Q196&lt;100,ROUNDDOWN((Q196),0),IF(Q196&lt;1000,ROUNDDOWN((Q196),-1),ROUNDDOWN(Q196,-(LEN(TEXT(Q196,"0"))-3)))))</f>
        <v>0</v>
      </c>
      <c r="H196" s="84">
        <f t="shared" ref="H196" si="1247">TRUNC(E196*G196)</f>
        <v>0</v>
      </c>
      <c r="I196" s="99"/>
      <c r="J196" s="66"/>
      <c r="K196" s="67"/>
      <c r="L196" s="68"/>
      <c r="M196" s="85">
        <f>(C196)</f>
        <v>0</v>
      </c>
      <c r="N196" s="85">
        <f t="shared" si="894"/>
        <v>0</v>
      </c>
      <c r="O196" s="86">
        <f>E196</f>
        <v>0</v>
      </c>
      <c r="P196" s="87">
        <f t="shared" ref="P196" si="1248">F196</f>
        <v>0</v>
      </c>
      <c r="Q196" s="88">
        <f t="shared" si="1196"/>
        <v>0</v>
      </c>
      <c r="R196" s="89"/>
      <c r="S196" s="90"/>
      <c r="T196" s="90"/>
      <c r="U196" s="56"/>
      <c r="V196" s="57" t="str">
        <f t="shared" ref="V196" si="1249">IF(COUNT(R196:T196)=0,"",ROUNDDOWN(MIN(R196:T196)*U196,-1))</f>
        <v/>
      </c>
      <c r="W196" s="91"/>
      <c r="X196" s="90"/>
      <c r="Y196" s="90"/>
      <c r="Z196" s="90"/>
      <c r="AA196" s="90">
        <f t="shared" ref="AA196" si="1250">MIN(V196:Z196)</f>
        <v>0</v>
      </c>
      <c r="AB196" s="92"/>
      <c r="AC196" s="90">
        <f t="shared" ref="AC196" si="1251">AA196*AB196</f>
        <v>0</v>
      </c>
      <c r="AD196" s="92"/>
      <c r="AE196" s="92"/>
      <c r="AF196" s="92"/>
      <c r="AG196" s="92"/>
      <c r="AH196" s="90">
        <f t="shared" ref="AH196" si="1252">AC196*((1+AD196)+AE196+AF196+AG196)</f>
        <v>0</v>
      </c>
      <c r="AI196" s="90">
        <f>IF($AI195="",0,VLOOKUP(AI195,#REF!,2,FALSE))</f>
        <v>0</v>
      </c>
      <c r="AJ196" s="90">
        <f>IF($AJ195="",0,VLOOKUP(AJ195,#REF!,2,FALSE))</f>
        <v>0</v>
      </c>
      <c r="AK196" s="90">
        <f t="shared" ref="AK196:AL196" si="1253">IF(AI196="","",AI196*AK195)</f>
        <v>0</v>
      </c>
      <c r="AL196" s="90">
        <f t="shared" si="1253"/>
        <v>0</v>
      </c>
      <c r="AM196" s="90">
        <v>0</v>
      </c>
      <c r="AN196" s="90">
        <f t="shared" ref="AN196" si="1254">IF(AI196="",0,AK196*AN195)+IF(AJ196="",0,AL196*AN195)</f>
        <v>0</v>
      </c>
      <c r="AO196" s="90">
        <f t="shared" ref="AO196" si="1255">SUM(AK196:AN196)</f>
        <v>0</v>
      </c>
      <c r="AP196" s="90">
        <f t="shared" ref="AP196" si="1256">AH196+AO196</f>
        <v>0</v>
      </c>
      <c r="AQ196" s="11"/>
    </row>
    <row r="197" spans="2:43" s="2" customFormat="1" ht="20.25" customHeight="1">
      <c r="B197" s="93"/>
      <c r="C197" s="62"/>
      <c r="D197" s="62"/>
      <c r="E197" s="63"/>
      <c r="F197" s="64"/>
      <c r="G197" s="65"/>
      <c r="H197" s="65"/>
      <c r="I197" s="94"/>
      <c r="J197" s="66"/>
      <c r="K197" s="67"/>
      <c r="L197" s="68"/>
      <c r="M197" s="69"/>
      <c r="N197" s="69">
        <f t="shared" ref="N197:N260" si="1257">(D197)</f>
        <v>0</v>
      </c>
      <c r="O197" s="70"/>
      <c r="P197" s="71"/>
      <c r="Q197" s="72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3"/>
      <c r="S197" s="74"/>
      <c r="T197" s="74"/>
      <c r="U197" s="75"/>
      <c r="V197" s="76"/>
      <c r="W197" s="77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8"/>
      <c r="AJ197" s="79"/>
      <c r="AK197" s="80"/>
      <c r="AL197" s="80"/>
      <c r="AM197" s="80"/>
      <c r="AN197" s="80"/>
      <c r="AO197" s="74"/>
      <c r="AP197" s="74" t="str">
        <f t="shared" ref="AP197" si="1259">IF(AND($V198&lt;=0,$AH198=0,$AO198=0),"見積",IF(AND($V198=0,$AH198&lt;=0,$AO198=0),"材",IF(AND($V198=0,$AH198=0,$AO198&lt;=0),"労","複合")))</f>
        <v>複合</v>
      </c>
      <c r="AQ197" s="11"/>
    </row>
    <row r="198" spans="2:43" s="2" customFormat="1" ht="20.25" customHeight="1">
      <c r="B198" s="95"/>
      <c r="C198" s="81"/>
      <c r="D198" s="81"/>
      <c r="E198" s="82"/>
      <c r="F198" s="83"/>
      <c r="G198" s="84">
        <f t="shared" ref="G198" si="1260">IF(Q198&lt;10,ROUNDDOWN(Q198,0),IF(Q198&lt;100,ROUNDDOWN((Q198),0),IF(Q198&lt;1000,ROUNDDOWN((Q198),-1),ROUNDDOWN(Q198,-(LEN(TEXT(Q198,"0"))-3)))))</f>
        <v>0</v>
      </c>
      <c r="H198" s="84">
        <f t="shared" ref="H198" si="1261">TRUNC(E198*G198)</f>
        <v>0</v>
      </c>
      <c r="I198" s="99"/>
      <c r="J198" s="66"/>
      <c r="K198" s="67"/>
      <c r="L198" s="68"/>
      <c r="M198" s="85">
        <f>(C198)</f>
        <v>0</v>
      </c>
      <c r="N198" s="85">
        <f t="shared" si="1257"/>
        <v>0</v>
      </c>
      <c r="O198" s="86">
        <f>E198</f>
        <v>0</v>
      </c>
      <c r="P198" s="87">
        <f t="shared" ref="P198" si="1262">F198</f>
        <v>0</v>
      </c>
      <c r="Q198" s="88">
        <f t="shared" si="1196"/>
        <v>0</v>
      </c>
      <c r="R198" s="89"/>
      <c r="S198" s="90"/>
      <c r="T198" s="90"/>
      <c r="U198" s="56"/>
      <c r="V198" s="57" t="str">
        <f t="shared" ref="V198" si="1263">IF(COUNT(R198:T198)=0,"",ROUNDDOWN(MIN(R198:T198)*U198,-1))</f>
        <v/>
      </c>
      <c r="W198" s="91"/>
      <c r="X198" s="90"/>
      <c r="Y198" s="90"/>
      <c r="Z198" s="90"/>
      <c r="AA198" s="90">
        <f t="shared" ref="AA198" si="1264">MIN(V198:Z198)</f>
        <v>0</v>
      </c>
      <c r="AB198" s="92"/>
      <c r="AC198" s="90">
        <f t="shared" ref="AC198" si="1265">AA198*AB198</f>
        <v>0</v>
      </c>
      <c r="AD198" s="92"/>
      <c r="AE198" s="92"/>
      <c r="AF198" s="92"/>
      <c r="AG198" s="92"/>
      <c r="AH198" s="90">
        <f t="shared" ref="AH198" si="1266">AC198*((1+AD198)+AE198+AF198+AG198)</f>
        <v>0</v>
      </c>
      <c r="AI198" s="90">
        <f>IF($AI197="",0,VLOOKUP(AI197,#REF!,2,FALSE))</f>
        <v>0</v>
      </c>
      <c r="AJ198" s="90">
        <f>IF($AJ197="",0,VLOOKUP(AJ197,#REF!,2,FALSE))</f>
        <v>0</v>
      </c>
      <c r="AK198" s="90">
        <f t="shared" ref="AK198:AL198" si="1267">IF(AI198="","",AI198*AK197)</f>
        <v>0</v>
      </c>
      <c r="AL198" s="90">
        <f t="shared" si="1267"/>
        <v>0</v>
      </c>
      <c r="AM198" s="90">
        <v>0</v>
      </c>
      <c r="AN198" s="90">
        <f t="shared" ref="AN198" si="1268">IF(AI198="",0,AK198*AN197)+IF(AJ198="",0,AL198*AN197)</f>
        <v>0</v>
      </c>
      <c r="AO198" s="90">
        <f t="shared" ref="AO198" si="1269">SUM(AK198:AN198)</f>
        <v>0</v>
      </c>
      <c r="AP198" s="90">
        <f t="shared" ref="AP198" si="1270">AH198+AO198</f>
        <v>0</v>
      </c>
      <c r="AQ198" s="11"/>
    </row>
    <row r="199" spans="2:43" s="2" customFormat="1" ht="20.25" customHeight="1">
      <c r="B199" s="93"/>
      <c r="C199" s="62"/>
      <c r="D199" s="62"/>
      <c r="E199" s="63"/>
      <c r="F199" s="64"/>
      <c r="G199" s="65"/>
      <c r="H199" s="65"/>
      <c r="I199" s="94"/>
      <c r="J199" s="66"/>
      <c r="K199" s="67"/>
      <c r="L199" s="68"/>
      <c r="M199" s="69"/>
      <c r="N199" s="69">
        <f t="shared" si="1257"/>
        <v>0</v>
      </c>
      <c r="O199" s="70"/>
      <c r="P199" s="71"/>
      <c r="Q199" s="72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3"/>
      <c r="S199" s="74"/>
      <c r="T199" s="74"/>
      <c r="U199" s="75"/>
      <c r="V199" s="76"/>
      <c r="W199" s="77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8"/>
      <c r="AJ199" s="79"/>
      <c r="AK199" s="80"/>
      <c r="AL199" s="80"/>
      <c r="AM199" s="80"/>
      <c r="AN199" s="80"/>
      <c r="AO199" s="74"/>
      <c r="AP199" s="74" t="str">
        <f t="shared" ref="AP199" si="1272">IF(AND($V200&lt;=0,$AH200=0,$AO200=0),"見積",IF(AND($V200=0,$AH200&lt;=0,$AO200=0),"材",IF(AND($V200=0,$AH200=0,$AO200&lt;=0),"労","複合")))</f>
        <v>複合</v>
      </c>
      <c r="AQ199" s="11"/>
    </row>
    <row r="200" spans="2:43" s="2" customFormat="1" ht="20.25" customHeight="1">
      <c r="B200" s="95"/>
      <c r="C200" s="81"/>
      <c r="D200" s="81"/>
      <c r="E200" s="82"/>
      <c r="F200" s="83"/>
      <c r="G200" s="84">
        <f t="shared" ref="G200" si="1273">IF(Q200&lt;10,ROUNDDOWN(Q200,0),IF(Q200&lt;100,ROUNDDOWN((Q200),0),IF(Q200&lt;1000,ROUNDDOWN((Q200),-1),ROUNDDOWN(Q200,-(LEN(TEXT(Q200,"0"))-3)))))</f>
        <v>0</v>
      </c>
      <c r="H200" s="84">
        <f t="shared" ref="H200" si="1274">TRUNC(E200*G200)</f>
        <v>0</v>
      </c>
      <c r="I200" s="99"/>
      <c r="J200" s="66"/>
      <c r="K200" s="67"/>
      <c r="L200" s="68"/>
      <c r="M200" s="85">
        <f>(C200)</f>
        <v>0</v>
      </c>
      <c r="N200" s="85">
        <f t="shared" si="1257"/>
        <v>0</v>
      </c>
      <c r="O200" s="86">
        <f>E200</f>
        <v>0</v>
      </c>
      <c r="P200" s="87">
        <f t="shared" ref="P200" si="1275">F200</f>
        <v>0</v>
      </c>
      <c r="Q200" s="88">
        <f t="shared" si="1196"/>
        <v>0</v>
      </c>
      <c r="R200" s="89"/>
      <c r="S200" s="90"/>
      <c r="T200" s="90"/>
      <c r="U200" s="56"/>
      <c r="V200" s="57" t="str">
        <f t="shared" ref="V200" si="1276">IF(COUNT(R200:T200)=0,"",ROUNDDOWN(MIN(R200:T200)*U200,-1))</f>
        <v/>
      </c>
      <c r="W200" s="91"/>
      <c r="X200" s="90"/>
      <c r="Y200" s="90"/>
      <c r="Z200" s="90"/>
      <c r="AA200" s="90">
        <f t="shared" ref="AA200" si="1277">MIN(V200:Z200)</f>
        <v>0</v>
      </c>
      <c r="AB200" s="92"/>
      <c r="AC200" s="90">
        <f t="shared" ref="AC200" si="1278">AA200*AB200</f>
        <v>0</v>
      </c>
      <c r="AD200" s="92"/>
      <c r="AE200" s="92"/>
      <c r="AF200" s="92"/>
      <c r="AG200" s="92"/>
      <c r="AH200" s="90">
        <f t="shared" ref="AH200" si="1279">AC200*((1+AD200)+AE200+AF200+AG200)</f>
        <v>0</v>
      </c>
      <c r="AI200" s="90">
        <f>IF($AI199="",0,VLOOKUP(AI199,#REF!,2,FALSE))</f>
        <v>0</v>
      </c>
      <c r="AJ200" s="90">
        <f>IF($AJ199="",0,VLOOKUP(AJ199,#REF!,2,FALSE))</f>
        <v>0</v>
      </c>
      <c r="AK200" s="90">
        <f t="shared" ref="AK200:AL200" si="1280">IF(AI200="","",AI200*AK199)</f>
        <v>0</v>
      </c>
      <c r="AL200" s="90">
        <f t="shared" si="1280"/>
        <v>0</v>
      </c>
      <c r="AM200" s="90">
        <v>0</v>
      </c>
      <c r="AN200" s="90">
        <f t="shared" ref="AN200" si="1281">IF(AI200="",0,AK200*AN199)+IF(AJ200="",0,AL200*AN199)</f>
        <v>0</v>
      </c>
      <c r="AO200" s="90">
        <f t="shared" ref="AO200" si="1282">SUM(AK200:AN200)</f>
        <v>0</v>
      </c>
      <c r="AP200" s="90">
        <f t="shared" ref="AP200" si="1283">AH200+AO200</f>
        <v>0</v>
      </c>
      <c r="AQ200" s="11"/>
    </row>
    <row r="201" spans="2:43" s="2" customFormat="1" ht="20.25" customHeight="1">
      <c r="B201" s="93"/>
      <c r="C201" s="62"/>
      <c r="D201" s="62"/>
      <c r="E201" s="63"/>
      <c r="F201" s="64"/>
      <c r="G201" s="65"/>
      <c r="H201" s="65"/>
      <c r="I201" s="94"/>
      <c r="J201" s="66"/>
      <c r="K201" s="67"/>
      <c r="L201" s="68"/>
      <c r="M201" s="69"/>
      <c r="N201" s="69">
        <f t="shared" si="1257"/>
        <v>0</v>
      </c>
      <c r="O201" s="70"/>
      <c r="P201" s="71"/>
      <c r="Q201" s="72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3"/>
      <c r="S201" s="74"/>
      <c r="T201" s="74"/>
      <c r="U201" s="75"/>
      <c r="V201" s="76"/>
      <c r="W201" s="77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8"/>
      <c r="AJ201" s="79"/>
      <c r="AK201" s="80"/>
      <c r="AL201" s="80"/>
      <c r="AM201" s="80"/>
      <c r="AN201" s="80"/>
      <c r="AO201" s="74"/>
      <c r="AP201" s="74" t="str">
        <f t="shared" ref="AP201" si="1285">IF(AND($V202&lt;=0,$AH202=0,$AO202=0),"見積",IF(AND($V202=0,$AH202&lt;=0,$AO202=0),"材",IF(AND($V202=0,$AH202=0,$AO202&lt;=0),"労","複合")))</f>
        <v>複合</v>
      </c>
      <c r="AQ201" s="11"/>
    </row>
    <row r="202" spans="2:43" s="2" customFormat="1" ht="20.25" customHeight="1">
      <c r="B202" s="95"/>
      <c r="C202" s="81"/>
      <c r="D202" s="81"/>
      <c r="E202" s="82"/>
      <c r="F202" s="83"/>
      <c r="G202" s="84">
        <f t="shared" ref="G202" si="1286">IF(Q202&lt;10,ROUNDDOWN(Q202,0),IF(Q202&lt;100,ROUNDDOWN((Q202),0),IF(Q202&lt;1000,ROUNDDOWN((Q202),-1),ROUNDDOWN(Q202,-(LEN(TEXT(Q202,"0"))-3)))))</f>
        <v>0</v>
      </c>
      <c r="H202" s="84">
        <f t="shared" ref="H202" si="1287">TRUNC(E202*G202)</f>
        <v>0</v>
      </c>
      <c r="I202" s="99"/>
      <c r="J202" s="66"/>
      <c r="K202" s="67"/>
      <c r="L202" s="68"/>
      <c r="M202" s="85">
        <f>(C202)</f>
        <v>0</v>
      </c>
      <c r="N202" s="85">
        <f t="shared" si="1257"/>
        <v>0</v>
      </c>
      <c r="O202" s="86">
        <f>E202</f>
        <v>0</v>
      </c>
      <c r="P202" s="87">
        <f t="shared" ref="P202" si="1288">F202</f>
        <v>0</v>
      </c>
      <c r="Q202" s="88">
        <f t="shared" si="1196"/>
        <v>0</v>
      </c>
      <c r="R202" s="89"/>
      <c r="S202" s="90"/>
      <c r="T202" s="90"/>
      <c r="U202" s="56"/>
      <c r="V202" s="57" t="str">
        <f t="shared" ref="V202" si="1289">IF(COUNT(R202:T202)=0,"",ROUNDDOWN(MIN(R202:T202)*U202,-1))</f>
        <v/>
      </c>
      <c r="W202" s="91"/>
      <c r="X202" s="90"/>
      <c r="Y202" s="90"/>
      <c r="Z202" s="90"/>
      <c r="AA202" s="90">
        <f t="shared" ref="AA202" si="1290">MIN(V202:Z202)</f>
        <v>0</v>
      </c>
      <c r="AB202" s="92"/>
      <c r="AC202" s="90">
        <f t="shared" ref="AC202" si="1291">AA202*AB202</f>
        <v>0</v>
      </c>
      <c r="AD202" s="92"/>
      <c r="AE202" s="92"/>
      <c r="AF202" s="92"/>
      <c r="AG202" s="92"/>
      <c r="AH202" s="90">
        <f t="shared" ref="AH202" si="1292">AC202*((1+AD202)+AE202+AF202+AG202)</f>
        <v>0</v>
      </c>
      <c r="AI202" s="90">
        <f>IF($AI201="",0,VLOOKUP(AI201,#REF!,2,FALSE))</f>
        <v>0</v>
      </c>
      <c r="AJ202" s="90">
        <f>IF($AJ201="",0,VLOOKUP(AJ201,#REF!,2,FALSE))</f>
        <v>0</v>
      </c>
      <c r="AK202" s="90">
        <f t="shared" ref="AK202:AL202" si="1293">IF(AI202="","",AI202*AK201)</f>
        <v>0</v>
      </c>
      <c r="AL202" s="90">
        <f t="shared" si="1293"/>
        <v>0</v>
      </c>
      <c r="AM202" s="90">
        <v>0</v>
      </c>
      <c r="AN202" s="90">
        <f t="shared" ref="AN202" si="1294">IF(AI202="",0,AK202*AN201)+IF(AJ202="",0,AL202*AN201)</f>
        <v>0</v>
      </c>
      <c r="AO202" s="90">
        <f t="shared" ref="AO202" si="1295">SUM(AK202:AN202)</f>
        <v>0</v>
      </c>
      <c r="AP202" s="90">
        <f t="shared" ref="AP202" si="1296">AH202+AO202</f>
        <v>0</v>
      </c>
      <c r="AQ202" s="11"/>
    </row>
    <row r="203" spans="2:43" s="2" customFormat="1" ht="20.25" customHeight="1">
      <c r="B203" s="93"/>
      <c r="C203" s="62"/>
      <c r="D203" s="62"/>
      <c r="E203" s="63"/>
      <c r="F203" s="64"/>
      <c r="G203" s="65"/>
      <c r="H203" s="65"/>
      <c r="I203" s="94"/>
      <c r="J203" s="66"/>
      <c r="K203" s="67"/>
      <c r="L203" s="68"/>
      <c r="M203" s="69"/>
      <c r="N203" s="69">
        <f t="shared" si="1257"/>
        <v>0</v>
      </c>
      <c r="O203" s="70"/>
      <c r="P203" s="71"/>
      <c r="Q203" s="72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3"/>
      <c r="S203" s="74"/>
      <c r="T203" s="74"/>
      <c r="U203" s="75"/>
      <c r="V203" s="76"/>
      <c r="W203" s="77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8"/>
      <c r="AJ203" s="79"/>
      <c r="AK203" s="80"/>
      <c r="AL203" s="80"/>
      <c r="AM203" s="80"/>
      <c r="AN203" s="80"/>
      <c r="AO203" s="74"/>
      <c r="AP203" s="74" t="str">
        <f t="shared" ref="AP203" si="1298">IF(AND($V204&lt;=0,$AH204=0,$AO204=0),"見積",IF(AND($V204=0,$AH204&lt;=0,$AO204=0),"材",IF(AND($V204=0,$AH204=0,$AO204&lt;=0),"労","複合")))</f>
        <v>複合</v>
      </c>
      <c r="AQ203" s="11"/>
    </row>
    <row r="204" spans="2:43" s="2" customFormat="1" ht="20.25" customHeight="1">
      <c r="B204" s="95"/>
      <c r="C204" s="81"/>
      <c r="D204" s="81"/>
      <c r="E204" s="82"/>
      <c r="F204" s="83"/>
      <c r="G204" s="84">
        <f t="shared" ref="G204" si="1299">IF(Q204&lt;10,ROUNDDOWN(Q204,0),IF(Q204&lt;100,ROUNDDOWN((Q204),0),IF(Q204&lt;1000,ROUNDDOWN((Q204),-1),ROUNDDOWN(Q204,-(LEN(TEXT(Q204,"0"))-3)))))</f>
        <v>0</v>
      </c>
      <c r="H204" s="84">
        <f t="shared" ref="H204" si="1300">TRUNC(E204*G204)</f>
        <v>0</v>
      </c>
      <c r="I204" s="99"/>
      <c r="J204" s="66"/>
      <c r="K204" s="67"/>
      <c r="L204" s="68"/>
      <c r="M204" s="85">
        <f>(C204)</f>
        <v>0</v>
      </c>
      <c r="N204" s="85">
        <f t="shared" si="1257"/>
        <v>0</v>
      </c>
      <c r="O204" s="86">
        <f>E204</f>
        <v>0</v>
      </c>
      <c r="P204" s="87">
        <f t="shared" ref="P204" si="1301">F204</f>
        <v>0</v>
      </c>
      <c r="Q204" s="88">
        <f t="shared" si="1196"/>
        <v>0</v>
      </c>
      <c r="R204" s="89"/>
      <c r="S204" s="90"/>
      <c r="T204" s="90"/>
      <c r="U204" s="56"/>
      <c r="V204" s="57" t="str">
        <f t="shared" ref="V204" si="1302">IF(COUNT(R204:T204)=0,"",ROUNDDOWN(MIN(R204:T204)*U204,-1))</f>
        <v/>
      </c>
      <c r="W204" s="91"/>
      <c r="X204" s="90"/>
      <c r="Y204" s="90"/>
      <c r="Z204" s="90"/>
      <c r="AA204" s="90">
        <f t="shared" ref="AA204" si="1303">MIN(V204:Z204)</f>
        <v>0</v>
      </c>
      <c r="AB204" s="92"/>
      <c r="AC204" s="90">
        <f t="shared" ref="AC204" si="1304">AA204*AB204</f>
        <v>0</v>
      </c>
      <c r="AD204" s="92"/>
      <c r="AE204" s="92"/>
      <c r="AF204" s="92"/>
      <c r="AG204" s="92"/>
      <c r="AH204" s="90">
        <f t="shared" ref="AH204" si="1305">AC204*((1+AD204)+AE204+AF204+AG204)</f>
        <v>0</v>
      </c>
      <c r="AI204" s="90">
        <f>IF($AI203="",0,VLOOKUP(AI203,#REF!,2,FALSE))</f>
        <v>0</v>
      </c>
      <c r="AJ204" s="90">
        <f>IF($AJ203="",0,VLOOKUP(AJ203,#REF!,2,FALSE))</f>
        <v>0</v>
      </c>
      <c r="AK204" s="90">
        <f t="shared" ref="AK204:AL204" si="1306">IF(AI204="","",AI204*AK203)</f>
        <v>0</v>
      </c>
      <c r="AL204" s="90">
        <f t="shared" si="1306"/>
        <v>0</v>
      </c>
      <c r="AM204" s="90">
        <v>0</v>
      </c>
      <c r="AN204" s="90">
        <f t="shared" ref="AN204" si="1307">IF(AI204="",0,AK204*AN203)+IF(AJ204="",0,AL204*AN203)</f>
        <v>0</v>
      </c>
      <c r="AO204" s="90">
        <f t="shared" ref="AO204" si="1308">SUM(AK204:AN204)</f>
        <v>0</v>
      </c>
      <c r="AP204" s="90">
        <f t="shared" ref="AP204" si="1309">AH204+AO204</f>
        <v>0</v>
      </c>
      <c r="AQ204" s="11"/>
    </row>
    <row r="205" spans="2:43" s="2" customFormat="1" ht="20.25" customHeight="1">
      <c r="B205" s="93"/>
      <c r="C205" s="62"/>
      <c r="D205" s="62"/>
      <c r="E205" s="63"/>
      <c r="F205" s="64"/>
      <c r="G205" s="65"/>
      <c r="H205" s="65"/>
      <c r="I205" s="94"/>
      <c r="J205" s="66"/>
      <c r="K205" s="67"/>
      <c r="L205" s="68"/>
      <c r="M205" s="69"/>
      <c r="N205" s="69">
        <f t="shared" si="1257"/>
        <v>0</v>
      </c>
      <c r="O205" s="70"/>
      <c r="P205" s="71"/>
      <c r="Q205" s="72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3"/>
      <c r="S205" s="74"/>
      <c r="T205" s="74"/>
      <c r="U205" s="75"/>
      <c r="V205" s="76"/>
      <c r="W205" s="77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8"/>
      <c r="AJ205" s="79"/>
      <c r="AK205" s="80"/>
      <c r="AL205" s="80"/>
      <c r="AM205" s="80"/>
      <c r="AN205" s="80"/>
      <c r="AO205" s="74"/>
      <c r="AP205" s="74" t="str">
        <f t="shared" ref="AP205" si="1311">IF(AND($V206&lt;=0,$AH206=0,$AO206=0),"見積",IF(AND($V206=0,$AH206&lt;=0,$AO206=0),"材",IF(AND($V206=0,$AH206=0,$AO206&lt;=0),"労","複合")))</f>
        <v>複合</v>
      </c>
      <c r="AQ205" s="11"/>
    </row>
    <row r="206" spans="2:43" s="2" customFormat="1" ht="20.25" customHeight="1">
      <c r="B206" s="95"/>
      <c r="C206" s="81"/>
      <c r="D206" s="81"/>
      <c r="E206" s="82"/>
      <c r="F206" s="83"/>
      <c r="G206" s="84">
        <f t="shared" ref="G206" si="1312">IF(Q206&lt;10,ROUNDDOWN(Q206,0),IF(Q206&lt;100,ROUNDDOWN((Q206),0),IF(Q206&lt;1000,ROUNDDOWN((Q206),-1),ROUNDDOWN(Q206,-(LEN(TEXT(Q206,"0"))-3)))))</f>
        <v>0</v>
      </c>
      <c r="H206" s="84">
        <f t="shared" ref="H206" si="1313">TRUNC(E206*G206)</f>
        <v>0</v>
      </c>
      <c r="I206" s="99"/>
      <c r="J206" s="66"/>
      <c r="K206" s="67"/>
      <c r="L206" s="68"/>
      <c r="M206" s="85">
        <f>(C206)</f>
        <v>0</v>
      </c>
      <c r="N206" s="85">
        <f t="shared" si="1257"/>
        <v>0</v>
      </c>
      <c r="O206" s="86">
        <f>E206</f>
        <v>0</v>
      </c>
      <c r="P206" s="87">
        <f t="shared" ref="P206" si="1314">F206</f>
        <v>0</v>
      </c>
      <c r="Q206" s="88">
        <f t="shared" si="1196"/>
        <v>0</v>
      </c>
      <c r="R206" s="89"/>
      <c r="S206" s="90"/>
      <c r="T206" s="90"/>
      <c r="U206" s="56"/>
      <c r="V206" s="57" t="str">
        <f t="shared" ref="V206" si="1315">IF(COUNT(R206:T206)=0,"",ROUNDDOWN(MIN(R206:T206)*U206,-1))</f>
        <v/>
      </c>
      <c r="W206" s="91"/>
      <c r="X206" s="90"/>
      <c r="Y206" s="90"/>
      <c r="Z206" s="90"/>
      <c r="AA206" s="90">
        <f t="shared" ref="AA206" si="1316">MIN(V206:Z206)</f>
        <v>0</v>
      </c>
      <c r="AB206" s="92"/>
      <c r="AC206" s="90">
        <f t="shared" ref="AC206" si="1317">AA206*AB206</f>
        <v>0</v>
      </c>
      <c r="AD206" s="92"/>
      <c r="AE206" s="92"/>
      <c r="AF206" s="92"/>
      <c r="AG206" s="92"/>
      <c r="AH206" s="90">
        <f t="shared" ref="AH206" si="1318">AC206*((1+AD206)+AE206+AF206+AG206)</f>
        <v>0</v>
      </c>
      <c r="AI206" s="90">
        <f>IF($AI205="",0,VLOOKUP(AI205,#REF!,2,FALSE))</f>
        <v>0</v>
      </c>
      <c r="AJ206" s="90">
        <f>IF($AJ205="",0,VLOOKUP(AJ205,#REF!,2,FALSE))</f>
        <v>0</v>
      </c>
      <c r="AK206" s="90">
        <f t="shared" ref="AK206:AL206" si="1319">IF(AI206="","",AI206*AK205)</f>
        <v>0</v>
      </c>
      <c r="AL206" s="90">
        <f t="shared" si="1319"/>
        <v>0</v>
      </c>
      <c r="AM206" s="90">
        <v>0</v>
      </c>
      <c r="AN206" s="90">
        <f t="shared" ref="AN206" si="1320">IF(AI206="",0,AK206*AN205)+IF(AJ206="",0,AL206*AN205)</f>
        <v>0</v>
      </c>
      <c r="AO206" s="90">
        <f t="shared" ref="AO206" si="1321">SUM(AK206:AN206)</f>
        <v>0</v>
      </c>
      <c r="AP206" s="90">
        <f t="shared" ref="AP206" si="1322">AH206+AO206</f>
        <v>0</v>
      </c>
      <c r="AQ206" s="11"/>
    </row>
    <row r="207" spans="2:43" s="2" customFormat="1" ht="20.25" customHeight="1">
      <c r="B207" s="93"/>
      <c r="C207" s="62"/>
      <c r="D207" s="62"/>
      <c r="E207" s="63"/>
      <c r="F207" s="64"/>
      <c r="G207" s="65"/>
      <c r="H207" s="65"/>
      <c r="I207" s="94"/>
      <c r="J207" s="66"/>
      <c r="K207" s="67"/>
      <c r="L207" s="68"/>
      <c r="M207" s="69"/>
      <c r="N207" s="69">
        <f t="shared" si="1257"/>
        <v>0</v>
      </c>
      <c r="O207" s="70"/>
      <c r="P207" s="71"/>
      <c r="Q207" s="72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3"/>
      <c r="S207" s="74"/>
      <c r="T207" s="74"/>
      <c r="U207" s="75"/>
      <c r="V207" s="76"/>
      <c r="W207" s="77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8"/>
      <c r="AJ207" s="79"/>
      <c r="AK207" s="80"/>
      <c r="AL207" s="80"/>
      <c r="AM207" s="80"/>
      <c r="AN207" s="80"/>
      <c r="AO207" s="74"/>
      <c r="AP207" s="74" t="str">
        <f t="shared" ref="AP207" si="1324">IF(AND($V208&lt;=0,$AH208=0,$AO208=0),"見積",IF(AND($V208=0,$AH208&lt;=0,$AO208=0),"材",IF(AND($V208=0,$AH208=0,$AO208&lt;=0),"労","複合")))</f>
        <v>複合</v>
      </c>
      <c r="AQ207" s="11"/>
    </row>
    <row r="208" spans="2:43" s="2" customFormat="1" ht="20.25" customHeight="1">
      <c r="B208" s="95"/>
      <c r="C208" s="81"/>
      <c r="D208" s="81"/>
      <c r="E208" s="82"/>
      <c r="F208" s="83"/>
      <c r="G208" s="84"/>
      <c r="H208" s="84"/>
      <c r="I208" s="99"/>
      <c r="J208" s="66"/>
      <c r="K208" s="67"/>
      <c r="L208" s="68"/>
      <c r="M208" s="85">
        <f>(C208)</f>
        <v>0</v>
      </c>
      <c r="N208" s="85">
        <f t="shared" si="1257"/>
        <v>0</v>
      </c>
      <c r="O208" s="86">
        <f>E208</f>
        <v>0</v>
      </c>
      <c r="P208" s="87">
        <f t="shared" ref="P208" si="1325">F208</f>
        <v>0</v>
      </c>
      <c r="Q208" s="88">
        <f t="shared" si="1196"/>
        <v>0</v>
      </c>
      <c r="R208" s="89"/>
      <c r="S208" s="90"/>
      <c r="T208" s="90"/>
      <c r="U208" s="56"/>
      <c r="V208" s="57" t="str">
        <f t="shared" ref="V208" si="1326">IF(COUNT(R208:T208)=0,"",ROUNDDOWN(MIN(R208:T208)*U208,-1))</f>
        <v/>
      </c>
      <c r="W208" s="91"/>
      <c r="X208" s="90"/>
      <c r="Y208" s="90"/>
      <c r="Z208" s="90"/>
      <c r="AA208" s="90">
        <f t="shared" ref="AA208" si="1327">MIN(V208:Z208)</f>
        <v>0</v>
      </c>
      <c r="AB208" s="92"/>
      <c r="AC208" s="90">
        <f t="shared" ref="AC208" si="1328">AA208*AB208</f>
        <v>0</v>
      </c>
      <c r="AD208" s="92"/>
      <c r="AE208" s="92"/>
      <c r="AF208" s="92"/>
      <c r="AG208" s="92"/>
      <c r="AH208" s="90">
        <f t="shared" ref="AH208" si="1329">AC208*((1+AD208)+AE208+AF208+AG208)</f>
        <v>0</v>
      </c>
      <c r="AI208" s="90">
        <f>IF($AI207="",0,VLOOKUP(AI207,#REF!,2,FALSE))</f>
        <v>0</v>
      </c>
      <c r="AJ208" s="90">
        <f>IF($AJ207="",0,VLOOKUP(AJ207,#REF!,2,FALSE))</f>
        <v>0</v>
      </c>
      <c r="AK208" s="90">
        <f t="shared" ref="AK208:AL208" si="1330">IF(AI208="","",AI208*AK207)</f>
        <v>0</v>
      </c>
      <c r="AL208" s="90">
        <f t="shared" si="1330"/>
        <v>0</v>
      </c>
      <c r="AM208" s="90">
        <v>0</v>
      </c>
      <c r="AN208" s="90">
        <f t="shared" ref="AN208" si="1331">IF(AI208="",0,AK208*AN207)+IF(AJ208="",0,AL208*AN207)</f>
        <v>0</v>
      </c>
      <c r="AO208" s="90">
        <f t="shared" ref="AO208" si="1332">SUM(AK208:AN208)</f>
        <v>0</v>
      </c>
      <c r="AP208" s="90">
        <f t="shared" ref="AP208" si="1333">AH208+AO208</f>
        <v>0</v>
      </c>
      <c r="AQ208" s="11"/>
    </row>
    <row r="209" spans="2:43" s="2" customFormat="1" ht="20.25" customHeight="1">
      <c r="B209" s="93"/>
      <c r="C209" s="62"/>
      <c r="D209" s="62"/>
      <c r="E209" s="63"/>
      <c r="F209" s="64"/>
      <c r="G209" s="65"/>
      <c r="H209" s="65"/>
      <c r="I209" s="94"/>
      <c r="J209" s="66"/>
      <c r="K209" s="67"/>
      <c r="L209" s="68"/>
      <c r="M209" s="69"/>
      <c r="N209" s="69">
        <f t="shared" si="1257"/>
        <v>0</v>
      </c>
      <c r="O209" s="70"/>
      <c r="P209" s="71"/>
      <c r="Q209" s="72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3"/>
      <c r="S209" s="74"/>
      <c r="T209" s="74"/>
      <c r="U209" s="75"/>
      <c r="V209" s="76"/>
      <c r="W209" s="77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8"/>
      <c r="AJ209" s="79"/>
      <c r="AK209" s="80"/>
      <c r="AL209" s="80"/>
      <c r="AM209" s="80"/>
      <c r="AN209" s="80"/>
      <c r="AO209" s="74"/>
      <c r="AP209" s="74" t="str">
        <f t="shared" ref="AP209" si="1335">IF(AND($V210&lt;=0,$AH210=0,$AO210=0),"見積",IF(AND($V210=0,$AH210&lt;=0,$AO210=0),"材",IF(AND($V210=0,$AH210=0,$AO210&lt;=0),"労","複合")))</f>
        <v>複合</v>
      </c>
      <c r="AQ209" s="11"/>
    </row>
    <row r="210" spans="2:43" s="2" customFormat="1" ht="20.25" customHeight="1">
      <c r="B210" s="95"/>
      <c r="C210" s="81"/>
      <c r="D210" s="81"/>
      <c r="E210" s="82"/>
      <c r="F210" s="83"/>
      <c r="G210" s="84"/>
      <c r="H210" s="84"/>
      <c r="I210" s="99"/>
      <c r="J210" s="66"/>
      <c r="K210" s="67"/>
      <c r="L210" s="68"/>
      <c r="M210" s="85">
        <f>(C210)</f>
        <v>0</v>
      </c>
      <c r="N210" s="85">
        <f t="shared" si="1257"/>
        <v>0</v>
      </c>
      <c r="O210" s="86">
        <f>E210</f>
        <v>0</v>
      </c>
      <c r="P210" s="87">
        <f t="shared" ref="P210" si="1336">F210</f>
        <v>0</v>
      </c>
      <c r="Q210" s="88">
        <f t="shared" si="1196"/>
        <v>0</v>
      </c>
      <c r="R210" s="89"/>
      <c r="S210" s="90"/>
      <c r="T210" s="90"/>
      <c r="U210" s="56"/>
      <c r="V210" s="57" t="str">
        <f t="shared" ref="V210" si="1337">IF(COUNT(R210:T210)=0,"",ROUNDDOWN(MIN(R210:T210)*U210,-1))</f>
        <v/>
      </c>
      <c r="W210" s="91"/>
      <c r="X210" s="90"/>
      <c r="Y210" s="90"/>
      <c r="Z210" s="90"/>
      <c r="AA210" s="90">
        <f t="shared" ref="AA210" si="1338">MIN(V210:Z210)</f>
        <v>0</v>
      </c>
      <c r="AB210" s="92"/>
      <c r="AC210" s="90">
        <f t="shared" ref="AC210" si="1339">AA210*AB210</f>
        <v>0</v>
      </c>
      <c r="AD210" s="92"/>
      <c r="AE210" s="92"/>
      <c r="AF210" s="92"/>
      <c r="AG210" s="92"/>
      <c r="AH210" s="90">
        <f t="shared" ref="AH210" si="1340">AC210*((1+AD210)+AE210+AF210+AG210)</f>
        <v>0</v>
      </c>
      <c r="AI210" s="90">
        <f>IF($AI209="",0,VLOOKUP(AI209,#REF!,2,FALSE))</f>
        <v>0</v>
      </c>
      <c r="AJ210" s="90">
        <f>IF($AJ209="",0,VLOOKUP(AJ209,#REF!,2,FALSE))</f>
        <v>0</v>
      </c>
      <c r="AK210" s="90">
        <f t="shared" ref="AK210:AL210" si="1341">IF(AI210="","",AI210*AK209)</f>
        <v>0</v>
      </c>
      <c r="AL210" s="90">
        <f t="shared" si="1341"/>
        <v>0</v>
      </c>
      <c r="AM210" s="90">
        <v>0</v>
      </c>
      <c r="AN210" s="90">
        <f t="shared" ref="AN210" si="1342">IF(AI210="",0,AK210*AN209)+IF(AJ210="",0,AL210*AN209)</f>
        <v>0</v>
      </c>
      <c r="AO210" s="90">
        <f t="shared" ref="AO210" si="1343">SUM(AK210:AN210)</f>
        <v>0</v>
      </c>
      <c r="AP210" s="90">
        <f t="shared" ref="AP210" si="1344">AH210+AO210</f>
        <v>0</v>
      </c>
      <c r="AQ210" s="11"/>
    </row>
    <row r="211" spans="2:43" s="2" customFormat="1" ht="20.25" customHeight="1">
      <c r="B211" s="93"/>
      <c r="C211" s="62"/>
      <c r="D211" s="62"/>
      <c r="E211" s="63"/>
      <c r="F211" s="64"/>
      <c r="G211" s="65"/>
      <c r="H211" s="65"/>
      <c r="I211" s="94"/>
      <c r="J211" s="66"/>
      <c r="K211" s="67"/>
      <c r="L211" s="68"/>
      <c r="M211" s="69"/>
      <c r="N211" s="69">
        <f t="shared" si="1257"/>
        <v>0</v>
      </c>
      <c r="O211" s="70"/>
      <c r="P211" s="71"/>
      <c r="Q211" s="72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3"/>
      <c r="S211" s="74"/>
      <c r="T211" s="74"/>
      <c r="U211" s="75"/>
      <c r="V211" s="76"/>
      <c r="W211" s="77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8"/>
      <c r="AJ211" s="79"/>
      <c r="AK211" s="80"/>
      <c r="AL211" s="80"/>
      <c r="AM211" s="80"/>
      <c r="AN211" s="80"/>
      <c r="AO211" s="74"/>
      <c r="AP211" s="74" t="str">
        <f t="shared" ref="AP211" si="1346">IF(AND($V212&lt;=0,$AH212=0,$AO212=0),"見積",IF(AND($V212=0,$AH212&lt;=0,$AO212=0),"材",IF(AND($V212=0,$AH212=0,$AO212&lt;=0),"労","複合")))</f>
        <v>複合</v>
      </c>
      <c r="AQ211" s="11"/>
    </row>
    <row r="212" spans="2:43" s="2" customFormat="1" ht="20.25" customHeight="1">
      <c r="B212" s="95"/>
      <c r="C212" s="81"/>
      <c r="D212" s="81"/>
      <c r="E212" s="82"/>
      <c r="F212" s="83"/>
      <c r="G212" s="84"/>
      <c r="H212" s="84"/>
      <c r="I212" s="99"/>
      <c r="J212" s="66"/>
      <c r="K212" s="67"/>
      <c r="L212" s="68"/>
      <c r="M212" s="85">
        <f>(C212)</f>
        <v>0</v>
      </c>
      <c r="N212" s="85">
        <f t="shared" si="1257"/>
        <v>0</v>
      </c>
      <c r="O212" s="86">
        <f>E212</f>
        <v>0</v>
      </c>
      <c r="P212" s="87">
        <f t="shared" ref="P212" si="1347">F212</f>
        <v>0</v>
      </c>
      <c r="Q212" s="88">
        <f t="shared" si="1196"/>
        <v>0</v>
      </c>
      <c r="R212" s="89"/>
      <c r="S212" s="90"/>
      <c r="T212" s="90"/>
      <c r="U212" s="56"/>
      <c r="V212" s="57" t="str">
        <f t="shared" ref="V212" si="1348">IF(COUNT(R212:T212)=0,"",ROUNDDOWN(MIN(R212:T212)*U212,-1))</f>
        <v/>
      </c>
      <c r="W212" s="91"/>
      <c r="X212" s="90"/>
      <c r="Y212" s="90"/>
      <c r="Z212" s="90"/>
      <c r="AA212" s="90">
        <f t="shared" ref="AA212" si="1349">MIN(V212:Z212)</f>
        <v>0</v>
      </c>
      <c r="AB212" s="92"/>
      <c r="AC212" s="90">
        <f t="shared" ref="AC212" si="1350">AA212*AB212</f>
        <v>0</v>
      </c>
      <c r="AD212" s="92"/>
      <c r="AE212" s="92"/>
      <c r="AF212" s="92"/>
      <c r="AG212" s="92"/>
      <c r="AH212" s="90">
        <f t="shared" ref="AH212" si="1351">AC212*((1+AD212)+AE212+AF212+AG212)</f>
        <v>0</v>
      </c>
      <c r="AI212" s="90">
        <f>IF($AI211="",0,VLOOKUP(AI211,#REF!,2,FALSE))</f>
        <v>0</v>
      </c>
      <c r="AJ212" s="90">
        <f>IF($AJ211="",0,VLOOKUP(AJ211,#REF!,2,FALSE))</f>
        <v>0</v>
      </c>
      <c r="AK212" s="90">
        <f t="shared" ref="AK212:AL212" si="1352">IF(AI212="","",AI212*AK211)</f>
        <v>0</v>
      </c>
      <c r="AL212" s="90">
        <f t="shared" si="1352"/>
        <v>0</v>
      </c>
      <c r="AM212" s="90">
        <v>0</v>
      </c>
      <c r="AN212" s="90">
        <f t="shared" ref="AN212" si="1353">IF(AI212="",0,AK212*AN211)+IF(AJ212="",0,AL212*AN211)</f>
        <v>0</v>
      </c>
      <c r="AO212" s="90">
        <f t="shared" ref="AO212" si="1354">SUM(AK212:AN212)</f>
        <v>0</v>
      </c>
      <c r="AP212" s="90">
        <f t="shared" ref="AP212" si="1355">AH212+AO212</f>
        <v>0</v>
      </c>
      <c r="AQ212" s="11"/>
    </row>
    <row r="213" spans="2:43" s="2" customFormat="1" ht="20.25" customHeight="1">
      <c r="B213" s="93"/>
      <c r="C213" s="62"/>
      <c r="D213" s="62"/>
      <c r="E213" s="63"/>
      <c r="F213" s="64"/>
      <c r="G213" s="65"/>
      <c r="H213" s="65"/>
      <c r="I213" s="94"/>
      <c r="J213" s="66"/>
      <c r="K213" s="67"/>
      <c r="L213" s="68"/>
      <c r="M213" s="69"/>
      <c r="N213" s="69">
        <f t="shared" si="1257"/>
        <v>0</v>
      </c>
      <c r="O213" s="70"/>
      <c r="P213" s="71"/>
      <c r="Q213" s="72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3"/>
      <c r="S213" s="74"/>
      <c r="T213" s="74"/>
      <c r="U213" s="75"/>
      <c r="V213" s="76"/>
      <c r="W213" s="77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8"/>
      <c r="AJ213" s="79"/>
      <c r="AK213" s="80"/>
      <c r="AL213" s="80"/>
      <c r="AM213" s="80"/>
      <c r="AN213" s="80"/>
      <c r="AO213" s="74"/>
      <c r="AP213" s="74" t="str">
        <f t="shared" ref="AP213" si="1357">IF(AND($V214&lt;=0,$AH214=0,$AO214=0),"見積",IF(AND($V214=0,$AH214&lt;=0,$AO214=0),"材",IF(AND($V214=0,$AH214=0,$AO214&lt;=0),"労","複合")))</f>
        <v>複合</v>
      </c>
      <c r="AQ213" s="11"/>
    </row>
    <row r="214" spans="2:43" s="2" customFormat="1" ht="20.25" customHeight="1">
      <c r="B214" s="95"/>
      <c r="C214" s="81"/>
      <c r="D214" s="81"/>
      <c r="E214" s="82"/>
      <c r="F214" s="83"/>
      <c r="G214" s="84"/>
      <c r="H214" s="84"/>
      <c r="I214" s="99"/>
      <c r="J214" s="66"/>
      <c r="K214" s="67"/>
      <c r="L214" s="68"/>
      <c r="M214" s="85">
        <f>(C214)</f>
        <v>0</v>
      </c>
      <c r="N214" s="85">
        <f t="shared" si="1257"/>
        <v>0</v>
      </c>
      <c r="O214" s="86">
        <f>E214</f>
        <v>0</v>
      </c>
      <c r="P214" s="87">
        <f t="shared" ref="P214" si="1358">F214</f>
        <v>0</v>
      </c>
      <c r="Q214" s="88">
        <f t="shared" si="1196"/>
        <v>0</v>
      </c>
      <c r="R214" s="89"/>
      <c r="S214" s="90"/>
      <c r="T214" s="90"/>
      <c r="U214" s="56"/>
      <c r="V214" s="57" t="str">
        <f t="shared" ref="V214" si="1359">IF(COUNT(R214:T214)=0,"",ROUNDDOWN(MIN(R214:T214)*U214,-1))</f>
        <v/>
      </c>
      <c r="W214" s="91"/>
      <c r="X214" s="90"/>
      <c r="Y214" s="90"/>
      <c r="Z214" s="90"/>
      <c r="AA214" s="90">
        <f t="shared" ref="AA214" si="1360">MIN(V214:Z214)</f>
        <v>0</v>
      </c>
      <c r="AB214" s="92"/>
      <c r="AC214" s="90">
        <f t="shared" ref="AC214" si="1361">AA214*AB214</f>
        <v>0</v>
      </c>
      <c r="AD214" s="92"/>
      <c r="AE214" s="92"/>
      <c r="AF214" s="92"/>
      <c r="AG214" s="92"/>
      <c r="AH214" s="90">
        <f t="shared" ref="AH214" si="1362">AC214*((1+AD214)+AE214+AF214+AG214)</f>
        <v>0</v>
      </c>
      <c r="AI214" s="90">
        <f>IF($AI213="",0,VLOOKUP(AI213,#REF!,2,FALSE))</f>
        <v>0</v>
      </c>
      <c r="AJ214" s="90">
        <f>IF($AJ213="",0,VLOOKUP(AJ213,#REF!,2,FALSE))</f>
        <v>0</v>
      </c>
      <c r="AK214" s="90">
        <f t="shared" ref="AK214:AL214" si="1363">IF(AI214="","",AI214*AK213)</f>
        <v>0</v>
      </c>
      <c r="AL214" s="90">
        <f t="shared" si="1363"/>
        <v>0</v>
      </c>
      <c r="AM214" s="90">
        <v>0</v>
      </c>
      <c r="AN214" s="90">
        <f t="shared" ref="AN214" si="1364">IF(AI214="",0,AK214*AN213)+IF(AJ214="",0,AL214*AN213)</f>
        <v>0</v>
      </c>
      <c r="AO214" s="90">
        <f t="shared" ref="AO214" si="1365">SUM(AK214:AN214)</f>
        <v>0</v>
      </c>
      <c r="AP214" s="90">
        <f t="shared" ref="AP214" si="1366">AH214+AO214</f>
        <v>0</v>
      </c>
      <c r="AQ214" s="11"/>
    </row>
    <row r="215" spans="2:43" s="2" customFormat="1" ht="20.25" customHeight="1">
      <c r="B215" s="93"/>
      <c r="C215" s="62"/>
      <c r="D215" s="62"/>
      <c r="E215" s="63"/>
      <c r="F215" s="64"/>
      <c r="G215" s="65"/>
      <c r="H215" s="65"/>
      <c r="I215" s="94"/>
      <c r="J215" s="66"/>
      <c r="K215" s="67"/>
      <c r="L215" s="68"/>
      <c r="M215" s="69"/>
      <c r="N215" s="69">
        <f t="shared" si="1257"/>
        <v>0</v>
      </c>
      <c r="O215" s="70"/>
      <c r="P215" s="71"/>
      <c r="Q215" s="72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3"/>
      <c r="S215" s="74"/>
      <c r="T215" s="74"/>
      <c r="U215" s="75"/>
      <c r="V215" s="76"/>
      <c r="W215" s="77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8"/>
      <c r="AJ215" s="79"/>
      <c r="AK215" s="80"/>
      <c r="AL215" s="80"/>
      <c r="AM215" s="80"/>
      <c r="AN215" s="80"/>
      <c r="AO215" s="74"/>
      <c r="AP215" s="74" t="str">
        <f t="shared" ref="AP215" si="1368">IF(AND($V216&lt;=0,$AH216=0,$AO216=0),"見積",IF(AND($V216=0,$AH216&lt;=0,$AO216=0),"材",IF(AND($V216=0,$AH216=0,$AO216&lt;=0),"労","複合")))</f>
        <v>複合</v>
      </c>
      <c r="AQ215" s="11"/>
    </row>
    <row r="216" spans="2:43" s="2" customFormat="1" ht="20.25" customHeight="1">
      <c r="B216" s="95"/>
      <c r="C216" s="81"/>
      <c r="D216" s="81"/>
      <c r="E216" s="82"/>
      <c r="F216" s="83"/>
      <c r="G216" s="84"/>
      <c r="H216" s="84"/>
      <c r="I216" s="99"/>
      <c r="J216" s="66"/>
      <c r="K216" s="67"/>
      <c r="L216" s="68"/>
      <c r="M216" s="85">
        <f>(C216)</f>
        <v>0</v>
      </c>
      <c r="N216" s="85">
        <f t="shared" si="1257"/>
        <v>0</v>
      </c>
      <c r="O216" s="86">
        <f>E216</f>
        <v>0</v>
      </c>
      <c r="P216" s="87">
        <f t="shared" ref="P216" si="1369">F216</f>
        <v>0</v>
      </c>
      <c r="Q216" s="88">
        <f t="shared" si="1196"/>
        <v>0</v>
      </c>
      <c r="R216" s="89"/>
      <c r="S216" s="90"/>
      <c r="T216" s="90"/>
      <c r="U216" s="56"/>
      <c r="V216" s="57" t="str">
        <f t="shared" ref="V216" si="1370">IF(COUNT(R216:T216)=0,"",ROUNDDOWN(MIN(R216:T216)*U216,-1))</f>
        <v/>
      </c>
      <c r="W216" s="91"/>
      <c r="X216" s="90"/>
      <c r="Y216" s="90"/>
      <c r="Z216" s="90"/>
      <c r="AA216" s="90">
        <f t="shared" ref="AA216" si="1371">MIN(V216:Z216)</f>
        <v>0</v>
      </c>
      <c r="AB216" s="92"/>
      <c r="AC216" s="90">
        <f t="shared" ref="AC216" si="1372">AA216*AB216</f>
        <v>0</v>
      </c>
      <c r="AD216" s="92"/>
      <c r="AE216" s="92"/>
      <c r="AF216" s="92"/>
      <c r="AG216" s="92"/>
      <c r="AH216" s="90">
        <f t="shared" ref="AH216" si="1373">AC216*((1+AD216)+AE216+AF216+AG216)</f>
        <v>0</v>
      </c>
      <c r="AI216" s="90">
        <f>IF($AI215="",0,VLOOKUP(AI215,#REF!,2,FALSE))</f>
        <v>0</v>
      </c>
      <c r="AJ216" s="90">
        <f>IF($AJ215="",0,VLOOKUP(AJ215,#REF!,2,FALSE))</f>
        <v>0</v>
      </c>
      <c r="AK216" s="90">
        <f t="shared" ref="AK216:AL216" si="1374">IF(AI216="","",AI216*AK215)</f>
        <v>0</v>
      </c>
      <c r="AL216" s="90">
        <f t="shared" si="1374"/>
        <v>0</v>
      </c>
      <c r="AM216" s="90">
        <v>0</v>
      </c>
      <c r="AN216" s="90">
        <f t="shared" ref="AN216" si="1375">IF(AI216="",0,AK216*AN215)+IF(AJ216="",0,AL216*AN215)</f>
        <v>0</v>
      </c>
      <c r="AO216" s="90">
        <f t="shared" ref="AO216" si="1376">SUM(AK216:AN216)</f>
        <v>0</v>
      </c>
      <c r="AP216" s="90">
        <f t="shared" ref="AP216" si="1377">AH216+AO216</f>
        <v>0</v>
      </c>
      <c r="AQ216" s="11"/>
    </row>
    <row r="217" spans="2:43" s="2" customFormat="1" ht="20.25" customHeight="1">
      <c r="B217" s="93"/>
      <c r="C217" s="62"/>
      <c r="D217" s="62"/>
      <c r="E217" s="63"/>
      <c r="F217" s="64"/>
      <c r="G217" s="65"/>
      <c r="H217" s="65"/>
      <c r="I217" s="94"/>
      <c r="J217" s="66"/>
      <c r="K217" s="67"/>
      <c r="L217" s="68"/>
      <c r="M217" s="69"/>
      <c r="N217" s="69">
        <f t="shared" si="1257"/>
        <v>0</v>
      </c>
      <c r="O217" s="70"/>
      <c r="P217" s="71"/>
      <c r="Q217" s="72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3"/>
      <c r="S217" s="74"/>
      <c r="T217" s="74"/>
      <c r="U217" s="75"/>
      <c r="V217" s="76"/>
      <c r="W217" s="77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8"/>
      <c r="AJ217" s="79"/>
      <c r="AK217" s="80"/>
      <c r="AL217" s="80"/>
      <c r="AM217" s="80"/>
      <c r="AN217" s="80"/>
      <c r="AO217" s="74"/>
      <c r="AP217" s="74" t="str">
        <f t="shared" ref="AP217" si="1379">IF(AND($V218&lt;=0,$AH218=0,$AO218=0),"見積",IF(AND($V218=0,$AH218&lt;=0,$AO218=0),"材",IF(AND($V218=0,$AH218=0,$AO218&lt;=0),"労","複合")))</f>
        <v>複合</v>
      </c>
      <c r="AQ217" s="11"/>
    </row>
    <row r="218" spans="2:43" s="2" customFormat="1" ht="20.25" customHeight="1">
      <c r="B218" s="95"/>
      <c r="C218" s="81"/>
      <c r="D218" s="81"/>
      <c r="E218" s="82"/>
      <c r="F218" s="83"/>
      <c r="G218" s="84"/>
      <c r="H218" s="84"/>
      <c r="I218" s="99"/>
      <c r="J218" s="66"/>
      <c r="K218" s="67"/>
      <c r="L218" s="68"/>
      <c r="M218" s="85">
        <f>(C218)</f>
        <v>0</v>
      </c>
      <c r="N218" s="85">
        <f t="shared" si="1257"/>
        <v>0</v>
      </c>
      <c r="O218" s="86">
        <f>E218</f>
        <v>0</v>
      </c>
      <c r="P218" s="87">
        <f t="shared" ref="P218" si="1380">F218</f>
        <v>0</v>
      </c>
      <c r="Q218" s="88">
        <f t="shared" si="1196"/>
        <v>0</v>
      </c>
      <c r="R218" s="89"/>
      <c r="S218" s="90"/>
      <c r="T218" s="90"/>
      <c r="U218" s="56"/>
      <c r="V218" s="57" t="str">
        <f t="shared" ref="V218" si="1381">IF(COUNT(R218:T218)=0,"",ROUNDDOWN(MIN(R218:T218)*U218,-1))</f>
        <v/>
      </c>
      <c r="W218" s="91"/>
      <c r="X218" s="90"/>
      <c r="Y218" s="90"/>
      <c r="Z218" s="90"/>
      <c r="AA218" s="90">
        <f t="shared" ref="AA218" si="1382">MIN(V218:Z218)</f>
        <v>0</v>
      </c>
      <c r="AB218" s="92"/>
      <c r="AC218" s="90">
        <f t="shared" ref="AC218" si="1383">AA218*AB218</f>
        <v>0</v>
      </c>
      <c r="AD218" s="92"/>
      <c r="AE218" s="92"/>
      <c r="AF218" s="92"/>
      <c r="AG218" s="92"/>
      <c r="AH218" s="90">
        <f t="shared" ref="AH218" si="1384">AC218*((1+AD218)+AE218+AF218+AG218)</f>
        <v>0</v>
      </c>
      <c r="AI218" s="90">
        <f>IF($AI217="",0,VLOOKUP(AI217,#REF!,2,FALSE))</f>
        <v>0</v>
      </c>
      <c r="AJ218" s="90">
        <f>IF($AJ217="",0,VLOOKUP(AJ217,#REF!,2,FALSE))</f>
        <v>0</v>
      </c>
      <c r="AK218" s="90">
        <f t="shared" ref="AK218:AL218" si="1385">IF(AI218="","",AI218*AK217)</f>
        <v>0</v>
      </c>
      <c r="AL218" s="90">
        <f t="shared" si="1385"/>
        <v>0</v>
      </c>
      <c r="AM218" s="90">
        <v>0</v>
      </c>
      <c r="AN218" s="90">
        <f t="shared" ref="AN218" si="1386">IF(AI218="",0,AK218*AN217)+IF(AJ218="",0,AL218*AN217)</f>
        <v>0</v>
      </c>
      <c r="AO218" s="90">
        <f t="shared" ref="AO218" si="1387">SUM(AK218:AN218)</f>
        <v>0</v>
      </c>
      <c r="AP218" s="90">
        <f t="shared" ref="AP218" si="1388">AH218+AO218</f>
        <v>0</v>
      </c>
      <c r="AQ218" s="11"/>
    </row>
    <row r="219" spans="2:43" s="2" customFormat="1" ht="20.25" customHeight="1">
      <c r="B219" s="93"/>
      <c r="C219" s="62"/>
      <c r="D219" s="62"/>
      <c r="E219" s="63"/>
      <c r="F219" s="64"/>
      <c r="G219" s="65"/>
      <c r="H219" s="65"/>
      <c r="I219" s="94"/>
      <c r="J219" s="66"/>
      <c r="K219" s="67"/>
      <c r="L219" s="68"/>
      <c r="M219" s="69"/>
      <c r="N219" s="69">
        <f t="shared" si="1257"/>
        <v>0</v>
      </c>
      <c r="O219" s="70"/>
      <c r="P219" s="71"/>
      <c r="Q219" s="72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3"/>
      <c r="S219" s="74"/>
      <c r="T219" s="74"/>
      <c r="U219" s="75"/>
      <c r="V219" s="76"/>
      <c r="W219" s="77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8"/>
      <c r="AJ219" s="79"/>
      <c r="AK219" s="80"/>
      <c r="AL219" s="80"/>
      <c r="AM219" s="80"/>
      <c r="AN219" s="80"/>
      <c r="AO219" s="74"/>
      <c r="AP219" s="74" t="str">
        <f t="shared" ref="AP219" si="1390">IF(AND($V220&lt;=0,$AH220=0,$AO220=0),"見積",IF(AND($V220=0,$AH220&lt;=0,$AO220=0),"材",IF(AND($V220=0,$AH220=0,$AO220&lt;=0),"労","複合")))</f>
        <v>複合</v>
      </c>
      <c r="AQ219" s="11"/>
    </row>
    <row r="220" spans="2:43" s="2" customFormat="1" ht="20.25" customHeight="1">
      <c r="B220" s="95"/>
      <c r="C220" s="81"/>
      <c r="D220" s="81"/>
      <c r="E220" s="82"/>
      <c r="F220" s="83"/>
      <c r="G220" s="84"/>
      <c r="H220" s="84"/>
      <c r="I220" s="99"/>
      <c r="J220" s="66"/>
      <c r="K220" s="67"/>
      <c r="L220" s="68"/>
      <c r="M220" s="85">
        <f>(C220)</f>
        <v>0</v>
      </c>
      <c r="N220" s="85">
        <f t="shared" si="1257"/>
        <v>0</v>
      </c>
      <c r="O220" s="86">
        <f>E220</f>
        <v>0</v>
      </c>
      <c r="P220" s="87">
        <f t="shared" ref="P220" si="1391">F220</f>
        <v>0</v>
      </c>
      <c r="Q220" s="88">
        <f t="shared" si="1196"/>
        <v>0</v>
      </c>
      <c r="R220" s="89"/>
      <c r="S220" s="90"/>
      <c r="T220" s="90"/>
      <c r="U220" s="56"/>
      <c r="V220" s="57" t="str">
        <f t="shared" ref="V220" si="1392">IF(COUNT(R220:T220)=0,"",ROUNDDOWN(MIN(R220:T220)*U220,-1))</f>
        <v/>
      </c>
      <c r="W220" s="91"/>
      <c r="X220" s="90"/>
      <c r="Y220" s="90"/>
      <c r="Z220" s="90"/>
      <c r="AA220" s="90">
        <f t="shared" ref="AA220" si="1393">MIN(V220:Z220)</f>
        <v>0</v>
      </c>
      <c r="AB220" s="92"/>
      <c r="AC220" s="90">
        <f t="shared" ref="AC220" si="1394">AA220*AB220</f>
        <v>0</v>
      </c>
      <c r="AD220" s="92"/>
      <c r="AE220" s="92"/>
      <c r="AF220" s="92"/>
      <c r="AG220" s="92"/>
      <c r="AH220" s="90">
        <f t="shared" ref="AH220" si="1395">AC220*((1+AD220)+AE220+AF220+AG220)</f>
        <v>0</v>
      </c>
      <c r="AI220" s="90">
        <f>IF($AI219="",0,VLOOKUP(AI219,#REF!,2,FALSE))</f>
        <v>0</v>
      </c>
      <c r="AJ220" s="90">
        <f>IF($AJ219="",0,VLOOKUP(AJ219,#REF!,2,FALSE))</f>
        <v>0</v>
      </c>
      <c r="AK220" s="90">
        <f t="shared" ref="AK220:AL220" si="1396">IF(AI220="","",AI220*AK219)</f>
        <v>0</v>
      </c>
      <c r="AL220" s="90">
        <f t="shared" si="1396"/>
        <v>0</v>
      </c>
      <c r="AM220" s="90">
        <v>0</v>
      </c>
      <c r="AN220" s="90">
        <f t="shared" ref="AN220" si="1397">IF(AI220="",0,AK220*AN219)+IF(AJ220="",0,AL220*AN219)</f>
        <v>0</v>
      </c>
      <c r="AO220" s="90">
        <f t="shared" ref="AO220" si="1398">SUM(AK220:AN220)</f>
        <v>0</v>
      </c>
      <c r="AP220" s="90">
        <f t="shared" ref="AP220" si="1399">AH220+AO220</f>
        <v>0</v>
      </c>
      <c r="AQ220" s="11"/>
    </row>
    <row r="221" spans="2:43" s="2" customFormat="1" ht="20.25" customHeight="1">
      <c r="B221" s="93"/>
      <c r="C221" s="62"/>
      <c r="D221" s="62"/>
      <c r="E221" s="63"/>
      <c r="F221" s="64"/>
      <c r="G221" s="65"/>
      <c r="H221" s="65"/>
      <c r="I221" s="94"/>
      <c r="J221" s="66"/>
      <c r="K221" s="67"/>
      <c r="L221" s="68"/>
      <c r="M221" s="69"/>
      <c r="N221" s="69">
        <f t="shared" si="1257"/>
        <v>0</v>
      </c>
      <c r="O221" s="70"/>
      <c r="P221" s="71"/>
      <c r="Q221" s="72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3"/>
      <c r="S221" s="74"/>
      <c r="T221" s="74"/>
      <c r="U221" s="75"/>
      <c r="V221" s="76"/>
      <c r="W221" s="77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8"/>
      <c r="AJ221" s="79"/>
      <c r="AK221" s="80"/>
      <c r="AL221" s="80"/>
      <c r="AM221" s="80"/>
      <c r="AN221" s="80"/>
      <c r="AO221" s="74"/>
      <c r="AP221" s="74" t="str">
        <f t="shared" ref="AP221" si="1401">IF(AND($V222&lt;=0,$AH222=0,$AO222=0),"見積",IF(AND($V222=0,$AH222&lt;=0,$AO222=0),"材",IF(AND($V222=0,$AH222=0,$AO222&lt;=0),"労","複合")))</f>
        <v>複合</v>
      </c>
      <c r="AQ221" s="11"/>
    </row>
    <row r="222" spans="2:43" s="2" customFormat="1" ht="20.25" customHeight="1">
      <c r="B222" s="95"/>
      <c r="C222" s="81"/>
      <c r="D222" s="81"/>
      <c r="E222" s="82"/>
      <c r="F222" s="83"/>
      <c r="G222" s="84"/>
      <c r="H222" s="84"/>
      <c r="I222" s="99"/>
      <c r="J222" s="66"/>
      <c r="K222" s="67"/>
      <c r="L222" s="68"/>
      <c r="M222" s="85">
        <f>(C222)</f>
        <v>0</v>
      </c>
      <c r="N222" s="85">
        <f t="shared" si="1257"/>
        <v>0</v>
      </c>
      <c r="O222" s="86">
        <f>E222</f>
        <v>0</v>
      </c>
      <c r="P222" s="87">
        <f t="shared" ref="P222" si="1402">F222</f>
        <v>0</v>
      </c>
      <c r="Q222" s="88">
        <f t="shared" si="1196"/>
        <v>0</v>
      </c>
      <c r="R222" s="89"/>
      <c r="S222" s="90"/>
      <c r="T222" s="90"/>
      <c r="U222" s="56"/>
      <c r="V222" s="57" t="str">
        <f t="shared" ref="V222" si="1403">IF(COUNT(R222:T222)=0,"",ROUNDDOWN(MIN(R222:T222)*U222,-1))</f>
        <v/>
      </c>
      <c r="W222" s="91"/>
      <c r="X222" s="90"/>
      <c r="Y222" s="90"/>
      <c r="Z222" s="90"/>
      <c r="AA222" s="90">
        <f t="shared" ref="AA222" si="1404">MIN(V222:Z222)</f>
        <v>0</v>
      </c>
      <c r="AB222" s="92"/>
      <c r="AC222" s="90">
        <f t="shared" ref="AC222" si="1405">AA222*AB222</f>
        <v>0</v>
      </c>
      <c r="AD222" s="92"/>
      <c r="AE222" s="92"/>
      <c r="AF222" s="92"/>
      <c r="AG222" s="92"/>
      <c r="AH222" s="90">
        <f t="shared" ref="AH222" si="1406">AC222*((1+AD222)+AE222+AF222+AG222)</f>
        <v>0</v>
      </c>
      <c r="AI222" s="90">
        <f>IF($AI221="",0,VLOOKUP(AI221,#REF!,2,FALSE))</f>
        <v>0</v>
      </c>
      <c r="AJ222" s="90">
        <f>IF($AJ221="",0,VLOOKUP(AJ221,#REF!,2,FALSE))</f>
        <v>0</v>
      </c>
      <c r="AK222" s="90">
        <f t="shared" ref="AK222:AL222" si="1407">IF(AI222="","",AI222*AK221)</f>
        <v>0</v>
      </c>
      <c r="AL222" s="90">
        <f t="shared" si="1407"/>
        <v>0</v>
      </c>
      <c r="AM222" s="90">
        <v>0</v>
      </c>
      <c r="AN222" s="90">
        <f t="shared" ref="AN222" si="1408">IF(AI222="",0,AK222*AN221)+IF(AJ222="",0,AL222*AN221)</f>
        <v>0</v>
      </c>
      <c r="AO222" s="90">
        <f t="shared" ref="AO222" si="1409">SUM(AK222:AN222)</f>
        <v>0</v>
      </c>
      <c r="AP222" s="90">
        <f t="shared" ref="AP222" si="1410">AH222+AO222</f>
        <v>0</v>
      </c>
      <c r="AQ222" s="11"/>
    </row>
    <row r="223" spans="2:43" s="2" customFormat="1" ht="20.25" customHeight="1">
      <c r="B223" s="93"/>
      <c r="C223" s="62"/>
      <c r="D223" s="62"/>
      <c r="E223" s="63"/>
      <c r="F223" s="64"/>
      <c r="G223" s="65"/>
      <c r="H223" s="65"/>
      <c r="I223" s="94"/>
      <c r="J223" s="66"/>
      <c r="K223" s="67"/>
      <c r="L223" s="68"/>
      <c r="M223" s="69"/>
      <c r="N223" s="69">
        <f t="shared" si="1257"/>
        <v>0</v>
      </c>
      <c r="O223" s="70"/>
      <c r="P223" s="71"/>
      <c r="Q223" s="72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3"/>
      <c r="S223" s="74"/>
      <c r="T223" s="74"/>
      <c r="U223" s="75"/>
      <c r="V223" s="76"/>
      <c r="W223" s="77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8"/>
      <c r="AJ223" s="79"/>
      <c r="AK223" s="80"/>
      <c r="AL223" s="80"/>
      <c r="AM223" s="80"/>
      <c r="AN223" s="80"/>
      <c r="AO223" s="74"/>
      <c r="AP223" s="74" t="str">
        <f t="shared" ref="AP223" si="1412">IF(AND($V224&lt;=0,$AH224=0,$AO224=0),"見積",IF(AND($V224=0,$AH224&lt;=0,$AO224=0),"材",IF(AND($V224=0,$AH224=0,$AO224&lt;=0),"労","複合")))</f>
        <v>複合</v>
      </c>
      <c r="AQ223" s="11"/>
    </row>
    <row r="224" spans="2:43" s="2" customFormat="1" ht="20.25" customHeight="1">
      <c r="B224" s="95"/>
      <c r="C224" s="81"/>
      <c r="D224" s="81"/>
      <c r="E224" s="82"/>
      <c r="F224" s="83"/>
      <c r="G224" s="84"/>
      <c r="H224" s="84"/>
      <c r="I224" s="99"/>
      <c r="J224" s="66"/>
      <c r="K224" s="67"/>
      <c r="L224" s="68"/>
      <c r="M224" s="85">
        <f>(C224)</f>
        <v>0</v>
      </c>
      <c r="N224" s="85">
        <f t="shared" si="1257"/>
        <v>0</v>
      </c>
      <c r="O224" s="86">
        <f>E224</f>
        <v>0</v>
      </c>
      <c r="P224" s="87">
        <f t="shared" ref="P224" si="1413">F224</f>
        <v>0</v>
      </c>
      <c r="Q224" s="88">
        <f t="shared" si="1196"/>
        <v>0</v>
      </c>
      <c r="R224" s="89"/>
      <c r="S224" s="90"/>
      <c r="T224" s="90"/>
      <c r="U224" s="56"/>
      <c r="V224" s="57" t="str">
        <f t="shared" ref="V224" si="1414">IF(COUNT(R224:T224)=0,"",ROUNDDOWN(MIN(R224:T224)*U224,-1))</f>
        <v/>
      </c>
      <c r="W224" s="91"/>
      <c r="X224" s="90"/>
      <c r="Y224" s="90"/>
      <c r="Z224" s="90"/>
      <c r="AA224" s="90">
        <f t="shared" ref="AA224" si="1415">MIN(V224:Z224)</f>
        <v>0</v>
      </c>
      <c r="AB224" s="92"/>
      <c r="AC224" s="90">
        <f t="shared" ref="AC224" si="1416">AA224*AB224</f>
        <v>0</v>
      </c>
      <c r="AD224" s="92"/>
      <c r="AE224" s="92"/>
      <c r="AF224" s="92"/>
      <c r="AG224" s="92"/>
      <c r="AH224" s="90">
        <f t="shared" ref="AH224" si="1417">AC224*((1+AD224)+AE224+AF224+AG224)</f>
        <v>0</v>
      </c>
      <c r="AI224" s="90">
        <f>IF($AI223="",0,VLOOKUP(AI223,#REF!,2,FALSE))</f>
        <v>0</v>
      </c>
      <c r="AJ224" s="90">
        <f>IF($AJ223="",0,VLOOKUP(AJ223,#REF!,2,FALSE))</f>
        <v>0</v>
      </c>
      <c r="AK224" s="90">
        <f t="shared" ref="AK224:AL224" si="1418">IF(AI224="","",AI224*AK223)</f>
        <v>0</v>
      </c>
      <c r="AL224" s="90">
        <f t="shared" si="1418"/>
        <v>0</v>
      </c>
      <c r="AM224" s="90">
        <v>0</v>
      </c>
      <c r="AN224" s="90">
        <f t="shared" ref="AN224" si="1419">IF(AI224="",0,AK224*AN223)+IF(AJ224="",0,AL224*AN223)</f>
        <v>0</v>
      </c>
      <c r="AO224" s="90">
        <f t="shared" ref="AO224" si="1420">SUM(AK224:AN224)</f>
        <v>0</v>
      </c>
      <c r="AP224" s="90">
        <f t="shared" ref="AP224" si="1421">AH224+AO224</f>
        <v>0</v>
      </c>
      <c r="AQ224" s="11"/>
    </row>
    <row r="225" spans="2:43" s="2" customFormat="1" ht="20.25" customHeight="1">
      <c r="B225" s="93"/>
      <c r="C225" s="62"/>
      <c r="D225" s="62"/>
      <c r="E225" s="63"/>
      <c r="F225" s="64"/>
      <c r="G225" s="65"/>
      <c r="H225" s="65"/>
      <c r="I225" s="94"/>
      <c r="J225" s="66"/>
      <c r="K225" s="67"/>
      <c r="L225" s="68"/>
      <c r="M225" s="69"/>
      <c r="N225" s="69">
        <f t="shared" si="1257"/>
        <v>0</v>
      </c>
      <c r="O225" s="70"/>
      <c r="P225" s="71"/>
      <c r="Q225" s="72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3"/>
      <c r="S225" s="74"/>
      <c r="T225" s="74"/>
      <c r="U225" s="75"/>
      <c r="V225" s="76"/>
      <c r="W225" s="77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8"/>
      <c r="AJ225" s="79"/>
      <c r="AK225" s="80"/>
      <c r="AL225" s="80"/>
      <c r="AM225" s="80"/>
      <c r="AN225" s="80"/>
      <c r="AO225" s="74"/>
      <c r="AP225" s="74" t="str">
        <f t="shared" ref="AP225" si="1423">IF(AND($V226&lt;=0,$AH226=0,$AO226=0),"見積",IF(AND($V226=0,$AH226&lt;=0,$AO226=0),"材",IF(AND($V226=0,$AH226=0,$AO226&lt;=0),"労","複合")))</f>
        <v>複合</v>
      </c>
      <c r="AQ225" s="11"/>
    </row>
    <row r="226" spans="2:43" s="2" customFormat="1" ht="20.25" customHeight="1">
      <c r="B226" s="95"/>
      <c r="C226" s="81"/>
      <c r="D226" s="81"/>
      <c r="E226" s="82"/>
      <c r="F226" s="83"/>
      <c r="G226" s="84"/>
      <c r="H226" s="84"/>
      <c r="I226" s="99"/>
      <c r="J226" s="66"/>
      <c r="K226" s="67"/>
      <c r="L226" s="68"/>
      <c r="M226" s="85">
        <f>(C226)</f>
        <v>0</v>
      </c>
      <c r="N226" s="85">
        <f t="shared" si="1257"/>
        <v>0</v>
      </c>
      <c r="O226" s="86">
        <f>E226</f>
        <v>0</v>
      </c>
      <c r="P226" s="87">
        <f t="shared" ref="P226" si="1424">F226</f>
        <v>0</v>
      </c>
      <c r="Q226" s="88">
        <f t="shared" si="1196"/>
        <v>0</v>
      </c>
      <c r="R226" s="89"/>
      <c r="S226" s="90"/>
      <c r="T226" s="90"/>
      <c r="U226" s="56"/>
      <c r="V226" s="57" t="str">
        <f t="shared" ref="V226" si="1425">IF(COUNT(R226:T226)=0,"",ROUNDDOWN(MIN(R226:T226)*U226,-1))</f>
        <v/>
      </c>
      <c r="W226" s="91"/>
      <c r="X226" s="90"/>
      <c r="Y226" s="90"/>
      <c r="Z226" s="90"/>
      <c r="AA226" s="90">
        <f t="shared" ref="AA226" si="1426">MIN(V226:Z226)</f>
        <v>0</v>
      </c>
      <c r="AB226" s="92"/>
      <c r="AC226" s="90">
        <f t="shared" ref="AC226" si="1427">AA226*AB226</f>
        <v>0</v>
      </c>
      <c r="AD226" s="92"/>
      <c r="AE226" s="92"/>
      <c r="AF226" s="92"/>
      <c r="AG226" s="92"/>
      <c r="AH226" s="90">
        <f t="shared" ref="AH226" si="1428">AC226*((1+AD226)+AE226+AF226+AG226)</f>
        <v>0</v>
      </c>
      <c r="AI226" s="90">
        <f>IF($AI225="",0,VLOOKUP(AI225,#REF!,2,FALSE))</f>
        <v>0</v>
      </c>
      <c r="AJ226" s="90">
        <f>IF($AJ225="",0,VLOOKUP(AJ225,#REF!,2,FALSE))</f>
        <v>0</v>
      </c>
      <c r="AK226" s="90">
        <f t="shared" ref="AK226:AL226" si="1429">IF(AI226="","",AI226*AK225)</f>
        <v>0</v>
      </c>
      <c r="AL226" s="90">
        <f t="shared" si="1429"/>
        <v>0</v>
      </c>
      <c r="AM226" s="90">
        <v>0</v>
      </c>
      <c r="AN226" s="90">
        <f t="shared" ref="AN226" si="1430">IF(AI226="",0,AK226*AN225)+IF(AJ226="",0,AL226*AN225)</f>
        <v>0</v>
      </c>
      <c r="AO226" s="90">
        <f t="shared" ref="AO226" si="1431">SUM(AK226:AN226)</f>
        <v>0</v>
      </c>
      <c r="AP226" s="90">
        <f t="shared" ref="AP226" si="1432">AH226+AO226</f>
        <v>0</v>
      </c>
      <c r="AQ226" s="11"/>
    </row>
    <row r="227" spans="2:43" s="2" customFormat="1" ht="20.25" customHeight="1">
      <c r="B227" s="93"/>
      <c r="C227" s="62"/>
      <c r="D227" s="62"/>
      <c r="E227" s="63"/>
      <c r="F227" s="64"/>
      <c r="G227" s="65"/>
      <c r="H227" s="65"/>
      <c r="I227" s="94"/>
      <c r="J227" s="66"/>
      <c r="K227" s="67"/>
      <c r="L227" s="68"/>
      <c r="M227" s="69"/>
      <c r="N227" s="69">
        <f t="shared" si="1257"/>
        <v>0</v>
      </c>
      <c r="O227" s="70"/>
      <c r="P227" s="71"/>
      <c r="Q227" s="72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3"/>
      <c r="S227" s="74"/>
      <c r="T227" s="74"/>
      <c r="U227" s="75"/>
      <c r="V227" s="76"/>
      <c r="W227" s="77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8"/>
      <c r="AJ227" s="79"/>
      <c r="AK227" s="80"/>
      <c r="AL227" s="80"/>
      <c r="AM227" s="80"/>
      <c r="AN227" s="80"/>
      <c r="AO227" s="74"/>
      <c r="AP227" s="74" t="str">
        <f t="shared" ref="AP227" si="1434">IF(AND($V228&lt;=0,$AH228=0,$AO228=0),"見積",IF(AND($V228=0,$AH228&lt;=0,$AO228=0),"材",IF(AND($V228=0,$AH228=0,$AO228&lt;=0),"労","複合")))</f>
        <v>複合</v>
      </c>
      <c r="AQ227" s="11"/>
    </row>
    <row r="228" spans="2:43" s="2" customFormat="1" ht="20.25" customHeight="1">
      <c r="B228" s="95"/>
      <c r="C228" s="81"/>
      <c r="D228" s="81"/>
      <c r="E228" s="82"/>
      <c r="F228" s="83"/>
      <c r="G228" s="84"/>
      <c r="H228" s="84"/>
      <c r="I228" s="99"/>
      <c r="J228" s="66"/>
      <c r="K228" s="67"/>
      <c r="L228" s="68"/>
      <c r="M228" s="85">
        <f>(C228)</f>
        <v>0</v>
      </c>
      <c r="N228" s="85">
        <f t="shared" si="1257"/>
        <v>0</v>
      </c>
      <c r="O228" s="86">
        <f>E228</f>
        <v>0</v>
      </c>
      <c r="P228" s="87">
        <f t="shared" ref="P228" si="1435">F228</f>
        <v>0</v>
      </c>
      <c r="Q228" s="88">
        <f t="shared" si="1196"/>
        <v>0</v>
      </c>
      <c r="R228" s="89"/>
      <c r="S228" s="90"/>
      <c r="T228" s="90"/>
      <c r="U228" s="56"/>
      <c r="V228" s="57" t="str">
        <f t="shared" ref="V228" si="1436">IF(COUNT(R228:T228)=0,"",ROUNDDOWN(MIN(R228:T228)*U228,-1))</f>
        <v/>
      </c>
      <c r="W228" s="91"/>
      <c r="X228" s="90"/>
      <c r="Y228" s="90"/>
      <c r="Z228" s="90"/>
      <c r="AA228" s="90">
        <f t="shared" ref="AA228" si="1437">MIN(V228:Z228)</f>
        <v>0</v>
      </c>
      <c r="AB228" s="92"/>
      <c r="AC228" s="90">
        <f t="shared" ref="AC228" si="1438">AA228*AB228</f>
        <v>0</v>
      </c>
      <c r="AD228" s="92"/>
      <c r="AE228" s="92"/>
      <c r="AF228" s="92"/>
      <c r="AG228" s="92"/>
      <c r="AH228" s="90">
        <f t="shared" ref="AH228" si="1439">AC228*((1+AD228)+AE228+AF228+AG228)</f>
        <v>0</v>
      </c>
      <c r="AI228" s="90">
        <f>IF($AI227="",0,VLOOKUP(AI227,#REF!,2,FALSE))</f>
        <v>0</v>
      </c>
      <c r="AJ228" s="90">
        <f>IF($AJ227="",0,VLOOKUP(AJ227,#REF!,2,FALSE))</f>
        <v>0</v>
      </c>
      <c r="AK228" s="90">
        <f t="shared" ref="AK228:AL228" si="1440">IF(AI228="","",AI228*AK227)</f>
        <v>0</v>
      </c>
      <c r="AL228" s="90">
        <f t="shared" si="1440"/>
        <v>0</v>
      </c>
      <c r="AM228" s="90">
        <v>0</v>
      </c>
      <c r="AN228" s="90">
        <f t="shared" ref="AN228" si="1441">IF(AI228="",0,AK228*AN227)+IF(AJ228="",0,AL228*AN227)</f>
        <v>0</v>
      </c>
      <c r="AO228" s="90">
        <f t="shared" ref="AO228" si="1442">SUM(AK228:AN228)</f>
        <v>0</v>
      </c>
      <c r="AP228" s="90">
        <f t="shared" ref="AP228" si="1443">AH228+AO228</f>
        <v>0</v>
      </c>
      <c r="AQ228" s="11"/>
    </row>
    <row r="229" spans="2:43" s="2" customFormat="1" ht="20.25" customHeight="1">
      <c r="B229" s="93"/>
      <c r="C229" s="62"/>
      <c r="D229" s="62"/>
      <c r="E229" s="63"/>
      <c r="F229" s="64"/>
      <c r="G229" s="65"/>
      <c r="H229" s="65"/>
      <c r="I229" s="94"/>
      <c r="J229" s="66"/>
      <c r="K229" s="67"/>
      <c r="L229" s="68"/>
      <c r="M229" s="69"/>
      <c r="N229" s="69">
        <f t="shared" si="1257"/>
        <v>0</v>
      </c>
      <c r="O229" s="70"/>
      <c r="P229" s="71"/>
      <c r="Q229" s="72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3"/>
      <c r="S229" s="74"/>
      <c r="T229" s="74"/>
      <c r="U229" s="75"/>
      <c r="V229" s="76"/>
      <c r="W229" s="77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8"/>
      <c r="AJ229" s="79"/>
      <c r="AK229" s="80"/>
      <c r="AL229" s="80"/>
      <c r="AM229" s="80"/>
      <c r="AN229" s="80"/>
      <c r="AO229" s="74"/>
      <c r="AP229" s="74" t="str">
        <f t="shared" ref="AP229" si="1445">IF(AND($V230&lt;=0,$AH230=0,$AO230=0),"見積",IF(AND($V230=0,$AH230&lt;=0,$AO230=0),"材",IF(AND($V230=0,$AH230=0,$AO230&lt;=0),"労","複合")))</f>
        <v>複合</v>
      </c>
      <c r="AQ229" s="11"/>
    </row>
    <row r="230" spans="2:43" s="2" customFormat="1" ht="20.25" customHeight="1">
      <c r="B230" s="95"/>
      <c r="C230" s="81"/>
      <c r="D230" s="81"/>
      <c r="E230" s="82"/>
      <c r="F230" s="83"/>
      <c r="G230" s="84"/>
      <c r="H230" s="84"/>
      <c r="I230" s="99"/>
      <c r="J230" s="66"/>
      <c r="K230" s="67"/>
      <c r="L230" s="68"/>
      <c r="M230" s="85">
        <f>(C230)</f>
        <v>0</v>
      </c>
      <c r="N230" s="85">
        <f t="shared" si="1257"/>
        <v>0</v>
      </c>
      <c r="O230" s="86">
        <f>E230</f>
        <v>0</v>
      </c>
      <c r="P230" s="87">
        <f t="shared" ref="P230" si="1446">F230</f>
        <v>0</v>
      </c>
      <c r="Q230" s="88">
        <f t="shared" si="1196"/>
        <v>0</v>
      </c>
      <c r="R230" s="89"/>
      <c r="S230" s="90"/>
      <c r="T230" s="90"/>
      <c r="U230" s="56"/>
      <c r="V230" s="57" t="str">
        <f t="shared" ref="V230" si="1447">IF(COUNT(R230:T230)=0,"",ROUNDDOWN(MIN(R230:T230)*U230,-1))</f>
        <v/>
      </c>
      <c r="W230" s="91"/>
      <c r="X230" s="90"/>
      <c r="Y230" s="90"/>
      <c r="Z230" s="90"/>
      <c r="AA230" s="90">
        <f t="shared" ref="AA230" si="1448">MIN(V230:Z230)</f>
        <v>0</v>
      </c>
      <c r="AB230" s="92"/>
      <c r="AC230" s="90">
        <f t="shared" ref="AC230" si="1449">AA230*AB230</f>
        <v>0</v>
      </c>
      <c r="AD230" s="92"/>
      <c r="AE230" s="92"/>
      <c r="AF230" s="92"/>
      <c r="AG230" s="92"/>
      <c r="AH230" s="90">
        <f t="shared" ref="AH230" si="1450">AC230*((1+AD230)+AE230+AF230+AG230)</f>
        <v>0</v>
      </c>
      <c r="AI230" s="90">
        <f>IF($AI229="",0,VLOOKUP(AI229,#REF!,2,FALSE))</f>
        <v>0</v>
      </c>
      <c r="AJ230" s="90">
        <f>IF($AJ229="",0,VLOOKUP(AJ229,#REF!,2,FALSE))</f>
        <v>0</v>
      </c>
      <c r="AK230" s="90">
        <f t="shared" ref="AK230:AL230" si="1451">IF(AI230="","",AI230*AK229)</f>
        <v>0</v>
      </c>
      <c r="AL230" s="90">
        <f t="shared" si="1451"/>
        <v>0</v>
      </c>
      <c r="AM230" s="90">
        <v>0</v>
      </c>
      <c r="AN230" s="90">
        <f t="shared" ref="AN230" si="1452">IF(AI230="",0,AK230*AN229)+IF(AJ230="",0,AL230*AN229)</f>
        <v>0</v>
      </c>
      <c r="AO230" s="90">
        <f t="shared" ref="AO230" si="1453">SUM(AK230:AN230)</f>
        <v>0</v>
      </c>
      <c r="AP230" s="90">
        <f t="shared" ref="AP230" si="1454">AH230+AO230</f>
        <v>0</v>
      </c>
      <c r="AQ230" s="11"/>
    </row>
    <row r="231" spans="2:43" s="2" customFormat="1" ht="20.25" customHeight="1">
      <c r="B231" s="93"/>
      <c r="C231" s="62"/>
      <c r="D231" s="62"/>
      <c r="E231" s="63"/>
      <c r="F231" s="64"/>
      <c r="G231" s="65"/>
      <c r="H231" s="65"/>
      <c r="I231" s="94"/>
      <c r="J231" s="66"/>
      <c r="K231" s="67"/>
      <c r="L231" s="68"/>
      <c r="M231" s="69"/>
      <c r="N231" s="69">
        <f t="shared" si="1257"/>
        <v>0</v>
      </c>
      <c r="O231" s="70"/>
      <c r="P231" s="71"/>
      <c r="Q231" s="72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3"/>
      <c r="S231" s="74"/>
      <c r="T231" s="74"/>
      <c r="U231" s="75"/>
      <c r="V231" s="76"/>
      <c r="W231" s="77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8"/>
      <c r="AJ231" s="79"/>
      <c r="AK231" s="80"/>
      <c r="AL231" s="80"/>
      <c r="AM231" s="80"/>
      <c r="AN231" s="80"/>
      <c r="AO231" s="74"/>
      <c r="AP231" s="74" t="str">
        <f t="shared" ref="AP231" si="1456">IF(AND($V232&lt;=0,$AH232=0,$AO232=0),"見積",IF(AND($V232=0,$AH232&lt;=0,$AO232=0),"材",IF(AND($V232=0,$AH232=0,$AO232&lt;=0),"労","複合")))</f>
        <v>複合</v>
      </c>
      <c r="AQ231" s="11"/>
    </row>
    <row r="232" spans="2:43" s="2" customFormat="1" ht="20.25" customHeight="1">
      <c r="B232" s="95"/>
      <c r="C232" s="83"/>
      <c r="D232" s="81"/>
      <c r="E232" s="82"/>
      <c r="F232" s="83"/>
      <c r="G232" s="84"/>
      <c r="H232" s="84"/>
      <c r="I232" s="99"/>
      <c r="J232" s="66"/>
      <c r="K232" s="67"/>
      <c r="L232" s="68"/>
      <c r="M232" s="85">
        <f>(C232)</f>
        <v>0</v>
      </c>
      <c r="N232" s="85">
        <f t="shared" si="1257"/>
        <v>0</v>
      </c>
      <c r="O232" s="86">
        <f>E232</f>
        <v>0</v>
      </c>
      <c r="P232" s="87">
        <f t="shared" ref="P232" si="1457">F232</f>
        <v>0</v>
      </c>
      <c r="Q232" s="88">
        <f t="shared" si="1196"/>
        <v>0</v>
      </c>
      <c r="R232" s="89"/>
      <c r="S232" s="90"/>
      <c r="T232" s="90"/>
      <c r="U232" s="56"/>
      <c r="V232" s="57" t="str">
        <f t="shared" ref="V232" si="1458">IF(COUNT(R232:T232)=0,"",ROUNDDOWN(MIN(R232:T232)*U232,-1))</f>
        <v/>
      </c>
      <c r="W232" s="91"/>
      <c r="X232" s="90"/>
      <c r="Y232" s="90"/>
      <c r="Z232" s="90"/>
      <c r="AA232" s="90">
        <f t="shared" ref="AA232" si="1459">MIN(V232:Z232)</f>
        <v>0</v>
      </c>
      <c r="AB232" s="92"/>
      <c r="AC232" s="90">
        <f t="shared" ref="AC232" si="1460">AA232*AB232</f>
        <v>0</v>
      </c>
      <c r="AD232" s="92"/>
      <c r="AE232" s="92"/>
      <c r="AF232" s="92"/>
      <c r="AG232" s="92"/>
      <c r="AH232" s="90">
        <f t="shared" ref="AH232" si="1461">AC232*((1+AD232)+AE232+AF232+AG232)</f>
        <v>0</v>
      </c>
      <c r="AI232" s="90">
        <f>IF($AI231="",0,VLOOKUP(AI231,#REF!,2,FALSE))</f>
        <v>0</v>
      </c>
      <c r="AJ232" s="90">
        <f>IF($AJ231="",0,VLOOKUP(AJ231,#REF!,2,FALSE))</f>
        <v>0</v>
      </c>
      <c r="AK232" s="90">
        <f t="shared" ref="AK232:AL232" si="1462">IF(AI232="","",AI232*AK231)</f>
        <v>0</v>
      </c>
      <c r="AL232" s="90">
        <f t="shared" si="1462"/>
        <v>0</v>
      </c>
      <c r="AM232" s="90">
        <v>0</v>
      </c>
      <c r="AN232" s="90">
        <f t="shared" ref="AN232" si="1463">IF(AI232="",0,AK232*AN231)+IF(AJ232="",0,AL232*AN231)</f>
        <v>0</v>
      </c>
      <c r="AO232" s="90">
        <f t="shared" ref="AO232" si="1464">SUM(AK232:AN232)</f>
        <v>0</v>
      </c>
      <c r="AP232" s="90">
        <f t="shared" ref="AP232" si="1465">AH232+AO232</f>
        <v>0</v>
      </c>
      <c r="AQ232" s="11"/>
    </row>
    <row r="233" spans="2:43" s="2" customFormat="1" ht="20.25" customHeight="1">
      <c r="B233" s="93"/>
      <c r="C233" s="62"/>
      <c r="D233" s="62"/>
      <c r="E233" s="63"/>
      <c r="F233" s="64"/>
      <c r="G233" s="65"/>
      <c r="H233" s="65"/>
      <c r="I233" s="94"/>
      <c r="J233" s="66"/>
      <c r="K233" s="67"/>
      <c r="L233" s="68"/>
      <c r="M233" s="69"/>
      <c r="N233" s="69">
        <f t="shared" si="1257"/>
        <v>0</v>
      </c>
      <c r="O233" s="70"/>
      <c r="P233" s="71"/>
      <c r="Q233" s="72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3"/>
      <c r="S233" s="74"/>
      <c r="T233" s="74"/>
      <c r="U233" s="75"/>
      <c r="V233" s="76"/>
      <c r="W233" s="77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8"/>
      <c r="AJ233" s="79"/>
      <c r="AK233" s="80"/>
      <c r="AL233" s="80"/>
      <c r="AM233" s="80"/>
      <c r="AN233" s="80"/>
      <c r="AO233" s="74"/>
      <c r="AP233" s="74" t="str">
        <f t="shared" ref="AP233" si="1467">IF(AND($V234&lt;=0,$AH234=0,$AO234=0),"見積",IF(AND($V234=0,$AH234&lt;=0,$AO234=0),"材",IF(AND($V234=0,$AH234=0,$AO234&lt;=0),"労","複合")))</f>
        <v>複合</v>
      </c>
      <c r="AQ233" s="11"/>
    </row>
    <row r="234" spans="2:43" s="2" customFormat="1" ht="20.25" customHeight="1">
      <c r="B234" s="95"/>
      <c r="C234" s="81"/>
      <c r="D234" s="81"/>
      <c r="E234" s="82"/>
      <c r="F234" s="83"/>
      <c r="G234" s="84"/>
      <c r="H234" s="84"/>
      <c r="I234" s="99"/>
      <c r="J234" s="66"/>
      <c r="K234" s="67"/>
      <c r="L234" s="68"/>
      <c r="M234" s="85">
        <f>(C234)</f>
        <v>0</v>
      </c>
      <c r="N234" s="85">
        <f t="shared" si="1257"/>
        <v>0</v>
      </c>
      <c r="O234" s="86">
        <f>E234</f>
        <v>0</v>
      </c>
      <c r="P234" s="87">
        <f t="shared" ref="P234" si="1468">F234</f>
        <v>0</v>
      </c>
      <c r="Q234" s="88">
        <f t="shared" si="1196"/>
        <v>0</v>
      </c>
      <c r="R234" s="89"/>
      <c r="S234" s="90"/>
      <c r="T234" s="90"/>
      <c r="U234" s="56"/>
      <c r="V234" s="57" t="str">
        <f t="shared" ref="V234" si="1469">IF(COUNT(R234:T234)=0,"",ROUNDDOWN(MIN(R234:T234)*U234,-1))</f>
        <v/>
      </c>
      <c r="W234" s="91"/>
      <c r="X234" s="90"/>
      <c r="Y234" s="90"/>
      <c r="Z234" s="90"/>
      <c r="AA234" s="90">
        <f t="shared" ref="AA234" si="1470">MIN(V234:Z234)</f>
        <v>0</v>
      </c>
      <c r="AB234" s="92"/>
      <c r="AC234" s="90">
        <f t="shared" ref="AC234" si="1471">AA234*AB234</f>
        <v>0</v>
      </c>
      <c r="AD234" s="92"/>
      <c r="AE234" s="92"/>
      <c r="AF234" s="92"/>
      <c r="AG234" s="92"/>
      <c r="AH234" s="90">
        <f t="shared" ref="AH234" si="1472">AC234*((1+AD234)+AE234+AF234+AG234)</f>
        <v>0</v>
      </c>
      <c r="AI234" s="90">
        <f>IF($AI233="",0,VLOOKUP(AI233,#REF!,2,FALSE))</f>
        <v>0</v>
      </c>
      <c r="AJ234" s="90">
        <f>IF($AJ233="",0,VLOOKUP(AJ233,#REF!,2,FALSE))</f>
        <v>0</v>
      </c>
      <c r="AK234" s="90">
        <f t="shared" ref="AK234:AL234" si="1473">IF(AI234="","",AI234*AK233)</f>
        <v>0</v>
      </c>
      <c r="AL234" s="90">
        <f t="shared" si="1473"/>
        <v>0</v>
      </c>
      <c r="AM234" s="90">
        <v>0</v>
      </c>
      <c r="AN234" s="90">
        <f t="shared" ref="AN234" si="1474">IF(AI234="",0,AK234*AN233)+IF(AJ234="",0,AL234*AN233)</f>
        <v>0</v>
      </c>
      <c r="AO234" s="90">
        <f t="shared" ref="AO234" si="1475">SUM(AK234:AN234)</f>
        <v>0</v>
      </c>
      <c r="AP234" s="90">
        <f t="shared" ref="AP234" si="1476">AH234+AO234</f>
        <v>0</v>
      </c>
      <c r="AQ234" s="11"/>
    </row>
    <row r="235" spans="2:43" s="2" customFormat="1" ht="20.25" customHeight="1">
      <c r="B235" s="93"/>
      <c r="C235" s="62"/>
      <c r="D235" s="62"/>
      <c r="E235" s="63"/>
      <c r="F235" s="64"/>
      <c r="G235" s="65"/>
      <c r="H235" s="65"/>
      <c r="I235" s="94"/>
      <c r="J235" s="66"/>
      <c r="K235" s="67"/>
      <c r="L235" s="68"/>
      <c r="M235" s="69"/>
      <c r="N235" s="69">
        <f t="shared" si="1257"/>
        <v>0</v>
      </c>
      <c r="O235" s="70"/>
      <c r="P235" s="71"/>
      <c r="Q235" s="72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3"/>
      <c r="S235" s="74"/>
      <c r="T235" s="74"/>
      <c r="U235" s="75"/>
      <c r="V235" s="76"/>
      <c r="W235" s="77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8"/>
      <c r="AJ235" s="79"/>
      <c r="AK235" s="80"/>
      <c r="AL235" s="80"/>
      <c r="AM235" s="80"/>
      <c r="AN235" s="80"/>
      <c r="AO235" s="74"/>
      <c r="AP235" s="74" t="str">
        <f t="shared" ref="AP235" si="1478">IF(AND($V236&lt;=0,$AH236=0,$AO236=0),"見積",IF(AND($V236=0,$AH236&lt;=0,$AO236=0),"材",IF(AND($V236=0,$AH236=0,$AO236&lt;=0),"労","複合")))</f>
        <v>複合</v>
      </c>
      <c r="AQ235" s="11"/>
    </row>
    <row r="236" spans="2:43" s="2" customFormat="1" ht="20.25" customHeight="1">
      <c r="B236" s="95"/>
      <c r="C236" s="81"/>
      <c r="D236" s="81"/>
      <c r="E236" s="82"/>
      <c r="F236" s="83"/>
      <c r="G236" s="84"/>
      <c r="H236" s="84"/>
      <c r="I236" s="99"/>
      <c r="J236" s="66"/>
      <c r="K236" s="67"/>
      <c r="L236" s="68"/>
      <c r="M236" s="85">
        <f>(C236)</f>
        <v>0</v>
      </c>
      <c r="N236" s="85">
        <f t="shared" si="1257"/>
        <v>0</v>
      </c>
      <c r="O236" s="86">
        <f>E236</f>
        <v>0</v>
      </c>
      <c r="P236" s="87">
        <f t="shared" ref="P236" si="1479">F236</f>
        <v>0</v>
      </c>
      <c r="Q236" s="88">
        <f t="shared" si="1196"/>
        <v>0</v>
      </c>
      <c r="R236" s="89"/>
      <c r="S236" s="90"/>
      <c r="T236" s="90"/>
      <c r="U236" s="56"/>
      <c r="V236" s="57" t="str">
        <f t="shared" ref="V236" si="1480">IF(COUNT(R236:T236)=0,"",ROUNDDOWN(MIN(R236:T236)*U236,-1))</f>
        <v/>
      </c>
      <c r="W236" s="91"/>
      <c r="X236" s="90"/>
      <c r="Y236" s="90"/>
      <c r="Z236" s="90"/>
      <c r="AA236" s="90">
        <f t="shared" ref="AA236" si="1481">MIN(V236:Z236)</f>
        <v>0</v>
      </c>
      <c r="AB236" s="92"/>
      <c r="AC236" s="90">
        <f t="shared" ref="AC236" si="1482">AA236*AB236</f>
        <v>0</v>
      </c>
      <c r="AD236" s="92"/>
      <c r="AE236" s="92"/>
      <c r="AF236" s="92"/>
      <c r="AG236" s="92"/>
      <c r="AH236" s="90">
        <f t="shared" ref="AH236" si="1483">AC236*((1+AD236)+AE236+AF236+AG236)</f>
        <v>0</v>
      </c>
      <c r="AI236" s="90">
        <f>IF($AI235="",0,VLOOKUP(AI235,#REF!,2,FALSE))</f>
        <v>0</v>
      </c>
      <c r="AJ236" s="90">
        <f>IF($AJ235="",0,VLOOKUP(AJ235,#REF!,2,FALSE))</f>
        <v>0</v>
      </c>
      <c r="AK236" s="90">
        <f t="shared" ref="AK236:AL236" si="1484">IF(AI236="","",AI236*AK235)</f>
        <v>0</v>
      </c>
      <c r="AL236" s="90">
        <f t="shared" si="1484"/>
        <v>0</v>
      </c>
      <c r="AM236" s="90">
        <v>0</v>
      </c>
      <c r="AN236" s="90">
        <f t="shared" ref="AN236" si="1485">IF(AI236="",0,AK236*AN235)+IF(AJ236="",0,AL236*AN235)</f>
        <v>0</v>
      </c>
      <c r="AO236" s="90">
        <f t="shared" ref="AO236" si="1486">SUM(AK236:AN236)</f>
        <v>0</v>
      </c>
      <c r="AP236" s="90">
        <f t="shared" ref="AP236" si="1487">AH236+AO236</f>
        <v>0</v>
      </c>
      <c r="AQ236" s="11"/>
    </row>
    <row r="237" spans="2:43" s="2" customFormat="1" ht="20.25" customHeight="1">
      <c r="B237" s="93"/>
      <c r="C237" s="62"/>
      <c r="D237" s="62"/>
      <c r="E237" s="63"/>
      <c r="F237" s="64"/>
      <c r="G237" s="65"/>
      <c r="H237" s="65"/>
      <c r="I237" s="94"/>
      <c r="J237" s="66"/>
      <c r="K237" s="67"/>
      <c r="L237" s="68"/>
      <c r="M237" s="69"/>
      <c r="N237" s="69">
        <f t="shared" si="1257"/>
        <v>0</v>
      </c>
      <c r="O237" s="70"/>
      <c r="P237" s="71"/>
      <c r="Q237" s="72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3"/>
      <c r="S237" s="74"/>
      <c r="T237" s="74"/>
      <c r="U237" s="75"/>
      <c r="V237" s="76"/>
      <c r="W237" s="77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8"/>
      <c r="AJ237" s="79"/>
      <c r="AK237" s="80"/>
      <c r="AL237" s="80"/>
      <c r="AM237" s="80"/>
      <c r="AN237" s="80"/>
      <c r="AO237" s="74"/>
      <c r="AP237" s="74" t="str">
        <f t="shared" ref="AP237" si="1489">IF(AND($V238&lt;=0,$AH238=0,$AO238=0),"見積",IF(AND($V238=0,$AH238&lt;=0,$AO238=0),"材",IF(AND($V238=0,$AH238=0,$AO238&lt;=0),"労","複合")))</f>
        <v>複合</v>
      </c>
      <c r="AQ237" s="11"/>
    </row>
    <row r="238" spans="2:43" s="2" customFormat="1" ht="20.25" customHeight="1">
      <c r="B238" s="95"/>
      <c r="C238" s="81"/>
      <c r="D238" s="81"/>
      <c r="E238" s="82"/>
      <c r="F238" s="83"/>
      <c r="G238" s="84"/>
      <c r="H238" s="84"/>
      <c r="I238" s="99"/>
      <c r="J238" s="66"/>
      <c r="K238" s="67"/>
      <c r="L238" s="68"/>
      <c r="M238" s="85">
        <f>(C238)</f>
        <v>0</v>
      </c>
      <c r="N238" s="85">
        <f t="shared" si="1257"/>
        <v>0</v>
      </c>
      <c r="O238" s="86">
        <f>E238</f>
        <v>0</v>
      </c>
      <c r="P238" s="87">
        <f t="shared" ref="P238" si="1490">F238</f>
        <v>0</v>
      </c>
      <c r="Q238" s="88">
        <f t="shared" si="1196"/>
        <v>0</v>
      </c>
      <c r="R238" s="89"/>
      <c r="S238" s="90"/>
      <c r="T238" s="90"/>
      <c r="U238" s="56"/>
      <c r="V238" s="57" t="str">
        <f t="shared" ref="V238" si="1491">IF(COUNT(R238:T238)=0,"",ROUNDDOWN(MIN(R238:T238)*U238,-1))</f>
        <v/>
      </c>
      <c r="W238" s="91"/>
      <c r="X238" s="90"/>
      <c r="Y238" s="90"/>
      <c r="Z238" s="90"/>
      <c r="AA238" s="90">
        <f t="shared" ref="AA238" si="1492">MIN(V238:Z238)</f>
        <v>0</v>
      </c>
      <c r="AB238" s="92"/>
      <c r="AC238" s="90">
        <f t="shared" ref="AC238" si="1493">AA238*AB238</f>
        <v>0</v>
      </c>
      <c r="AD238" s="92"/>
      <c r="AE238" s="92"/>
      <c r="AF238" s="92"/>
      <c r="AG238" s="92"/>
      <c r="AH238" s="90">
        <f t="shared" ref="AH238" si="1494">AC238*((1+AD238)+AE238+AF238+AG238)</f>
        <v>0</v>
      </c>
      <c r="AI238" s="90">
        <f>IF($AI237="",0,VLOOKUP(AI237,#REF!,2,FALSE))</f>
        <v>0</v>
      </c>
      <c r="AJ238" s="90">
        <f>IF($AJ237="",0,VLOOKUP(AJ237,#REF!,2,FALSE))</f>
        <v>0</v>
      </c>
      <c r="AK238" s="90">
        <f t="shared" ref="AK238:AL238" si="1495">IF(AI238="","",AI238*AK237)</f>
        <v>0</v>
      </c>
      <c r="AL238" s="90">
        <f t="shared" si="1495"/>
        <v>0</v>
      </c>
      <c r="AM238" s="90">
        <v>0</v>
      </c>
      <c r="AN238" s="90">
        <f t="shared" ref="AN238" si="1496">IF(AI238="",0,AK238*AN237)+IF(AJ238="",0,AL238*AN237)</f>
        <v>0</v>
      </c>
      <c r="AO238" s="90">
        <f t="shared" ref="AO238" si="1497">SUM(AK238:AN238)</f>
        <v>0</v>
      </c>
      <c r="AP238" s="90">
        <f t="shared" ref="AP238" si="1498">AH238+AO238</f>
        <v>0</v>
      </c>
      <c r="AQ238" s="11"/>
    </row>
    <row r="239" spans="2:43" s="2" customFormat="1" ht="20.25" customHeight="1">
      <c r="B239" s="93"/>
      <c r="C239" s="62"/>
      <c r="D239" s="62"/>
      <c r="E239" s="63"/>
      <c r="F239" s="64"/>
      <c r="G239" s="65"/>
      <c r="H239" s="65"/>
      <c r="I239" s="94"/>
      <c r="J239" s="66"/>
      <c r="K239" s="67"/>
      <c r="L239" s="68"/>
      <c r="M239" s="69"/>
      <c r="N239" s="69">
        <f t="shared" si="1257"/>
        <v>0</v>
      </c>
      <c r="O239" s="70"/>
      <c r="P239" s="71"/>
      <c r="Q239" s="72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3"/>
      <c r="S239" s="74"/>
      <c r="T239" s="74"/>
      <c r="U239" s="75"/>
      <c r="V239" s="76"/>
      <c r="W239" s="77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8"/>
      <c r="AJ239" s="79"/>
      <c r="AK239" s="80"/>
      <c r="AL239" s="80"/>
      <c r="AM239" s="80"/>
      <c r="AN239" s="80"/>
      <c r="AO239" s="74"/>
      <c r="AP239" s="74" t="str">
        <f t="shared" ref="AP239" si="1500">IF(AND($V240&lt;=0,$AH240=0,$AO240=0),"見積",IF(AND($V240=0,$AH240&lt;=0,$AO240=0),"材",IF(AND($V240=0,$AH240=0,$AO240&lt;=0),"労","複合")))</f>
        <v>複合</v>
      </c>
      <c r="AQ239" s="11"/>
    </row>
    <row r="240" spans="2:43" s="2" customFormat="1" ht="20.25" customHeight="1">
      <c r="B240" s="95"/>
      <c r="C240" s="81"/>
      <c r="D240" s="81"/>
      <c r="E240" s="82"/>
      <c r="F240" s="83"/>
      <c r="G240" s="84"/>
      <c r="H240" s="84"/>
      <c r="I240" s="99"/>
      <c r="J240" s="66"/>
      <c r="K240" s="67"/>
      <c r="L240" s="68"/>
      <c r="M240" s="85">
        <f>(C240)</f>
        <v>0</v>
      </c>
      <c r="N240" s="85">
        <f t="shared" si="1257"/>
        <v>0</v>
      </c>
      <c r="O240" s="86">
        <f>E240</f>
        <v>0</v>
      </c>
      <c r="P240" s="87">
        <f t="shared" ref="P240" si="1501">F240</f>
        <v>0</v>
      </c>
      <c r="Q240" s="88">
        <f t="shared" si="1196"/>
        <v>0</v>
      </c>
      <c r="R240" s="89"/>
      <c r="S240" s="90"/>
      <c r="T240" s="90"/>
      <c r="U240" s="56"/>
      <c r="V240" s="57" t="str">
        <f t="shared" ref="V240" si="1502">IF(COUNT(R240:T240)=0,"",ROUNDDOWN(MIN(R240:T240)*U240,-1))</f>
        <v/>
      </c>
      <c r="W240" s="91"/>
      <c r="X240" s="90"/>
      <c r="Y240" s="90"/>
      <c r="Z240" s="90"/>
      <c r="AA240" s="90">
        <f t="shared" ref="AA240" si="1503">MIN(V240:Z240)</f>
        <v>0</v>
      </c>
      <c r="AB240" s="92"/>
      <c r="AC240" s="90">
        <f t="shared" ref="AC240" si="1504">AA240*AB240</f>
        <v>0</v>
      </c>
      <c r="AD240" s="92"/>
      <c r="AE240" s="92"/>
      <c r="AF240" s="92"/>
      <c r="AG240" s="92"/>
      <c r="AH240" s="90">
        <f t="shared" ref="AH240" si="1505">AC240*((1+AD240)+AE240+AF240+AG240)</f>
        <v>0</v>
      </c>
      <c r="AI240" s="90">
        <f>IF($AI239="",0,VLOOKUP(AI239,#REF!,2,FALSE))</f>
        <v>0</v>
      </c>
      <c r="AJ240" s="90">
        <f>IF($AJ239="",0,VLOOKUP(AJ239,#REF!,2,FALSE))</f>
        <v>0</v>
      </c>
      <c r="AK240" s="90">
        <f t="shared" ref="AK240:AL240" si="1506">IF(AI240="","",AI240*AK239)</f>
        <v>0</v>
      </c>
      <c r="AL240" s="90">
        <f t="shared" si="1506"/>
        <v>0</v>
      </c>
      <c r="AM240" s="90">
        <v>0</v>
      </c>
      <c r="AN240" s="90">
        <f t="shared" ref="AN240" si="1507">IF(AI240="",0,AK240*AN239)+IF(AJ240="",0,AL240*AN239)</f>
        <v>0</v>
      </c>
      <c r="AO240" s="90">
        <f t="shared" ref="AO240" si="1508">SUM(AK240:AN240)</f>
        <v>0</v>
      </c>
      <c r="AP240" s="90">
        <f t="shared" ref="AP240" si="1509">AH240+AO240</f>
        <v>0</v>
      </c>
      <c r="AQ240" s="11"/>
    </row>
    <row r="241" spans="2:43" s="2" customFormat="1" ht="20.25" customHeight="1">
      <c r="B241" s="93"/>
      <c r="C241" s="62"/>
      <c r="D241" s="62"/>
      <c r="E241" s="63"/>
      <c r="F241" s="64"/>
      <c r="G241" s="65"/>
      <c r="H241" s="65"/>
      <c r="I241" s="94"/>
      <c r="J241" s="66"/>
      <c r="K241" s="67"/>
      <c r="L241" s="68"/>
      <c r="M241" s="69"/>
      <c r="N241" s="69">
        <f t="shared" si="1257"/>
        <v>0</v>
      </c>
      <c r="O241" s="70"/>
      <c r="P241" s="71"/>
      <c r="Q241" s="72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3"/>
      <c r="S241" s="74"/>
      <c r="T241" s="74"/>
      <c r="U241" s="75"/>
      <c r="V241" s="76"/>
      <c r="W241" s="77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8"/>
      <c r="AJ241" s="79"/>
      <c r="AK241" s="80"/>
      <c r="AL241" s="80"/>
      <c r="AM241" s="80"/>
      <c r="AN241" s="80"/>
      <c r="AO241" s="74"/>
      <c r="AP241" s="74" t="str">
        <f t="shared" ref="AP241" si="1511">IF(AND($V242&lt;=0,$AH242=0,$AO242=0),"見積",IF(AND($V242=0,$AH242&lt;=0,$AO242=0),"材",IF(AND($V242=0,$AH242=0,$AO242&lt;=0),"労","複合")))</f>
        <v>複合</v>
      </c>
      <c r="AQ241" s="11"/>
    </row>
    <row r="242" spans="2:43" s="2" customFormat="1" ht="20.25" customHeight="1">
      <c r="B242" s="95"/>
      <c r="C242" s="81"/>
      <c r="D242" s="81"/>
      <c r="E242" s="82"/>
      <c r="F242" s="83"/>
      <c r="G242" s="84"/>
      <c r="H242" s="84"/>
      <c r="I242" s="99"/>
      <c r="J242" s="66"/>
      <c r="K242" s="67"/>
      <c r="L242" s="68"/>
      <c r="M242" s="85">
        <f>(C242)</f>
        <v>0</v>
      </c>
      <c r="N242" s="85">
        <f t="shared" si="1257"/>
        <v>0</v>
      </c>
      <c r="O242" s="86">
        <f>E242</f>
        <v>0</v>
      </c>
      <c r="P242" s="87">
        <f t="shared" ref="P242" si="1512">F242</f>
        <v>0</v>
      </c>
      <c r="Q242" s="88">
        <f t="shared" si="1196"/>
        <v>0</v>
      </c>
      <c r="R242" s="89"/>
      <c r="S242" s="90"/>
      <c r="T242" s="90"/>
      <c r="U242" s="56"/>
      <c r="V242" s="57" t="str">
        <f t="shared" ref="V242" si="1513">IF(COUNT(R242:T242)=0,"",ROUNDDOWN(MIN(R242:T242)*U242,-1))</f>
        <v/>
      </c>
      <c r="W242" s="91"/>
      <c r="X242" s="90"/>
      <c r="Y242" s="90"/>
      <c r="Z242" s="90"/>
      <c r="AA242" s="90">
        <f t="shared" ref="AA242" si="1514">MIN(V242:Z242)</f>
        <v>0</v>
      </c>
      <c r="AB242" s="92"/>
      <c r="AC242" s="90">
        <f t="shared" ref="AC242" si="1515">AA242*AB242</f>
        <v>0</v>
      </c>
      <c r="AD242" s="92"/>
      <c r="AE242" s="92"/>
      <c r="AF242" s="92"/>
      <c r="AG242" s="92"/>
      <c r="AH242" s="90">
        <f t="shared" ref="AH242" si="1516">AC242*((1+AD242)+AE242+AF242+AG242)</f>
        <v>0</v>
      </c>
      <c r="AI242" s="90">
        <f>IF($AI241="",0,VLOOKUP(AI241,#REF!,2,FALSE))</f>
        <v>0</v>
      </c>
      <c r="AJ242" s="90">
        <f>IF($AJ241="",0,VLOOKUP(AJ241,#REF!,2,FALSE))</f>
        <v>0</v>
      </c>
      <c r="AK242" s="90">
        <f t="shared" ref="AK242:AL242" si="1517">IF(AI242="","",AI242*AK241)</f>
        <v>0</v>
      </c>
      <c r="AL242" s="90">
        <f t="shared" si="1517"/>
        <v>0</v>
      </c>
      <c r="AM242" s="90">
        <v>0</v>
      </c>
      <c r="AN242" s="90">
        <f t="shared" ref="AN242" si="1518">IF(AI242="",0,AK242*AN241)+IF(AJ242="",0,AL242*AN241)</f>
        <v>0</v>
      </c>
      <c r="AO242" s="90">
        <f t="shared" ref="AO242" si="1519">SUM(AK242:AN242)</f>
        <v>0</v>
      </c>
      <c r="AP242" s="90">
        <f t="shared" ref="AP242" si="1520">AH242+AO242</f>
        <v>0</v>
      </c>
      <c r="AQ242" s="11"/>
    </row>
    <row r="243" spans="2:43" s="2" customFormat="1" ht="20.25" customHeight="1">
      <c r="B243" s="93"/>
      <c r="C243" s="62"/>
      <c r="D243" s="62"/>
      <c r="E243" s="63"/>
      <c r="F243" s="64"/>
      <c r="G243" s="65"/>
      <c r="H243" s="65"/>
      <c r="I243" s="94"/>
      <c r="J243" s="66"/>
      <c r="K243" s="67"/>
      <c r="L243" s="68"/>
      <c r="M243" s="69"/>
      <c r="N243" s="69">
        <f t="shared" si="1257"/>
        <v>0</v>
      </c>
      <c r="O243" s="70"/>
      <c r="P243" s="71"/>
      <c r="Q243" s="72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3"/>
      <c r="S243" s="74"/>
      <c r="T243" s="74"/>
      <c r="U243" s="75"/>
      <c r="V243" s="76"/>
      <c r="W243" s="77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8"/>
      <c r="AJ243" s="79"/>
      <c r="AK243" s="80"/>
      <c r="AL243" s="80"/>
      <c r="AM243" s="80"/>
      <c r="AN243" s="80"/>
      <c r="AO243" s="74"/>
      <c r="AP243" s="74" t="str">
        <f t="shared" ref="AP243" si="1522">IF(AND($V244&lt;=0,$AH244=0,$AO244=0),"見積",IF(AND($V244=0,$AH244&lt;=0,$AO244=0),"材",IF(AND($V244=0,$AH244=0,$AO244&lt;=0),"労","複合")))</f>
        <v>複合</v>
      </c>
      <c r="AQ243" s="11"/>
    </row>
    <row r="244" spans="2:43" s="2" customFormat="1" ht="20.25" customHeight="1">
      <c r="B244" s="95"/>
      <c r="C244" s="81"/>
      <c r="D244" s="81"/>
      <c r="E244" s="82"/>
      <c r="F244" s="83"/>
      <c r="G244" s="84"/>
      <c r="H244" s="84"/>
      <c r="I244" s="99"/>
      <c r="J244" s="66"/>
      <c r="K244" s="67"/>
      <c r="L244" s="68"/>
      <c r="M244" s="85">
        <f>(C244)</f>
        <v>0</v>
      </c>
      <c r="N244" s="85">
        <f t="shared" si="1257"/>
        <v>0</v>
      </c>
      <c r="O244" s="86">
        <f>E244</f>
        <v>0</v>
      </c>
      <c r="P244" s="87">
        <f t="shared" ref="P244" si="1523">F244</f>
        <v>0</v>
      </c>
      <c r="Q244" s="88">
        <f t="shared" si="1196"/>
        <v>0</v>
      </c>
      <c r="R244" s="89"/>
      <c r="S244" s="90"/>
      <c r="T244" s="90"/>
      <c r="U244" s="56"/>
      <c r="V244" s="57" t="str">
        <f t="shared" ref="V244" si="1524">IF(COUNT(R244:T244)=0,"",ROUNDDOWN(MIN(R244:T244)*U244,-1))</f>
        <v/>
      </c>
      <c r="W244" s="91"/>
      <c r="X244" s="90"/>
      <c r="Y244" s="90"/>
      <c r="Z244" s="90"/>
      <c r="AA244" s="90">
        <f t="shared" ref="AA244" si="1525">MIN(V244:Z244)</f>
        <v>0</v>
      </c>
      <c r="AB244" s="92"/>
      <c r="AC244" s="90">
        <f t="shared" ref="AC244" si="1526">AA244*AB244</f>
        <v>0</v>
      </c>
      <c r="AD244" s="92"/>
      <c r="AE244" s="92"/>
      <c r="AF244" s="92"/>
      <c r="AG244" s="92"/>
      <c r="AH244" s="90">
        <f t="shared" ref="AH244" si="1527">AC244*((1+AD244)+AE244+AF244+AG244)</f>
        <v>0</v>
      </c>
      <c r="AI244" s="90">
        <f>IF($AI243="",0,VLOOKUP(AI243,#REF!,2,FALSE))</f>
        <v>0</v>
      </c>
      <c r="AJ244" s="90">
        <f>IF($AJ243="",0,VLOOKUP(AJ243,#REF!,2,FALSE))</f>
        <v>0</v>
      </c>
      <c r="AK244" s="90">
        <f t="shared" ref="AK244:AL244" si="1528">IF(AI244="","",AI244*AK243)</f>
        <v>0</v>
      </c>
      <c r="AL244" s="90">
        <f t="shared" si="1528"/>
        <v>0</v>
      </c>
      <c r="AM244" s="90">
        <v>0</v>
      </c>
      <c r="AN244" s="90">
        <f t="shared" ref="AN244" si="1529">IF(AI244="",0,AK244*AN243)+IF(AJ244="",0,AL244*AN243)</f>
        <v>0</v>
      </c>
      <c r="AO244" s="90">
        <f t="shared" ref="AO244" si="1530">SUM(AK244:AN244)</f>
        <v>0</v>
      </c>
      <c r="AP244" s="90">
        <f t="shared" ref="AP244" si="1531">AH244+AO244</f>
        <v>0</v>
      </c>
      <c r="AQ244" s="11"/>
    </row>
    <row r="245" spans="2:43" s="2" customFormat="1" ht="20.25" customHeight="1">
      <c r="B245" s="93"/>
      <c r="C245" s="62"/>
      <c r="D245" s="62"/>
      <c r="E245" s="63"/>
      <c r="F245" s="64"/>
      <c r="G245" s="65"/>
      <c r="H245" s="65"/>
      <c r="I245" s="94"/>
      <c r="J245" s="66"/>
      <c r="K245" s="67"/>
      <c r="L245" s="68"/>
      <c r="M245" s="69"/>
      <c r="N245" s="69">
        <f t="shared" si="1257"/>
        <v>0</v>
      </c>
      <c r="O245" s="70"/>
      <c r="P245" s="71"/>
      <c r="Q245" s="72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3"/>
      <c r="S245" s="74"/>
      <c r="T245" s="74"/>
      <c r="U245" s="75"/>
      <c r="V245" s="76"/>
      <c r="W245" s="77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8"/>
      <c r="AJ245" s="79"/>
      <c r="AK245" s="80"/>
      <c r="AL245" s="80"/>
      <c r="AM245" s="80"/>
      <c r="AN245" s="80"/>
      <c r="AO245" s="74"/>
      <c r="AP245" s="74" t="str">
        <f t="shared" ref="AP245" si="1533">IF(AND($V246&lt;=0,$AH246=0,$AO246=0),"見積",IF(AND($V246=0,$AH246&lt;=0,$AO246=0),"材",IF(AND($V246=0,$AH246=0,$AO246&lt;=0),"労","複合")))</f>
        <v>複合</v>
      </c>
      <c r="AQ245" s="11"/>
    </row>
    <row r="246" spans="2:43" s="2" customFormat="1" ht="20.25" customHeight="1">
      <c r="B246" s="95"/>
      <c r="C246" s="81"/>
      <c r="D246" s="81"/>
      <c r="E246" s="82"/>
      <c r="F246" s="83"/>
      <c r="G246" s="84"/>
      <c r="H246" s="84"/>
      <c r="I246" s="99"/>
      <c r="J246" s="66"/>
      <c r="K246" s="67"/>
      <c r="L246" s="68"/>
      <c r="M246" s="85">
        <f>(C246)</f>
        <v>0</v>
      </c>
      <c r="N246" s="85">
        <f t="shared" si="1257"/>
        <v>0</v>
      </c>
      <c r="O246" s="86">
        <f>E246</f>
        <v>0</v>
      </c>
      <c r="P246" s="87">
        <f t="shared" ref="P246" si="1534">F246</f>
        <v>0</v>
      </c>
      <c r="Q246" s="88">
        <f t="shared" si="1196"/>
        <v>0</v>
      </c>
      <c r="R246" s="89"/>
      <c r="S246" s="90"/>
      <c r="T246" s="90"/>
      <c r="U246" s="56"/>
      <c r="V246" s="57" t="str">
        <f t="shared" ref="V246" si="1535">IF(COUNT(R246:T246)=0,"",ROUNDDOWN(MIN(R246:T246)*U246,-1))</f>
        <v/>
      </c>
      <c r="W246" s="91"/>
      <c r="X246" s="90"/>
      <c r="Y246" s="90"/>
      <c r="Z246" s="90"/>
      <c r="AA246" s="90">
        <f t="shared" ref="AA246" si="1536">MIN(V246:Z246)</f>
        <v>0</v>
      </c>
      <c r="AB246" s="92"/>
      <c r="AC246" s="90">
        <f t="shared" ref="AC246" si="1537">AA246*AB246</f>
        <v>0</v>
      </c>
      <c r="AD246" s="92"/>
      <c r="AE246" s="92"/>
      <c r="AF246" s="92"/>
      <c r="AG246" s="92"/>
      <c r="AH246" s="90">
        <f t="shared" ref="AH246" si="1538">AC246*((1+AD246)+AE246+AF246+AG246)</f>
        <v>0</v>
      </c>
      <c r="AI246" s="90">
        <f>IF($AI245="",0,VLOOKUP(AI245,#REF!,2,FALSE))</f>
        <v>0</v>
      </c>
      <c r="AJ246" s="90">
        <f>IF($AJ245="",0,VLOOKUP(AJ245,#REF!,2,FALSE))</f>
        <v>0</v>
      </c>
      <c r="AK246" s="90">
        <f t="shared" ref="AK246:AL246" si="1539">IF(AI246="","",AI246*AK245)</f>
        <v>0</v>
      </c>
      <c r="AL246" s="90">
        <f t="shared" si="1539"/>
        <v>0</v>
      </c>
      <c r="AM246" s="90">
        <v>0</v>
      </c>
      <c r="AN246" s="90">
        <f t="shared" ref="AN246" si="1540">IF(AI246="",0,AK246*AN245)+IF(AJ246="",0,AL246*AN245)</f>
        <v>0</v>
      </c>
      <c r="AO246" s="90">
        <f t="shared" ref="AO246" si="1541">SUM(AK246:AN246)</f>
        <v>0</v>
      </c>
      <c r="AP246" s="90">
        <f t="shared" ref="AP246" si="1542">AH246+AO246</f>
        <v>0</v>
      </c>
      <c r="AQ246" s="11"/>
    </row>
    <row r="247" spans="2:43" s="2" customFormat="1" ht="20.25" customHeight="1">
      <c r="B247" s="93"/>
      <c r="C247" s="62"/>
      <c r="D247" s="62"/>
      <c r="E247" s="63"/>
      <c r="F247" s="64"/>
      <c r="G247" s="65"/>
      <c r="H247" s="65"/>
      <c r="I247" s="94"/>
      <c r="J247" s="66"/>
      <c r="K247" s="67"/>
      <c r="L247" s="68"/>
      <c r="M247" s="69"/>
      <c r="N247" s="69">
        <f t="shared" si="1257"/>
        <v>0</v>
      </c>
      <c r="O247" s="70"/>
      <c r="P247" s="71"/>
      <c r="Q247" s="72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3"/>
      <c r="S247" s="74"/>
      <c r="T247" s="74"/>
      <c r="U247" s="75"/>
      <c r="V247" s="76"/>
      <c r="W247" s="77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8"/>
      <c r="AJ247" s="79"/>
      <c r="AK247" s="80"/>
      <c r="AL247" s="80"/>
      <c r="AM247" s="80"/>
      <c r="AN247" s="80"/>
      <c r="AO247" s="74"/>
      <c r="AP247" s="74" t="str">
        <f t="shared" ref="AP247" si="1544">IF(AND($V248&lt;=0,$AH248=0,$AO248=0),"見積",IF(AND($V248=0,$AH248&lt;=0,$AO248=0),"材",IF(AND($V248=0,$AH248=0,$AO248&lt;=0),"労","複合")))</f>
        <v>複合</v>
      </c>
      <c r="AQ247" s="11"/>
    </row>
    <row r="248" spans="2:43" s="2" customFormat="1" ht="20.25" customHeight="1">
      <c r="B248" s="95"/>
      <c r="C248" s="81"/>
      <c r="D248" s="81"/>
      <c r="E248" s="82"/>
      <c r="F248" s="83"/>
      <c r="G248" s="84"/>
      <c r="H248" s="84"/>
      <c r="I248" s="99"/>
      <c r="J248" s="66"/>
      <c r="K248" s="67"/>
      <c r="L248" s="68"/>
      <c r="M248" s="85">
        <f>(C248)</f>
        <v>0</v>
      </c>
      <c r="N248" s="85">
        <f t="shared" si="1257"/>
        <v>0</v>
      </c>
      <c r="O248" s="86">
        <f>E248</f>
        <v>0</v>
      </c>
      <c r="P248" s="87">
        <f t="shared" ref="P248" si="1545">F248</f>
        <v>0</v>
      </c>
      <c r="Q248" s="88">
        <f t="shared" si="1196"/>
        <v>0</v>
      </c>
      <c r="R248" s="89"/>
      <c r="S248" s="90"/>
      <c r="T248" s="90"/>
      <c r="U248" s="56"/>
      <c r="V248" s="57" t="str">
        <f t="shared" ref="V248" si="1546">IF(COUNT(R248:T248)=0,"",ROUNDDOWN(MIN(R248:T248)*U248,-1))</f>
        <v/>
      </c>
      <c r="W248" s="91"/>
      <c r="X248" s="90"/>
      <c r="Y248" s="90"/>
      <c r="Z248" s="90"/>
      <c r="AA248" s="90">
        <f t="shared" ref="AA248" si="1547">MIN(V248:Z248)</f>
        <v>0</v>
      </c>
      <c r="AB248" s="92"/>
      <c r="AC248" s="90">
        <f t="shared" ref="AC248" si="1548">AA248*AB248</f>
        <v>0</v>
      </c>
      <c r="AD248" s="92"/>
      <c r="AE248" s="92"/>
      <c r="AF248" s="92"/>
      <c r="AG248" s="92"/>
      <c r="AH248" s="90">
        <f t="shared" ref="AH248" si="1549">AC248*((1+AD248)+AE248+AF248+AG248)</f>
        <v>0</v>
      </c>
      <c r="AI248" s="90">
        <f>IF($AI247="",0,VLOOKUP(AI247,#REF!,2,FALSE))</f>
        <v>0</v>
      </c>
      <c r="AJ248" s="90">
        <f>IF($AJ247="",0,VLOOKUP(AJ247,#REF!,2,FALSE))</f>
        <v>0</v>
      </c>
      <c r="AK248" s="90">
        <f t="shared" ref="AK248:AL248" si="1550">IF(AI248="","",AI248*AK247)</f>
        <v>0</v>
      </c>
      <c r="AL248" s="90">
        <f t="shared" si="1550"/>
        <v>0</v>
      </c>
      <c r="AM248" s="90">
        <v>0</v>
      </c>
      <c r="AN248" s="90">
        <f t="shared" ref="AN248" si="1551">IF(AI248="",0,AK248*AN247)+IF(AJ248="",0,AL248*AN247)</f>
        <v>0</v>
      </c>
      <c r="AO248" s="90">
        <f t="shared" ref="AO248" si="1552">SUM(AK248:AN248)</f>
        <v>0</v>
      </c>
      <c r="AP248" s="90">
        <f t="shared" ref="AP248" si="1553">AH248+AO248</f>
        <v>0</v>
      </c>
      <c r="AQ248" s="11"/>
    </row>
    <row r="249" spans="2:43" s="2" customFormat="1" ht="20.25" customHeight="1">
      <c r="B249" s="93"/>
      <c r="C249" s="62"/>
      <c r="D249" s="62"/>
      <c r="E249" s="63"/>
      <c r="F249" s="64"/>
      <c r="G249" s="65"/>
      <c r="H249" s="65"/>
      <c r="I249" s="94"/>
      <c r="J249" s="66"/>
      <c r="K249" s="67"/>
      <c r="L249" s="68"/>
      <c r="M249" s="69"/>
      <c r="N249" s="69">
        <f t="shared" si="1257"/>
        <v>0</v>
      </c>
      <c r="O249" s="70"/>
      <c r="P249" s="71"/>
      <c r="Q249" s="72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3"/>
      <c r="S249" s="74"/>
      <c r="T249" s="74"/>
      <c r="U249" s="75"/>
      <c r="V249" s="76"/>
      <c r="W249" s="77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8"/>
      <c r="AJ249" s="79"/>
      <c r="AK249" s="80"/>
      <c r="AL249" s="80"/>
      <c r="AM249" s="80"/>
      <c r="AN249" s="80"/>
      <c r="AO249" s="74"/>
      <c r="AP249" s="74" t="str">
        <f t="shared" ref="AP249" si="1555">IF(AND($V250&lt;=0,$AH250=0,$AO250=0),"見積",IF(AND($V250=0,$AH250&lt;=0,$AO250=0),"材",IF(AND($V250=0,$AH250=0,$AO250&lt;=0),"労","複合")))</f>
        <v>複合</v>
      </c>
      <c r="AQ249" s="11"/>
    </row>
    <row r="250" spans="2:43" s="2" customFormat="1" ht="20.25" customHeight="1">
      <c r="B250" s="95"/>
      <c r="C250" s="81"/>
      <c r="D250" s="81"/>
      <c r="E250" s="82"/>
      <c r="F250" s="83"/>
      <c r="G250" s="84"/>
      <c r="H250" s="84"/>
      <c r="I250" s="99"/>
      <c r="J250" s="66"/>
      <c r="K250" s="67"/>
      <c r="L250" s="68"/>
      <c r="M250" s="85">
        <f>(C250)</f>
        <v>0</v>
      </c>
      <c r="N250" s="85">
        <f t="shared" si="1257"/>
        <v>0</v>
      </c>
      <c r="O250" s="86">
        <f>E250</f>
        <v>0</v>
      </c>
      <c r="P250" s="87">
        <f t="shared" ref="P250" si="1556">F250</f>
        <v>0</v>
      </c>
      <c r="Q250" s="88">
        <f t="shared" si="1196"/>
        <v>0</v>
      </c>
      <c r="R250" s="89"/>
      <c r="S250" s="90"/>
      <c r="T250" s="90"/>
      <c r="U250" s="56"/>
      <c r="V250" s="57" t="str">
        <f t="shared" ref="V250" si="1557">IF(COUNT(R250:T250)=0,"",ROUNDDOWN(MIN(R250:T250)*U250,-1))</f>
        <v/>
      </c>
      <c r="W250" s="91"/>
      <c r="X250" s="90"/>
      <c r="Y250" s="90"/>
      <c r="Z250" s="90"/>
      <c r="AA250" s="90">
        <f t="shared" ref="AA250" si="1558">MIN(V250:Z250)</f>
        <v>0</v>
      </c>
      <c r="AB250" s="92"/>
      <c r="AC250" s="90">
        <f t="shared" ref="AC250" si="1559">AA250*AB250</f>
        <v>0</v>
      </c>
      <c r="AD250" s="92"/>
      <c r="AE250" s="92"/>
      <c r="AF250" s="92"/>
      <c r="AG250" s="92"/>
      <c r="AH250" s="90">
        <f t="shared" ref="AH250" si="1560">AC250*((1+AD250)+AE250+AF250+AG250)</f>
        <v>0</v>
      </c>
      <c r="AI250" s="90">
        <f>IF($AI249="",0,VLOOKUP(AI249,#REF!,2,FALSE))</f>
        <v>0</v>
      </c>
      <c r="AJ250" s="90">
        <f>IF($AJ249="",0,VLOOKUP(AJ249,#REF!,2,FALSE))</f>
        <v>0</v>
      </c>
      <c r="AK250" s="90">
        <f t="shared" ref="AK250:AL250" si="1561">IF(AI250="","",AI250*AK249)</f>
        <v>0</v>
      </c>
      <c r="AL250" s="90">
        <f t="shared" si="1561"/>
        <v>0</v>
      </c>
      <c r="AM250" s="90">
        <v>0</v>
      </c>
      <c r="AN250" s="90">
        <f t="shared" ref="AN250" si="1562">IF(AI250="",0,AK250*AN249)+IF(AJ250="",0,AL250*AN249)</f>
        <v>0</v>
      </c>
      <c r="AO250" s="90">
        <f t="shared" ref="AO250" si="1563">SUM(AK250:AN250)</f>
        <v>0</v>
      </c>
      <c r="AP250" s="90">
        <f t="shared" ref="AP250" si="1564">AH250+AO250</f>
        <v>0</v>
      </c>
      <c r="AQ250" s="11"/>
    </row>
    <row r="251" spans="2:43" s="2" customFormat="1" ht="20.25" customHeight="1">
      <c r="B251" s="93"/>
      <c r="C251" s="62"/>
      <c r="D251" s="62"/>
      <c r="E251" s="63"/>
      <c r="F251" s="64"/>
      <c r="G251" s="65"/>
      <c r="H251" s="65"/>
      <c r="I251" s="94"/>
      <c r="J251" s="66"/>
      <c r="K251" s="67"/>
      <c r="L251" s="68"/>
      <c r="M251" s="69"/>
      <c r="N251" s="69">
        <f t="shared" si="1257"/>
        <v>0</v>
      </c>
      <c r="O251" s="70"/>
      <c r="P251" s="71"/>
      <c r="Q251" s="72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3"/>
      <c r="S251" s="74"/>
      <c r="T251" s="74"/>
      <c r="U251" s="75"/>
      <c r="V251" s="76"/>
      <c r="W251" s="77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8"/>
      <c r="AJ251" s="79"/>
      <c r="AK251" s="80"/>
      <c r="AL251" s="80"/>
      <c r="AM251" s="80"/>
      <c r="AN251" s="80"/>
      <c r="AO251" s="74"/>
      <c r="AP251" s="74" t="str">
        <f t="shared" ref="AP251" si="1566">IF(AND($V252&lt;=0,$AH252=0,$AO252=0),"見積",IF(AND($V252=0,$AH252&lt;=0,$AO252=0),"材",IF(AND($V252=0,$AH252=0,$AO252&lt;=0),"労","複合")))</f>
        <v>複合</v>
      </c>
      <c r="AQ251" s="11"/>
    </row>
    <row r="252" spans="2:43" s="2" customFormat="1" ht="20.25" customHeight="1">
      <c r="B252" s="95"/>
      <c r="C252" s="81"/>
      <c r="D252" s="81"/>
      <c r="E252" s="82"/>
      <c r="F252" s="83"/>
      <c r="G252" s="84"/>
      <c r="H252" s="84"/>
      <c r="I252" s="99"/>
      <c r="J252" s="66"/>
      <c r="K252" s="67"/>
      <c r="L252" s="68"/>
      <c r="M252" s="85">
        <f>(C252)</f>
        <v>0</v>
      </c>
      <c r="N252" s="85">
        <f t="shared" si="1257"/>
        <v>0</v>
      </c>
      <c r="O252" s="86">
        <f>E252</f>
        <v>0</v>
      </c>
      <c r="P252" s="87">
        <f t="shared" ref="P252" si="1567">F252</f>
        <v>0</v>
      </c>
      <c r="Q252" s="88">
        <f t="shared" ref="Q252:Q314" si="1568">ROUNDDOWN(IF(COUNT($AP252)=0,0,MIN($AP252)),0)</f>
        <v>0</v>
      </c>
      <c r="R252" s="89"/>
      <c r="S252" s="90"/>
      <c r="T252" s="90"/>
      <c r="U252" s="56"/>
      <c r="V252" s="57" t="str">
        <f t="shared" ref="V252" si="1569">IF(COUNT(R252:T252)=0,"",ROUNDDOWN(MIN(R252:T252)*U252,-1))</f>
        <v/>
      </c>
      <c r="W252" s="91"/>
      <c r="X252" s="90"/>
      <c r="Y252" s="90"/>
      <c r="Z252" s="90"/>
      <c r="AA252" s="90">
        <f t="shared" ref="AA252" si="1570">MIN(V252:Z252)</f>
        <v>0</v>
      </c>
      <c r="AB252" s="92"/>
      <c r="AC252" s="90">
        <f t="shared" ref="AC252" si="1571">AA252*AB252</f>
        <v>0</v>
      </c>
      <c r="AD252" s="92"/>
      <c r="AE252" s="92"/>
      <c r="AF252" s="92"/>
      <c r="AG252" s="92"/>
      <c r="AH252" s="90">
        <f t="shared" ref="AH252" si="1572">AC252*((1+AD252)+AE252+AF252+AG252)</f>
        <v>0</v>
      </c>
      <c r="AI252" s="90">
        <f>IF($AI251="",0,VLOOKUP(AI251,#REF!,2,FALSE))</f>
        <v>0</v>
      </c>
      <c r="AJ252" s="90">
        <f>IF($AJ251="",0,VLOOKUP(AJ251,#REF!,2,FALSE))</f>
        <v>0</v>
      </c>
      <c r="AK252" s="90">
        <f t="shared" ref="AK252:AL252" si="1573">IF(AI252="","",AI252*AK251)</f>
        <v>0</v>
      </c>
      <c r="AL252" s="90">
        <f t="shared" si="1573"/>
        <v>0</v>
      </c>
      <c r="AM252" s="90">
        <v>0</v>
      </c>
      <c r="AN252" s="90">
        <f t="shared" ref="AN252" si="1574">IF(AI252="",0,AK252*AN251)+IF(AJ252="",0,AL252*AN251)</f>
        <v>0</v>
      </c>
      <c r="AO252" s="90">
        <f t="shared" ref="AO252" si="1575">SUM(AK252:AN252)</f>
        <v>0</v>
      </c>
      <c r="AP252" s="90">
        <f t="shared" ref="AP252" si="1576">AH252+AO252</f>
        <v>0</v>
      </c>
      <c r="AQ252" s="11"/>
    </row>
    <row r="253" spans="2:43" s="2" customFormat="1" ht="20.25" customHeight="1">
      <c r="B253" s="93"/>
      <c r="C253" s="62"/>
      <c r="D253" s="62"/>
      <c r="E253" s="63"/>
      <c r="F253" s="64"/>
      <c r="G253" s="65"/>
      <c r="H253" s="65"/>
      <c r="I253" s="94"/>
      <c r="J253" s="66"/>
      <c r="K253" s="67"/>
      <c r="L253" s="68"/>
      <c r="M253" s="69"/>
      <c r="N253" s="69">
        <f t="shared" si="1257"/>
        <v>0</v>
      </c>
      <c r="O253" s="70"/>
      <c r="P253" s="71"/>
      <c r="Q253" s="72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3"/>
      <c r="S253" s="74"/>
      <c r="T253" s="74"/>
      <c r="U253" s="75"/>
      <c r="V253" s="76"/>
      <c r="W253" s="77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8"/>
      <c r="AJ253" s="79"/>
      <c r="AK253" s="80"/>
      <c r="AL253" s="80"/>
      <c r="AM253" s="80"/>
      <c r="AN253" s="80"/>
      <c r="AO253" s="74"/>
      <c r="AP253" s="74" t="str">
        <f t="shared" ref="AP253" si="1578">IF(AND($V254&lt;=0,$AH254=0,$AO254=0),"見積",IF(AND($V254=0,$AH254&lt;=0,$AO254=0),"材",IF(AND($V254=0,$AH254=0,$AO254&lt;=0),"労","複合")))</f>
        <v>複合</v>
      </c>
      <c r="AQ253" s="11"/>
    </row>
    <row r="254" spans="2:43" s="2" customFormat="1" ht="20.25" customHeight="1">
      <c r="B254" s="95"/>
      <c r="C254" s="81"/>
      <c r="D254" s="81"/>
      <c r="E254" s="82"/>
      <c r="F254" s="83"/>
      <c r="G254" s="84"/>
      <c r="H254" s="84"/>
      <c r="I254" s="99"/>
      <c r="J254" s="66"/>
      <c r="K254" s="67"/>
      <c r="L254" s="68"/>
      <c r="M254" s="85">
        <f>(C254)</f>
        <v>0</v>
      </c>
      <c r="N254" s="85">
        <f t="shared" si="1257"/>
        <v>0</v>
      </c>
      <c r="O254" s="86">
        <f>E254</f>
        <v>0</v>
      </c>
      <c r="P254" s="87">
        <f t="shared" ref="P254" si="1579">F254</f>
        <v>0</v>
      </c>
      <c r="Q254" s="88">
        <f t="shared" si="1568"/>
        <v>0</v>
      </c>
      <c r="R254" s="89"/>
      <c r="S254" s="90"/>
      <c r="T254" s="90"/>
      <c r="U254" s="56"/>
      <c r="V254" s="57" t="str">
        <f t="shared" ref="V254" si="1580">IF(COUNT(R254:T254)=0,"",ROUNDDOWN(MIN(R254:T254)*U254,-1))</f>
        <v/>
      </c>
      <c r="W254" s="91"/>
      <c r="X254" s="90"/>
      <c r="Y254" s="90"/>
      <c r="Z254" s="90"/>
      <c r="AA254" s="90">
        <f t="shared" ref="AA254" si="1581">MIN(V254:Z254)</f>
        <v>0</v>
      </c>
      <c r="AB254" s="92"/>
      <c r="AC254" s="90">
        <f t="shared" ref="AC254" si="1582">AA254*AB254</f>
        <v>0</v>
      </c>
      <c r="AD254" s="92"/>
      <c r="AE254" s="92"/>
      <c r="AF254" s="92"/>
      <c r="AG254" s="92"/>
      <c r="AH254" s="90">
        <f t="shared" ref="AH254" si="1583">AC254*((1+AD254)+AE254+AF254+AG254)</f>
        <v>0</v>
      </c>
      <c r="AI254" s="90">
        <f>IF($AI253="",0,VLOOKUP(AI253,#REF!,2,FALSE))</f>
        <v>0</v>
      </c>
      <c r="AJ254" s="90">
        <f>IF($AJ253="",0,VLOOKUP(AJ253,#REF!,2,FALSE))</f>
        <v>0</v>
      </c>
      <c r="AK254" s="90">
        <f t="shared" ref="AK254:AL254" si="1584">IF(AI254="","",AI254*AK253)</f>
        <v>0</v>
      </c>
      <c r="AL254" s="90">
        <f t="shared" si="1584"/>
        <v>0</v>
      </c>
      <c r="AM254" s="90">
        <v>0</v>
      </c>
      <c r="AN254" s="90">
        <f t="shared" ref="AN254" si="1585">IF(AI254="",0,AK254*AN253)+IF(AJ254="",0,AL254*AN253)</f>
        <v>0</v>
      </c>
      <c r="AO254" s="90">
        <f t="shared" ref="AO254" si="1586">SUM(AK254:AN254)</f>
        <v>0</v>
      </c>
      <c r="AP254" s="90">
        <f t="shared" ref="AP254" si="1587">AH254+AO254</f>
        <v>0</v>
      </c>
      <c r="AQ254" s="11"/>
    </row>
    <row r="255" spans="2:43" s="2" customFormat="1" ht="20.25" customHeight="1">
      <c r="B255" s="93"/>
      <c r="C255" s="62"/>
      <c r="D255" s="62"/>
      <c r="E255" s="63"/>
      <c r="F255" s="64"/>
      <c r="G255" s="65"/>
      <c r="H255" s="65"/>
      <c r="I255" s="94"/>
      <c r="J255" s="66"/>
      <c r="K255" s="67"/>
      <c r="L255" s="68"/>
      <c r="M255" s="69"/>
      <c r="N255" s="69">
        <f t="shared" si="1257"/>
        <v>0</v>
      </c>
      <c r="O255" s="70"/>
      <c r="P255" s="71"/>
      <c r="Q255" s="72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3"/>
      <c r="S255" s="74"/>
      <c r="T255" s="74"/>
      <c r="U255" s="75"/>
      <c r="V255" s="76"/>
      <c r="W255" s="77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8"/>
      <c r="AJ255" s="79"/>
      <c r="AK255" s="80"/>
      <c r="AL255" s="80"/>
      <c r="AM255" s="80"/>
      <c r="AN255" s="80"/>
      <c r="AO255" s="74"/>
      <c r="AP255" s="74" t="str">
        <f t="shared" ref="AP255" si="1589">IF(AND($V256&lt;=0,$AH256=0,$AO256=0),"見積",IF(AND($V256=0,$AH256&lt;=0,$AO256=0),"材",IF(AND($V256=0,$AH256=0,$AO256&lt;=0),"労","複合")))</f>
        <v>複合</v>
      </c>
      <c r="AQ255" s="11"/>
    </row>
    <row r="256" spans="2:43" s="2" customFormat="1" ht="20.25" customHeight="1">
      <c r="B256" s="95"/>
      <c r="C256" s="81"/>
      <c r="D256" s="81"/>
      <c r="E256" s="82"/>
      <c r="F256" s="83"/>
      <c r="G256" s="84"/>
      <c r="H256" s="84"/>
      <c r="I256" s="99"/>
      <c r="J256" s="66"/>
      <c r="K256" s="67"/>
      <c r="L256" s="68"/>
      <c r="M256" s="85">
        <f>(C256)</f>
        <v>0</v>
      </c>
      <c r="N256" s="85">
        <f t="shared" si="1257"/>
        <v>0</v>
      </c>
      <c r="O256" s="86">
        <f>E256</f>
        <v>0</v>
      </c>
      <c r="P256" s="87">
        <f t="shared" ref="P256" si="1590">F256</f>
        <v>0</v>
      </c>
      <c r="Q256" s="88">
        <f t="shared" si="1568"/>
        <v>0</v>
      </c>
      <c r="R256" s="89"/>
      <c r="S256" s="90"/>
      <c r="T256" s="90"/>
      <c r="U256" s="56"/>
      <c r="V256" s="57" t="str">
        <f t="shared" ref="V256" si="1591">IF(COUNT(R256:T256)=0,"",ROUNDDOWN(MIN(R256:T256)*U256,-1))</f>
        <v/>
      </c>
      <c r="W256" s="91"/>
      <c r="X256" s="90"/>
      <c r="Y256" s="90"/>
      <c r="Z256" s="90"/>
      <c r="AA256" s="90">
        <f t="shared" ref="AA256" si="1592">MIN(V256:Z256)</f>
        <v>0</v>
      </c>
      <c r="AB256" s="92"/>
      <c r="AC256" s="90">
        <f t="shared" ref="AC256" si="1593">AA256*AB256</f>
        <v>0</v>
      </c>
      <c r="AD256" s="92"/>
      <c r="AE256" s="92"/>
      <c r="AF256" s="92"/>
      <c r="AG256" s="92"/>
      <c r="AH256" s="90">
        <f t="shared" ref="AH256" si="1594">AC256*((1+AD256)+AE256+AF256+AG256)</f>
        <v>0</v>
      </c>
      <c r="AI256" s="90">
        <f>IF($AI255="",0,VLOOKUP(AI255,#REF!,2,FALSE))</f>
        <v>0</v>
      </c>
      <c r="AJ256" s="90">
        <f>IF($AJ255="",0,VLOOKUP(AJ255,#REF!,2,FALSE))</f>
        <v>0</v>
      </c>
      <c r="AK256" s="90">
        <f t="shared" ref="AK256:AL256" si="1595">IF(AI256="","",AI256*AK255)</f>
        <v>0</v>
      </c>
      <c r="AL256" s="90">
        <f t="shared" si="1595"/>
        <v>0</v>
      </c>
      <c r="AM256" s="90">
        <v>0</v>
      </c>
      <c r="AN256" s="90">
        <f t="shared" ref="AN256" si="1596">IF(AI256="",0,AK256*AN255)+IF(AJ256="",0,AL256*AN255)</f>
        <v>0</v>
      </c>
      <c r="AO256" s="90">
        <f t="shared" ref="AO256" si="1597">SUM(AK256:AN256)</f>
        <v>0</v>
      </c>
      <c r="AP256" s="90">
        <f t="shared" ref="AP256" si="1598">AH256+AO256</f>
        <v>0</v>
      </c>
      <c r="AQ256" s="11"/>
    </row>
    <row r="257" spans="2:43" s="2" customFormat="1" ht="20.25" customHeight="1">
      <c r="B257" s="93"/>
      <c r="C257" s="62"/>
      <c r="D257" s="62"/>
      <c r="E257" s="63"/>
      <c r="F257" s="64"/>
      <c r="G257" s="65"/>
      <c r="H257" s="65"/>
      <c r="I257" s="94"/>
      <c r="J257" s="66"/>
      <c r="K257" s="67"/>
      <c r="L257" s="68"/>
      <c r="M257" s="69"/>
      <c r="N257" s="69">
        <f t="shared" si="1257"/>
        <v>0</v>
      </c>
      <c r="O257" s="70"/>
      <c r="P257" s="71"/>
      <c r="Q257" s="72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3"/>
      <c r="S257" s="74"/>
      <c r="T257" s="74"/>
      <c r="U257" s="75"/>
      <c r="V257" s="76"/>
      <c r="W257" s="77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8"/>
      <c r="AJ257" s="79"/>
      <c r="AK257" s="80"/>
      <c r="AL257" s="80"/>
      <c r="AM257" s="80"/>
      <c r="AN257" s="80"/>
      <c r="AO257" s="74"/>
      <c r="AP257" s="74" t="str">
        <f t="shared" ref="AP257" si="1600">IF(AND($V258&lt;=0,$AH258=0,$AO258=0),"見積",IF(AND($V258=0,$AH258&lt;=0,$AO258=0),"材",IF(AND($V258=0,$AH258=0,$AO258&lt;=0),"労","複合")))</f>
        <v>複合</v>
      </c>
      <c r="AQ257" s="11"/>
    </row>
    <row r="258" spans="2:43" s="2" customFormat="1" ht="20.25" customHeight="1">
      <c r="B258" s="95"/>
      <c r="C258" s="81"/>
      <c r="D258" s="81"/>
      <c r="E258" s="82"/>
      <c r="F258" s="83"/>
      <c r="G258" s="84"/>
      <c r="H258" s="84"/>
      <c r="I258" s="99"/>
      <c r="J258" s="66"/>
      <c r="K258" s="67"/>
      <c r="L258" s="68"/>
      <c r="M258" s="85">
        <f>(C258)</f>
        <v>0</v>
      </c>
      <c r="N258" s="85">
        <f t="shared" si="1257"/>
        <v>0</v>
      </c>
      <c r="O258" s="86">
        <f>E258</f>
        <v>0</v>
      </c>
      <c r="P258" s="87">
        <f t="shared" ref="P258" si="1601">F258</f>
        <v>0</v>
      </c>
      <c r="Q258" s="88">
        <f t="shared" si="1568"/>
        <v>0</v>
      </c>
      <c r="R258" s="89"/>
      <c r="S258" s="90"/>
      <c r="T258" s="90"/>
      <c r="U258" s="56"/>
      <c r="V258" s="57" t="str">
        <f t="shared" ref="V258" si="1602">IF(COUNT(R258:T258)=0,"",ROUNDDOWN(MIN(R258:T258)*U258,-1))</f>
        <v/>
      </c>
      <c r="W258" s="91"/>
      <c r="X258" s="90"/>
      <c r="Y258" s="90"/>
      <c r="Z258" s="90"/>
      <c r="AA258" s="90">
        <f t="shared" ref="AA258" si="1603">MIN(V258:Z258)</f>
        <v>0</v>
      </c>
      <c r="AB258" s="92"/>
      <c r="AC258" s="90">
        <f t="shared" ref="AC258" si="1604">AA258*AB258</f>
        <v>0</v>
      </c>
      <c r="AD258" s="92"/>
      <c r="AE258" s="92"/>
      <c r="AF258" s="92"/>
      <c r="AG258" s="92"/>
      <c r="AH258" s="90">
        <f t="shared" ref="AH258" si="1605">AC258*((1+AD258)+AE258+AF258+AG258)</f>
        <v>0</v>
      </c>
      <c r="AI258" s="90">
        <f>IF($AI257="",0,VLOOKUP(AI257,#REF!,2,FALSE))</f>
        <v>0</v>
      </c>
      <c r="AJ258" s="90">
        <f>IF($AJ257="",0,VLOOKUP(AJ257,#REF!,2,FALSE))</f>
        <v>0</v>
      </c>
      <c r="AK258" s="90">
        <f t="shared" ref="AK258:AL258" si="1606">IF(AI258="","",AI258*AK257)</f>
        <v>0</v>
      </c>
      <c r="AL258" s="90">
        <f t="shared" si="1606"/>
        <v>0</v>
      </c>
      <c r="AM258" s="90">
        <v>0</v>
      </c>
      <c r="AN258" s="90">
        <f t="shared" ref="AN258" si="1607">IF(AI258="",0,AK258*AN257)+IF(AJ258="",0,AL258*AN257)</f>
        <v>0</v>
      </c>
      <c r="AO258" s="90">
        <f t="shared" ref="AO258" si="1608">SUM(AK258:AN258)</f>
        <v>0</v>
      </c>
      <c r="AP258" s="90">
        <f t="shared" ref="AP258" si="1609">AH258+AO258</f>
        <v>0</v>
      </c>
      <c r="AQ258" s="11"/>
    </row>
    <row r="259" spans="2:43" s="2" customFormat="1" ht="20.25" customHeight="1">
      <c r="B259" s="93"/>
      <c r="C259" s="62"/>
      <c r="D259" s="62"/>
      <c r="E259" s="63"/>
      <c r="F259" s="64"/>
      <c r="G259" s="65"/>
      <c r="H259" s="65"/>
      <c r="I259" s="94"/>
      <c r="J259" s="66"/>
      <c r="K259" s="67"/>
      <c r="L259" s="68"/>
      <c r="M259" s="69"/>
      <c r="N259" s="69">
        <f t="shared" si="1257"/>
        <v>0</v>
      </c>
      <c r="O259" s="70"/>
      <c r="P259" s="71"/>
      <c r="Q259" s="72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3"/>
      <c r="S259" s="74"/>
      <c r="T259" s="74"/>
      <c r="U259" s="75"/>
      <c r="V259" s="76"/>
      <c r="W259" s="77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8"/>
      <c r="AJ259" s="79"/>
      <c r="AK259" s="80"/>
      <c r="AL259" s="80"/>
      <c r="AM259" s="80"/>
      <c r="AN259" s="80"/>
      <c r="AO259" s="74"/>
      <c r="AP259" s="74" t="str">
        <f t="shared" ref="AP259" si="1611">IF(AND($V260&lt;=0,$AH260=0,$AO260=0),"見積",IF(AND($V260=0,$AH260&lt;=0,$AO260=0),"材",IF(AND($V260=0,$AH260=0,$AO260&lt;=0),"労","複合")))</f>
        <v>複合</v>
      </c>
      <c r="AQ259" s="11"/>
    </row>
    <row r="260" spans="2:43" s="2" customFormat="1" ht="20.25" customHeight="1">
      <c r="B260" s="95"/>
      <c r="C260" s="81"/>
      <c r="D260" s="81"/>
      <c r="E260" s="82"/>
      <c r="F260" s="83"/>
      <c r="G260" s="84"/>
      <c r="H260" s="84"/>
      <c r="I260" s="99"/>
      <c r="J260" s="66"/>
      <c r="K260" s="67"/>
      <c r="L260" s="68"/>
      <c r="M260" s="85">
        <f>(C260)</f>
        <v>0</v>
      </c>
      <c r="N260" s="85">
        <f t="shared" si="1257"/>
        <v>0</v>
      </c>
      <c r="O260" s="86">
        <f>E260</f>
        <v>0</v>
      </c>
      <c r="P260" s="87">
        <f t="shared" ref="P260" si="1612">F260</f>
        <v>0</v>
      </c>
      <c r="Q260" s="88">
        <f t="shared" si="1568"/>
        <v>0</v>
      </c>
      <c r="R260" s="89"/>
      <c r="S260" s="90"/>
      <c r="T260" s="90"/>
      <c r="U260" s="56"/>
      <c r="V260" s="57" t="str">
        <f t="shared" ref="V260" si="1613">IF(COUNT(R260:T260)=0,"",ROUNDDOWN(MIN(R260:T260)*U260,-1))</f>
        <v/>
      </c>
      <c r="W260" s="91"/>
      <c r="X260" s="90"/>
      <c r="Y260" s="90"/>
      <c r="Z260" s="90"/>
      <c r="AA260" s="90">
        <f t="shared" ref="AA260" si="1614">MIN(V260:Z260)</f>
        <v>0</v>
      </c>
      <c r="AB260" s="92"/>
      <c r="AC260" s="90">
        <f t="shared" ref="AC260" si="1615">AA260*AB260</f>
        <v>0</v>
      </c>
      <c r="AD260" s="92"/>
      <c r="AE260" s="92"/>
      <c r="AF260" s="92"/>
      <c r="AG260" s="92"/>
      <c r="AH260" s="90">
        <f t="shared" ref="AH260" si="1616">AC260*((1+AD260)+AE260+AF260+AG260)</f>
        <v>0</v>
      </c>
      <c r="AI260" s="90">
        <f>IF($AI259="",0,VLOOKUP(AI259,#REF!,2,FALSE))</f>
        <v>0</v>
      </c>
      <c r="AJ260" s="90">
        <f>IF($AJ259="",0,VLOOKUP(AJ259,#REF!,2,FALSE))</f>
        <v>0</v>
      </c>
      <c r="AK260" s="90">
        <f t="shared" ref="AK260:AL260" si="1617">IF(AI260="","",AI260*AK259)</f>
        <v>0</v>
      </c>
      <c r="AL260" s="90">
        <f t="shared" si="1617"/>
        <v>0</v>
      </c>
      <c r="AM260" s="90">
        <v>0</v>
      </c>
      <c r="AN260" s="90">
        <f t="shared" ref="AN260" si="1618">IF(AI260="",0,AK260*AN259)+IF(AJ260="",0,AL260*AN259)</f>
        <v>0</v>
      </c>
      <c r="AO260" s="90">
        <f t="shared" ref="AO260" si="1619">SUM(AK260:AN260)</f>
        <v>0</v>
      </c>
      <c r="AP260" s="90">
        <f t="shared" ref="AP260" si="1620">AH260+AO260</f>
        <v>0</v>
      </c>
      <c r="AQ260" s="11"/>
    </row>
    <row r="261" spans="2:43" s="2" customFormat="1" ht="20.25" customHeight="1">
      <c r="B261" s="93"/>
      <c r="C261" s="62"/>
      <c r="D261" s="62"/>
      <c r="E261" s="63"/>
      <c r="F261" s="64"/>
      <c r="G261" s="65"/>
      <c r="H261" s="65"/>
      <c r="I261" s="94"/>
      <c r="J261" s="66"/>
      <c r="K261" s="67"/>
      <c r="L261" s="68"/>
      <c r="M261" s="69"/>
      <c r="N261" s="69">
        <f t="shared" ref="N261:N324" si="1621">(D261)</f>
        <v>0</v>
      </c>
      <c r="O261" s="70"/>
      <c r="P261" s="71"/>
      <c r="Q261" s="72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3"/>
      <c r="S261" s="74"/>
      <c r="T261" s="74"/>
      <c r="U261" s="75"/>
      <c r="V261" s="76"/>
      <c r="W261" s="77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8"/>
      <c r="AJ261" s="79"/>
      <c r="AK261" s="80"/>
      <c r="AL261" s="80"/>
      <c r="AM261" s="80"/>
      <c r="AN261" s="80"/>
      <c r="AO261" s="74"/>
      <c r="AP261" s="74" t="str">
        <f t="shared" ref="AP261" si="1623">IF(AND($V262&lt;=0,$AH262=0,$AO262=0),"見積",IF(AND($V262=0,$AH262&lt;=0,$AO262=0),"材",IF(AND($V262=0,$AH262=0,$AO262&lt;=0),"労","複合")))</f>
        <v>複合</v>
      </c>
      <c r="AQ261" s="11"/>
    </row>
    <row r="262" spans="2:43" s="2" customFormat="1" ht="20.25" customHeight="1">
      <c r="B262" s="95"/>
      <c r="C262" s="81"/>
      <c r="D262" s="81"/>
      <c r="E262" s="82"/>
      <c r="F262" s="83"/>
      <c r="G262" s="84"/>
      <c r="H262" s="84"/>
      <c r="I262" s="99"/>
      <c r="J262" s="66"/>
      <c r="K262" s="67"/>
      <c r="L262" s="68"/>
      <c r="M262" s="85">
        <f>(C262)</f>
        <v>0</v>
      </c>
      <c r="N262" s="85">
        <f t="shared" si="1621"/>
        <v>0</v>
      </c>
      <c r="O262" s="86">
        <f>E262</f>
        <v>0</v>
      </c>
      <c r="P262" s="87">
        <f t="shared" ref="P262" si="1624">F262</f>
        <v>0</v>
      </c>
      <c r="Q262" s="88">
        <f t="shared" si="1568"/>
        <v>0</v>
      </c>
      <c r="R262" s="89"/>
      <c r="S262" s="90"/>
      <c r="T262" s="90"/>
      <c r="U262" s="56"/>
      <c r="V262" s="57" t="str">
        <f t="shared" ref="V262" si="1625">IF(COUNT(R262:T262)=0,"",ROUNDDOWN(MIN(R262:T262)*U262,-1))</f>
        <v/>
      </c>
      <c r="W262" s="91"/>
      <c r="X262" s="90"/>
      <c r="Y262" s="90"/>
      <c r="Z262" s="90"/>
      <c r="AA262" s="90">
        <f t="shared" ref="AA262" si="1626">MIN(V262:Z262)</f>
        <v>0</v>
      </c>
      <c r="AB262" s="92"/>
      <c r="AC262" s="90">
        <f t="shared" ref="AC262" si="1627">AA262*AB262</f>
        <v>0</v>
      </c>
      <c r="AD262" s="92"/>
      <c r="AE262" s="92"/>
      <c r="AF262" s="92"/>
      <c r="AG262" s="92"/>
      <c r="AH262" s="90">
        <f t="shared" ref="AH262" si="1628">AC262*((1+AD262)+AE262+AF262+AG262)</f>
        <v>0</v>
      </c>
      <c r="AI262" s="90">
        <f>IF($AI261="",0,VLOOKUP(AI261,#REF!,2,FALSE))</f>
        <v>0</v>
      </c>
      <c r="AJ262" s="90">
        <f>IF($AJ261="",0,VLOOKUP(AJ261,#REF!,2,FALSE))</f>
        <v>0</v>
      </c>
      <c r="AK262" s="90">
        <f t="shared" ref="AK262:AL262" si="1629">IF(AI262="","",AI262*AK261)</f>
        <v>0</v>
      </c>
      <c r="AL262" s="90">
        <f t="shared" si="1629"/>
        <v>0</v>
      </c>
      <c r="AM262" s="90">
        <v>0</v>
      </c>
      <c r="AN262" s="90">
        <f t="shared" ref="AN262" si="1630">IF(AI262="",0,AK262*AN261)+IF(AJ262="",0,AL262*AN261)</f>
        <v>0</v>
      </c>
      <c r="AO262" s="90">
        <f t="shared" ref="AO262" si="1631">SUM(AK262:AN262)</f>
        <v>0</v>
      </c>
      <c r="AP262" s="90">
        <f t="shared" ref="AP262" si="1632">AH262+AO262</f>
        <v>0</v>
      </c>
      <c r="AQ262" s="11"/>
    </row>
    <row r="263" spans="2:43" s="2" customFormat="1" ht="20.25" customHeight="1">
      <c r="B263" s="93"/>
      <c r="C263" s="62"/>
      <c r="D263" s="62"/>
      <c r="E263" s="63"/>
      <c r="F263" s="64"/>
      <c r="G263" s="65"/>
      <c r="H263" s="65"/>
      <c r="I263" s="94"/>
      <c r="J263" s="66"/>
      <c r="K263" s="67"/>
      <c r="L263" s="68"/>
      <c r="M263" s="69"/>
      <c r="N263" s="69">
        <f t="shared" si="1621"/>
        <v>0</v>
      </c>
      <c r="O263" s="70"/>
      <c r="P263" s="71"/>
      <c r="Q263" s="72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3"/>
      <c r="S263" s="74"/>
      <c r="T263" s="74"/>
      <c r="U263" s="75"/>
      <c r="V263" s="76"/>
      <c r="W263" s="77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8"/>
      <c r="AJ263" s="79"/>
      <c r="AK263" s="80"/>
      <c r="AL263" s="80"/>
      <c r="AM263" s="80"/>
      <c r="AN263" s="80"/>
      <c r="AO263" s="74"/>
      <c r="AP263" s="74" t="str">
        <f t="shared" ref="AP263" si="1634">IF(AND($V264&lt;=0,$AH264=0,$AO264=0),"見積",IF(AND($V264=0,$AH264&lt;=0,$AO264=0),"材",IF(AND($V264=0,$AH264=0,$AO264&lt;=0),"労","複合")))</f>
        <v>複合</v>
      </c>
      <c r="AQ263" s="11"/>
    </row>
    <row r="264" spans="2:43" s="2" customFormat="1" ht="20.25" customHeight="1">
      <c r="B264" s="95"/>
      <c r="C264" s="81"/>
      <c r="D264" s="81"/>
      <c r="E264" s="82"/>
      <c r="F264" s="83"/>
      <c r="G264" s="84"/>
      <c r="H264" s="84"/>
      <c r="I264" s="99"/>
      <c r="J264" s="66"/>
      <c r="K264" s="67"/>
      <c r="L264" s="68"/>
      <c r="M264" s="85">
        <f>(C264)</f>
        <v>0</v>
      </c>
      <c r="N264" s="85">
        <f t="shared" si="1621"/>
        <v>0</v>
      </c>
      <c r="O264" s="86">
        <f>E264</f>
        <v>0</v>
      </c>
      <c r="P264" s="87">
        <f t="shared" ref="P264" si="1635">F264</f>
        <v>0</v>
      </c>
      <c r="Q264" s="88">
        <f t="shared" si="1568"/>
        <v>0</v>
      </c>
      <c r="R264" s="89"/>
      <c r="S264" s="90"/>
      <c r="T264" s="90"/>
      <c r="U264" s="56"/>
      <c r="V264" s="57" t="str">
        <f t="shared" ref="V264" si="1636">IF(COUNT(R264:T264)=0,"",ROUNDDOWN(MIN(R264:T264)*U264,-1))</f>
        <v/>
      </c>
      <c r="W264" s="91"/>
      <c r="X264" s="90"/>
      <c r="Y264" s="90"/>
      <c r="Z264" s="90"/>
      <c r="AA264" s="90">
        <f t="shared" ref="AA264" si="1637">MIN(V264:Z264)</f>
        <v>0</v>
      </c>
      <c r="AB264" s="92"/>
      <c r="AC264" s="90">
        <f t="shared" ref="AC264" si="1638">AA264*AB264</f>
        <v>0</v>
      </c>
      <c r="AD264" s="92"/>
      <c r="AE264" s="92"/>
      <c r="AF264" s="92"/>
      <c r="AG264" s="92"/>
      <c r="AH264" s="90">
        <f t="shared" ref="AH264" si="1639">AC264*((1+AD264)+AE264+AF264+AG264)</f>
        <v>0</v>
      </c>
      <c r="AI264" s="90">
        <f>IF($AI263="",0,VLOOKUP(AI263,#REF!,2,FALSE))</f>
        <v>0</v>
      </c>
      <c r="AJ264" s="90">
        <f>IF($AJ263="",0,VLOOKUP(AJ263,#REF!,2,FALSE))</f>
        <v>0</v>
      </c>
      <c r="AK264" s="90">
        <f t="shared" ref="AK264:AL264" si="1640">IF(AI264="","",AI264*AK263)</f>
        <v>0</v>
      </c>
      <c r="AL264" s="90">
        <f t="shared" si="1640"/>
        <v>0</v>
      </c>
      <c r="AM264" s="90">
        <v>0</v>
      </c>
      <c r="AN264" s="90">
        <f t="shared" ref="AN264" si="1641">IF(AI264="",0,AK264*AN263)+IF(AJ264="",0,AL264*AN263)</f>
        <v>0</v>
      </c>
      <c r="AO264" s="90">
        <f t="shared" ref="AO264" si="1642">SUM(AK264:AN264)</f>
        <v>0</v>
      </c>
      <c r="AP264" s="90">
        <f t="shared" ref="AP264" si="1643">AH264+AO264</f>
        <v>0</v>
      </c>
      <c r="AQ264" s="11"/>
    </row>
    <row r="265" spans="2:43" s="2" customFormat="1" ht="20.25" customHeight="1">
      <c r="B265" s="93"/>
      <c r="C265" s="62"/>
      <c r="D265" s="62"/>
      <c r="E265" s="63"/>
      <c r="F265" s="64"/>
      <c r="G265" s="65"/>
      <c r="H265" s="65"/>
      <c r="I265" s="94"/>
      <c r="J265" s="66"/>
      <c r="K265" s="67"/>
      <c r="L265" s="68"/>
      <c r="M265" s="69"/>
      <c r="N265" s="69">
        <f t="shared" si="1621"/>
        <v>0</v>
      </c>
      <c r="O265" s="70"/>
      <c r="P265" s="71"/>
      <c r="Q265" s="72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3"/>
      <c r="S265" s="74"/>
      <c r="T265" s="74"/>
      <c r="U265" s="75"/>
      <c r="V265" s="76"/>
      <c r="W265" s="77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8"/>
      <c r="AJ265" s="79"/>
      <c r="AK265" s="80"/>
      <c r="AL265" s="80"/>
      <c r="AM265" s="80"/>
      <c r="AN265" s="80"/>
      <c r="AO265" s="74"/>
      <c r="AP265" s="74" t="str">
        <f t="shared" ref="AP265" si="1645">IF(AND($V266&lt;=0,$AH266=0,$AO266=0),"見積",IF(AND($V266=0,$AH266&lt;=0,$AO266=0),"材",IF(AND($V266=0,$AH266=0,$AO266&lt;=0),"労","複合")))</f>
        <v>複合</v>
      </c>
      <c r="AQ265" s="11"/>
    </row>
    <row r="266" spans="2:43" s="2" customFormat="1" ht="20.25" customHeight="1">
      <c r="B266" s="95"/>
      <c r="C266" s="81"/>
      <c r="D266" s="81"/>
      <c r="E266" s="82"/>
      <c r="F266" s="83"/>
      <c r="G266" s="84"/>
      <c r="H266" s="84"/>
      <c r="I266" s="99"/>
      <c r="J266" s="66"/>
      <c r="K266" s="67"/>
      <c r="L266" s="68"/>
      <c r="M266" s="85">
        <f>(C266)</f>
        <v>0</v>
      </c>
      <c r="N266" s="85">
        <f t="shared" si="1621"/>
        <v>0</v>
      </c>
      <c r="O266" s="86">
        <f>E266</f>
        <v>0</v>
      </c>
      <c r="P266" s="87">
        <f t="shared" ref="P266" si="1646">F266</f>
        <v>0</v>
      </c>
      <c r="Q266" s="88">
        <f t="shared" si="1568"/>
        <v>0</v>
      </c>
      <c r="R266" s="89"/>
      <c r="S266" s="90"/>
      <c r="T266" s="90"/>
      <c r="U266" s="56"/>
      <c r="V266" s="57" t="str">
        <f t="shared" ref="V266" si="1647">IF(COUNT(R266:T266)=0,"",ROUNDDOWN(MIN(R266:T266)*U266,-1))</f>
        <v/>
      </c>
      <c r="W266" s="91"/>
      <c r="X266" s="90"/>
      <c r="Y266" s="90"/>
      <c r="Z266" s="90"/>
      <c r="AA266" s="90">
        <f t="shared" ref="AA266" si="1648">MIN(V266:Z266)</f>
        <v>0</v>
      </c>
      <c r="AB266" s="92"/>
      <c r="AC266" s="90">
        <f t="shared" ref="AC266" si="1649">AA266*AB266</f>
        <v>0</v>
      </c>
      <c r="AD266" s="92"/>
      <c r="AE266" s="92"/>
      <c r="AF266" s="92"/>
      <c r="AG266" s="92"/>
      <c r="AH266" s="90">
        <f t="shared" ref="AH266" si="1650">AC266*((1+AD266)+AE266+AF266+AG266)</f>
        <v>0</v>
      </c>
      <c r="AI266" s="90">
        <f>IF($AI265="",0,VLOOKUP(AI265,#REF!,2,FALSE))</f>
        <v>0</v>
      </c>
      <c r="AJ266" s="90">
        <f>IF($AJ265="",0,VLOOKUP(AJ265,#REF!,2,FALSE))</f>
        <v>0</v>
      </c>
      <c r="AK266" s="90">
        <f t="shared" ref="AK266:AL266" si="1651">IF(AI266="","",AI266*AK265)</f>
        <v>0</v>
      </c>
      <c r="AL266" s="90">
        <f t="shared" si="1651"/>
        <v>0</v>
      </c>
      <c r="AM266" s="90">
        <v>0</v>
      </c>
      <c r="AN266" s="90">
        <f t="shared" ref="AN266" si="1652">IF(AI266="",0,AK266*AN265)+IF(AJ266="",0,AL266*AN265)</f>
        <v>0</v>
      </c>
      <c r="AO266" s="90">
        <f t="shared" ref="AO266" si="1653">SUM(AK266:AN266)</f>
        <v>0</v>
      </c>
      <c r="AP266" s="90">
        <f t="shared" ref="AP266" si="1654">AH266+AO266</f>
        <v>0</v>
      </c>
      <c r="AQ266" s="11"/>
    </row>
    <row r="267" spans="2:43" s="2" customFormat="1" ht="20.25" customHeight="1">
      <c r="B267" s="93"/>
      <c r="C267" s="62"/>
      <c r="D267" s="62"/>
      <c r="E267" s="63"/>
      <c r="F267" s="64"/>
      <c r="G267" s="65"/>
      <c r="H267" s="65"/>
      <c r="I267" s="94"/>
      <c r="J267" s="66"/>
      <c r="K267" s="67"/>
      <c r="L267" s="68"/>
      <c r="M267" s="69"/>
      <c r="N267" s="69">
        <f t="shared" si="1621"/>
        <v>0</v>
      </c>
      <c r="O267" s="70"/>
      <c r="P267" s="71"/>
      <c r="Q267" s="72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3"/>
      <c r="S267" s="74"/>
      <c r="T267" s="74"/>
      <c r="U267" s="75"/>
      <c r="V267" s="76"/>
      <c r="W267" s="77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8"/>
      <c r="AJ267" s="79"/>
      <c r="AK267" s="80"/>
      <c r="AL267" s="80"/>
      <c r="AM267" s="80"/>
      <c r="AN267" s="80"/>
      <c r="AO267" s="74"/>
      <c r="AP267" s="74" t="str">
        <f t="shared" ref="AP267" si="1656">IF(AND($V268&lt;=0,$AH268=0,$AO268=0),"見積",IF(AND($V268=0,$AH268&lt;=0,$AO268=0),"材",IF(AND($V268=0,$AH268=0,$AO268&lt;=0),"労","複合")))</f>
        <v>複合</v>
      </c>
      <c r="AQ267" s="11"/>
    </row>
    <row r="268" spans="2:43" s="2" customFormat="1" ht="20.25" customHeight="1">
      <c r="B268" s="95"/>
      <c r="C268" s="81"/>
      <c r="D268" s="81"/>
      <c r="E268" s="82"/>
      <c r="F268" s="83"/>
      <c r="G268" s="84"/>
      <c r="H268" s="84"/>
      <c r="I268" s="99"/>
      <c r="J268" s="66"/>
      <c r="K268" s="67"/>
      <c r="L268" s="68"/>
      <c r="M268" s="85">
        <f>(C268)</f>
        <v>0</v>
      </c>
      <c r="N268" s="85">
        <f t="shared" si="1621"/>
        <v>0</v>
      </c>
      <c r="O268" s="86">
        <f>E268</f>
        <v>0</v>
      </c>
      <c r="P268" s="87">
        <f t="shared" ref="P268" si="1657">F268</f>
        <v>0</v>
      </c>
      <c r="Q268" s="88">
        <f t="shared" si="1568"/>
        <v>0</v>
      </c>
      <c r="R268" s="89"/>
      <c r="S268" s="90"/>
      <c r="T268" s="90"/>
      <c r="U268" s="56"/>
      <c r="V268" s="57" t="str">
        <f t="shared" ref="V268" si="1658">IF(COUNT(R268:T268)=0,"",ROUNDDOWN(MIN(R268:T268)*U268,-1))</f>
        <v/>
      </c>
      <c r="W268" s="91"/>
      <c r="X268" s="90"/>
      <c r="Y268" s="90"/>
      <c r="Z268" s="90"/>
      <c r="AA268" s="90">
        <f t="shared" ref="AA268" si="1659">MIN(V268:Z268)</f>
        <v>0</v>
      </c>
      <c r="AB268" s="92"/>
      <c r="AC268" s="90">
        <f t="shared" ref="AC268" si="1660">AA268*AB268</f>
        <v>0</v>
      </c>
      <c r="AD268" s="92"/>
      <c r="AE268" s="92"/>
      <c r="AF268" s="92"/>
      <c r="AG268" s="92"/>
      <c r="AH268" s="90">
        <f t="shared" ref="AH268" si="1661">AC268*((1+AD268)+AE268+AF268+AG268)</f>
        <v>0</v>
      </c>
      <c r="AI268" s="90">
        <f>IF($AI267="",0,VLOOKUP(AI267,#REF!,2,FALSE))</f>
        <v>0</v>
      </c>
      <c r="AJ268" s="90">
        <f>IF($AJ267="",0,VLOOKUP(AJ267,#REF!,2,FALSE))</f>
        <v>0</v>
      </c>
      <c r="AK268" s="90">
        <f t="shared" ref="AK268:AL268" si="1662">IF(AI268="","",AI268*AK267)</f>
        <v>0</v>
      </c>
      <c r="AL268" s="90">
        <f t="shared" si="1662"/>
        <v>0</v>
      </c>
      <c r="AM268" s="90">
        <v>0</v>
      </c>
      <c r="AN268" s="90">
        <f t="shared" ref="AN268" si="1663">IF(AI268="",0,AK268*AN267)+IF(AJ268="",0,AL268*AN267)</f>
        <v>0</v>
      </c>
      <c r="AO268" s="90">
        <f t="shared" ref="AO268" si="1664">SUM(AK268:AN268)</f>
        <v>0</v>
      </c>
      <c r="AP268" s="90">
        <f t="shared" ref="AP268" si="1665">AH268+AO268</f>
        <v>0</v>
      </c>
      <c r="AQ268" s="11"/>
    </row>
    <row r="269" spans="2:43" s="2" customFormat="1" ht="20.25" customHeight="1">
      <c r="B269" s="93"/>
      <c r="C269" s="62"/>
      <c r="D269" s="62"/>
      <c r="E269" s="63"/>
      <c r="F269" s="64"/>
      <c r="G269" s="65"/>
      <c r="H269" s="65"/>
      <c r="I269" s="94"/>
      <c r="J269" s="66"/>
      <c r="K269" s="67"/>
      <c r="L269" s="68"/>
      <c r="M269" s="69"/>
      <c r="N269" s="69">
        <f t="shared" si="1621"/>
        <v>0</v>
      </c>
      <c r="O269" s="70"/>
      <c r="P269" s="71"/>
      <c r="Q269" s="72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3"/>
      <c r="S269" s="74"/>
      <c r="T269" s="74"/>
      <c r="U269" s="75"/>
      <c r="V269" s="76"/>
      <c r="W269" s="77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8"/>
      <c r="AJ269" s="79"/>
      <c r="AK269" s="80"/>
      <c r="AL269" s="80"/>
      <c r="AM269" s="80"/>
      <c r="AN269" s="80"/>
      <c r="AO269" s="74"/>
      <c r="AP269" s="74" t="str">
        <f t="shared" ref="AP269" si="1667">IF(AND($V270&lt;=0,$AH270=0,$AO270=0),"見積",IF(AND($V270=0,$AH270&lt;=0,$AO270=0),"材",IF(AND($V270=0,$AH270=0,$AO270&lt;=0),"労","複合")))</f>
        <v>複合</v>
      </c>
      <c r="AQ269" s="11"/>
    </row>
    <row r="270" spans="2:43" s="2" customFormat="1" ht="20.25" customHeight="1">
      <c r="B270" s="95"/>
      <c r="C270" s="81"/>
      <c r="D270" s="81"/>
      <c r="E270" s="82"/>
      <c r="F270" s="83"/>
      <c r="G270" s="84"/>
      <c r="H270" s="84"/>
      <c r="I270" s="99"/>
      <c r="J270" s="66"/>
      <c r="K270" s="67"/>
      <c r="L270" s="68"/>
      <c r="M270" s="85">
        <f>(C270)</f>
        <v>0</v>
      </c>
      <c r="N270" s="85">
        <f t="shared" si="1621"/>
        <v>0</v>
      </c>
      <c r="O270" s="86">
        <f>E270</f>
        <v>0</v>
      </c>
      <c r="P270" s="87">
        <f t="shared" ref="P270" si="1668">F270</f>
        <v>0</v>
      </c>
      <c r="Q270" s="88">
        <f t="shared" si="1568"/>
        <v>0</v>
      </c>
      <c r="R270" s="89"/>
      <c r="S270" s="90"/>
      <c r="T270" s="90"/>
      <c r="U270" s="56"/>
      <c r="V270" s="57" t="str">
        <f t="shared" ref="V270" si="1669">IF(COUNT(R270:T270)=0,"",ROUNDDOWN(MIN(R270:T270)*U270,-1))</f>
        <v/>
      </c>
      <c r="W270" s="91"/>
      <c r="X270" s="90"/>
      <c r="Y270" s="90"/>
      <c r="Z270" s="90"/>
      <c r="AA270" s="90">
        <f t="shared" ref="AA270" si="1670">MIN(V270:Z270)</f>
        <v>0</v>
      </c>
      <c r="AB270" s="92"/>
      <c r="AC270" s="90">
        <f t="shared" ref="AC270" si="1671">AA270*AB270</f>
        <v>0</v>
      </c>
      <c r="AD270" s="92"/>
      <c r="AE270" s="92"/>
      <c r="AF270" s="92"/>
      <c r="AG270" s="92"/>
      <c r="AH270" s="90">
        <f t="shared" ref="AH270" si="1672">AC270*((1+AD270)+AE270+AF270+AG270)</f>
        <v>0</v>
      </c>
      <c r="AI270" s="90">
        <f>IF($AI269="",0,VLOOKUP(AI269,#REF!,2,FALSE))</f>
        <v>0</v>
      </c>
      <c r="AJ270" s="90">
        <f>IF($AJ269="",0,VLOOKUP(AJ269,#REF!,2,FALSE))</f>
        <v>0</v>
      </c>
      <c r="AK270" s="90">
        <f t="shared" ref="AK270:AL270" si="1673">IF(AI270="","",AI270*AK269)</f>
        <v>0</v>
      </c>
      <c r="AL270" s="90">
        <f t="shared" si="1673"/>
        <v>0</v>
      </c>
      <c r="AM270" s="90">
        <v>0</v>
      </c>
      <c r="AN270" s="90">
        <f t="shared" ref="AN270" si="1674">IF(AI270="",0,AK270*AN269)+IF(AJ270="",0,AL270*AN269)</f>
        <v>0</v>
      </c>
      <c r="AO270" s="90">
        <f t="shared" ref="AO270" si="1675">SUM(AK270:AN270)</f>
        <v>0</v>
      </c>
      <c r="AP270" s="90">
        <f t="shared" ref="AP270" si="1676">AH270+AO270</f>
        <v>0</v>
      </c>
      <c r="AQ270" s="11"/>
    </row>
    <row r="271" spans="2:43" s="2" customFormat="1" ht="20.25" customHeight="1">
      <c r="B271" s="93"/>
      <c r="C271" s="62"/>
      <c r="D271" s="62"/>
      <c r="E271" s="63"/>
      <c r="F271" s="64"/>
      <c r="G271" s="65"/>
      <c r="H271" s="65"/>
      <c r="I271" s="94"/>
      <c r="J271" s="66"/>
      <c r="K271" s="67"/>
      <c r="L271" s="68"/>
      <c r="M271" s="69"/>
      <c r="N271" s="69">
        <f t="shared" si="1621"/>
        <v>0</v>
      </c>
      <c r="O271" s="70"/>
      <c r="P271" s="71"/>
      <c r="Q271" s="72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3"/>
      <c r="S271" s="74"/>
      <c r="T271" s="74"/>
      <c r="U271" s="75"/>
      <c r="V271" s="76"/>
      <c r="W271" s="77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8"/>
      <c r="AJ271" s="79"/>
      <c r="AK271" s="80"/>
      <c r="AL271" s="80"/>
      <c r="AM271" s="80"/>
      <c r="AN271" s="80"/>
      <c r="AO271" s="74"/>
      <c r="AP271" s="74" t="str">
        <f t="shared" ref="AP271" si="1678">IF(AND($V272&lt;=0,$AH272=0,$AO272=0),"見積",IF(AND($V272=0,$AH272&lt;=0,$AO272=0),"材",IF(AND($V272=0,$AH272=0,$AO272&lt;=0),"労","複合")))</f>
        <v>複合</v>
      </c>
      <c r="AQ271" s="11"/>
    </row>
    <row r="272" spans="2:43" s="2" customFormat="1" ht="20.25" customHeight="1">
      <c r="B272" s="95"/>
      <c r="C272" s="81"/>
      <c r="D272" s="81"/>
      <c r="E272" s="82"/>
      <c r="F272" s="83"/>
      <c r="G272" s="84"/>
      <c r="H272" s="84"/>
      <c r="I272" s="99"/>
      <c r="J272" s="66"/>
      <c r="K272" s="67"/>
      <c r="L272" s="68"/>
      <c r="M272" s="85">
        <f>(C272)</f>
        <v>0</v>
      </c>
      <c r="N272" s="85">
        <f t="shared" si="1621"/>
        <v>0</v>
      </c>
      <c r="O272" s="86">
        <f>E272</f>
        <v>0</v>
      </c>
      <c r="P272" s="87">
        <f t="shared" ref="P272" si="1679">F272</f>
        <v>0</v>
      </c>
      <c r="Q272" s="88">
        <f t="shared" si="1568"/>
        <v>0</v>
      </c>
      <c r="R272" s="89"/>
      <c r="S272" s="90"/>
      <c r="T272" s="90"/>
      <c r="U272" s="56"/>
      <c r="V272" s="57" t="str">
        <f t="shared" ref="V272" si="1680">IF(COUNT(R272:T272)=0,"",ROUNDDOWN(MIN(R272:T272)*U272,-1))</f>
        <v/>
      </c>
      <c r="W272" s="91"/>
      <c r="X272" s="90"/>
      <c r="Y272" s="90"/>
      <c r="Z272" s="90"/>
      <c r="AA272" s="90">
        <f t="shared" ref="AA272" si="1681">MIN(V272:Z272)</f>
        <v>0</v>
      </c>
      <c r="AB272" s="92"/>
      <c r="AC272" s="90">
        <f t="shared" ref="AC272" si="1682">AA272*AB272</f>
        <v>0</v>
      </c>
      <c r="AD272" s="92"/>
      <c r="AE272" s="92"/>
      <c r="AF272" s="92"/>
      <c r="AG272" s="92"/>
      <c r="AH272" s="90">
        <f t="shared" ref="AH272" si="1683">AC272*((1+AD272)+AE272+AF272+AG272)</f>
        <v>0</v>
      </c>
      <c r="AI272" s="90">
        <f>IF($AI271="",0,VLOOKUP(AI271,#REF!,2,FALSE))</f>
        <v>0</v>
      </c>
      <c r="AJ272" s="90">
        <f>IF($AJ271="",0,VLOOKUP(AJ271,#REF!,2,FALSE))</f>
        <v>0</v>
      </c>
      <c r="AK272" s="90">
        <f t="shared" ref="AK272:AL272" si="1684">IF(AI272="","",AI272*AK271)</f>
        <v>0</v>
      </c>
      <c r="AL272" s="90">
        <f t="shared" si="1684"/>
        <v>0</v>
      </c>
      <c r="AM272" s="90">
        <v>0</v>
      </c>
      <c r="AN272" s="90">
        <f t="shared" ref="AN272" si="1685">IF(AI272="",0,AK272*AN271)+IF(AJ272="",0,AL272*AN271)</f>
        <v>0</v>
      </c>
      <c r="AO272" s="90">
        <f t="shared" ref="AO272" si="1686">SUM(AK272:AN272)</f>
        <v>0</v>
      </c>
      <c r="AP272" s="90">
        <f t="shared" ref="AP272" si="1687">AH272+AO272</f>
        <v>0</v>
      </c>
      <c r="AQ272" s="11"/>
    </row>
    <row r="273" spans="2:43" s="2" customFormat="1" ht="20.25" customHeight="1">
      <c r="B273" s="93"/>
      <c r="C273" s="62"/>
      <c r="D273" s="62"/>
      <c r="E273" s="63"/>
      <c r="F273" s="64"/>
      <c r="G273" s="65"/>
      <c r="H273" s="65"/>
      <c r="I273" s="94"/>
      <c r="J273" s="66"/>
      <c r="K273" s="67"/>
      <c r="L273" s="68"/>
      <c r="M273" s="69"/>
      <c r="N273" s="69">
        <f t="shared" si="1621"/>
        <v>0</v>
      </c>
      <c r="O273" s="70"/>
      <c r="P273" s="71"/>
      <c r="Q273" s="72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3"/>
      <c r="S273" s="74"/>
      <c r="T273" s="74"/>
      <c r="U273" s="75"/>
      <c r="V273" s="76"/>
      <c r="W273" s="77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8"/>
      <c r="AJ273" s="79"/>
      <c r="AK273" s="80"/>
      <c r="AL273" s="80"/>
      <c r="AM273" s="80"/>
      <c r="AN273" s="80"/>
      <c r="AO273" s="74"/>
      <c r="AP273" s="74" t="str">
        <f t="shared" ref="AP273" si="1689">IF(AND($V274&lt;=0,$AH274=0,$AO274=0),"見積",IF(AND($V274=0,$AH274&lt;=0,$AO274=0),"材",IF(AND($V274=0,$AH274=0,$AO274&lt;=0),"労","複合")))</f>
        <v>複合</v>
      </c>
      <c r="AQ273" s="11"/>
    </row>
    <row r="274" spans="2:43" s="2" customFormat="1" ht="20.25" customHeight="1">
      <c r="B274" s="95"/>
      <c r="C274" s="81"/>
      <c r="D274" s="81"/>
      <c r="E274" s="82"/>
      <c r="F274" s="83"/>
      <c r="G274" s="84"/>
      <c r="H274" s="84"/>
      <c r="I274" s="99"/>
      <c r="J274" s="66"/>
      <c r="K274" s="67"/>
      <c r="L274" s="68"/>
      <c r="M274" s="85">
        <f>(C274)</f>
        <v>0</v>
      </c>
      <c r="N274" s="85">
        <f t="shared" si="1621"/>
        <v>0</v>
      </c>
      <c r="O274" s="86">
        <f>E274</f>
        <v>0</v>
      </c>
      <c r="P274" s="87">
        <f t="shared" ref="P274" si="1690">F274</f>
        <v>0</v>
      </c>
      <c r="Q274" s="88">
        <f t="shared" si="1568"/>
        <v>0</v>
      </c>
      <c r="R274" s="89"/>
      <c r="S274" s="90"/>
      <c r="T274" s="90"/>
      <c r="U274" s="56"/>
      <c r="V274" s="57" t="str">
        <f t="shared" ref="V274" si="1691">IF(COUNT(R274:T274)=0,"",ROUNDDOWN(MIN(R274:T274)*U274,-1))</f>
        <v/>
      </c>
      <c r="W274" s="91"/>
      <c r="X274" s="90"/>
      <c r="Y274" s="90"/>
      <c r="Z274" s="90"/>
      <c r="AA274" s="90">
        <f t="shared" ref="AA274" si="1692">MIN(V274:Z274)</f>
        <v>0</v>
      </c>
      <c r="AB274" s="92"/>
      <c r="AC274" s="90">
        <f t="shared" ref="AC274" si="1693">AA274*AB274</f>
        <v>0</v>
      </c>
      <c r="AD274" s="92"/>
      <c r="AE274" s="92"/>
      <c r="AF274" s="92"/>
      <c r="AG274" s="92"/>
      <c r="AH274" s="90">
        <f t="shared" ref="AH274" si="1694">AC274*((1+AD274)+AE274+AF274+AG274)</f>
        <v>0</v>
      </c>
      <c r="AI274" s="90">
        <f>IF($AI273="",0,VLOOKUP(AI273,#REF!,2,FALSE))</f>
        <v>0</v>
      </c>
      <c r="AJ274" s="90">
        <f>IF($AJ273="",0,VLOOKUP(AJ273,#REF!,2,FALSE))</f>
        <v>0</v>
      </c>
      <c r="AK274" s="90">
        <f t="shared" ref="AK274:AL274" si="1695">IF(AI274="","",AI274*AK273)</f>
        <v>0</v>
      </c>
      <c r="AL274" s="90">
        <f t="shared" si="1695"/>
        <v>0</v>
      </c>
      <c r="AM274" s="90">
        <v>0</v>
      </c>
      <c r="AN274" s="90">
        <f t="shared" ref="AN274" si="1696">IF(AI274="",0,AK274*AN273)+IF(AJ274="",0,AL274*AN273)</f>
        <v>0</v>
      </c>
      <c r="AO274" s="90">
        <f t="shared" ref="AO274" si="1697">SUM(AK274:AN274)</f>
        <v>0</v>
      </c>
      <c r="AP274" s="90">
        <f t="shared" ref="AP274" si="1698">AH274+AO274</f>
        <v>0</v>
      </c>
      <c r="AQ274" s="11"/>
    </row>
    <row r="275" spans="2:43" s="2" customFormat="1" ht="20.25" customHeight="1">
      <c r="B275" s="93"/>
      <c r="C275" s="62"/>
      <c r="D275" s="62"/>
      <c r="E275" s="63"/>
      <c r="F275" s="64"/>
      <c r="G275" s="65"/>
      <c r="H275" s="65"/>
      <c r="I275" s="94"/>
      <c r="J275" s="66"/>
      <c r="K275" s="67"/>
      <c r="L275" s="68"/>
      <c r="M275" s="69"/>
      <c r="N275" s="69">
        <f t="shared" si="1621"/>
        <v>0</v>
      </c>
      <c r="O275" s="70"/>
      <c r="P275" s="71"/>
      <c r="Q275" s="72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3"/>
      <c r="S275" s="74"/>
      <c r="T275" s="74"/>
      <c r="U275" s="75"/>
      <c r="V275" s="76"/>
      <c r="W275" s="77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8"/>
      <c r="AJ275" s="79"/>
      <c r="AK275" s="80"/>
      <c r="AL275" s="80"/>
      <c r="AM275" s="80"/>
      <c r="AN275" s="80"/>
      <c r="AO275" s="74"/>
      <c r="AP275" s="74" t="str">
        <f t="shared" ref="AP275" si="1700">IF(AND($V276&lt;=0,$AH276=0,$AO276=0),"見積",IF(AND($V276=0,$AH276&lt;=0,$AO276=0),"材",IF(AND($V276=0,$AH276=0,$AO276&lt;=0),"労","複合")))</f>
        <v>複合</v>
      </c>
      <c r="AQ275" s="11"/>
    </row>
    <row r="276" spans="2:43" s="2" customFormat="1" ht="20.25" customHeight="1">
      <c r="B276" s="95"/>
      <c r="C276" s="81"/>
      <c r="D276" s="81"/>
      <c r="E276" s="82"/>
      <c r="F276" s="83"/>
      <c r="G276" s="84"/>
      <c r="H276" s="84"/>
      <c r="I276" s="99"/>
      <c r="J276" s="66"/>
      <c r="K276" s="67"/>
      <c r="L276" s="68"/>
      <c r="M276" s="85">
        <f>(C276)</f>
        <v>0</v>
      </c>
      <c r="N276" s="85">
        <f t="shared" si="1621"/>
        <v>0</v>
      </c>
      <c r="O276" s="86">
        <f>E276</f>
        <v>0</v>
      </c>
      <c r="P276" s="87">
        <f t="shared" ref="P276" si="1701">F276</f>
        <v>0</v>
      </c>
      <c r="Q276" s="88">
        <f t="shared" si="1568"/>
        <v>0</v>
      </c>
      <c r="R276" s="89"/>
      <c r="S276" s="90"/>
      <c r="T276" s="90"/>
      <c r="U276" s="56"/>
      <c r="V276" s="57" t="str">
        <f t="shared" ref="V276" si="1702">IF(COUNT(R276:T276)=0,"",ROUNDDOWN(MIN(R276:T276)*U276,-1))</f>
        <v/>
      </c>
      <c r="W276" s="91"/>
      <c r="X276" s="90"/>
      <c r="Y276" s="90"/>
      <c r="Z276" s="90"/>
      <c r="AA276" s="90">
        <f t="shared" ref="AA276" si="1703">MIN(V276:Z276)</f>
        <v>0</v>
      </c>
      <c r="AB276" s="92"/>
      <c r="AC276" s="90">
        <f t="shared" ref="AC276" si="1704">AA276*AB276</f>
        <v>0</v>
      </c>
      <c r="AD276" s="92"/>
      <c r="AE276" s="92"/>
      <c r="AF276" s="92"/>
      <c r="AG276" s="92"/>
      <c r="AH276" s="90">
        <f t="shared" ref="AH276" si="1705">AC276*((1+AD276)+AE276+AF276+AG276)</f>
        <v>0</v>
      </c>
      <c r="AI276" s="90">
        <f>IF($AI275="",0,VLOOKUP(AI275,#REF!,2,FALSE))</f>
        <v>0</v>
      </c>
      <c r="AJ276" s="90">
        <f>IF($AJ275="",0,VLOOKUP(AJ275,#REF!,2,FALSE))</f>
        <v>0</v>
      </c>
      <c r="AK276" s="90">
        <f t="shared" ref="AK276:AL276" si="1706">IF(AI276="","",AI276*AK275)</f>
        <v>0</v>
      </c>
      <c r="AL276" s="90">
        <f t="shared" si="1706"/>
        <v>0</v>
      </c>
      <c r="AM276" s="90">
        <v>0</v>
      </c>
      <c r="AN276" s="90">
        <f t="shared" ref="AN276" si="1707">IF(AI276="",0,AK276*AN275)+IF(AJ276="",0,AL276*AN275)</f>
        <v>0</v>
      </c>
      <c r="AO276" s="90">
        <f t="shared" ref="AO276" si="1708">SUM(AK276:AN276)</f>
        <v>0</v>
      </c>
      <c r="AP276" s="90">
        <f t="shared" ref="AP276" si="1709">AH276+AO276</f>
        <v>0</v>
      </c>
      <c r="AQ276" s="11"/>
    </row>
    <row r="277" spans="2:43" s="2" customFormat="1" ht="20.25" customHeight="1">
      <c r="B277" s="93"/>
      <c r="C277" s="62"/>
      <c r="D277" s="62"/>
      <c r="E277" s="63"/>
      <c r="F277" s="64"/>
      <c r="G277" s="65"/>
      <c r="H277" s="65"/>
      <c r="I277" s="94"/>
      <c r="J277" s="66"/>
      <c r="K277" s="67"/>
      <c r="L277" s="68"/>
      <c r="M277" s="69"/>
      <c r="N277" s="69">
        <f t="shared" si="1621"/>
        <v>0</v>
      </c>
      <c r="O277" s="70"/>
      <c r="P277" s="71"/>
      <c r="Q277" s="72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3"/>
      <c r="S277" s="74"/>
      <c r="T277" s="74"/>
      <c r="U277" s="75"/>
      <c r="V277" s="76"/>
      <c r="W277" s="77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8"/>
      <c r="AJ277" s="79"/>
      <c r="AK277" s="80"/>
      <c r="AL277" s="80"/>
      <c r="AM277" s="80"/>
      <c r="AN277" s="80"/>
      <c r="AO277" s="74"/>
      <c r="AP277" s="74" t="str">
        <f t="shared" ref="AP277" si="1711">IF(AND($V278&lt;=0,$AH278=0,$AO278=0),"見積",IF(AND($V278=0,$AH278&lt;=0,$AO278=0),"材",IF(AND($V278=0,$AH278=0,$AO278&lt;=0),"労","複合")))</f>
        <v>複合</v>
      </c>
      <c r="AQ277" s="11"/>
    </row>
    <row r="278" spans="2:43" s="2" customFormat="1" ht="20.25" customHeight="1">
      <c r="B278" s="95"/>
      <c r="C278" s="81"/>
      <c r="D278" s="81"/>
      <c r="E278" s="82"/>
      <c r="F278" s="83"/>
      <c r="G278" s="84"/>
      <c r="H278" s="84"/>
      <c r="I278" s="99"/>
      <c r="J278" s="66"/>
      <c r="K278" s="67"/>
      <c r="L278" s="68"/>
      <c r="M278" s="85">
        <f>(C278)</f>
        <v>0</v>
      </c>
      <c r="N278" s="85">
        <f t="shared" si="1621"/>
        <v>0</v>
      </c>
      <c r="O278" s="86">
        <f>E278</f>
        <v>0</v>
      </c>
      <c r="P278" s="87">
        <f t="shared" ref="P278" si="1712">F278</f>
        <v>0</v>
      </c>
      <c r="Q278" s="88">
        <f t="shared" si="1568"/>
        <v>0</v>
      </c>
      <c r="R278" s="89"/>
      <c r="S278" s="90"/>
      <c r="T278" s="90"/>
      <c r="U278" s="56"/>
      <c r="V278" s="57" t="str">
        <f t="shared" ref="V278" si="1713">IF(COUNT(R278:T278)=0,"",ROUNDDOWN(MIN(R278:T278)*U278,-1))</f>
        <v/>
      </c>
      <c r="W278" s="91"/>
      <c r="X278" s="90"/>
      <c r="Y278" s="90"/>
      <c r="Z278" s="90"/>
      <c r="AA278" s="90">
        <f t="shared" ref="AA278" si="1714">MIN(V278:Z278)</f>
        <v>0</v>
      </c>
      <c r="AB278" s="92"/>
      <c r="AC278" s="90">
        <f t="shared" ref="AC278" si="1715">AA278*AB278</f>
        <v>0</v>
      </c>
      <c r="AD278" s="92"/>
      <c r="AE278" s="92"/>
      <c r="AF278" s="92"/>
      <c r="AG278" s="92"/>
      <c r="AH278" s="90">
        <f t="shared" ref="AH278" si="1716">AC278*((1+AD278)+AE278+AF278+AG278)</f>
        <v>0</v>
      </c>
      <c r="AI278" s="90">
        <f>IF($AI277="",0,VLOOKUP(AI277,#REF!,2,FALSE))</f>
        <v>0</v>
      </c>
      <c r="AJ278" s="90">
        <f>IF($AJ277="",0,VLOOKUP(AJ277,#REF!,2,FALSE))</f>
        <v>0</v>
      </c>
      <c r="AK278" s="90">
        <f t="shared" ref="AK278:AL278" si="1717">IF(AI278="","",AI278*AK277)</f>
        <v>0</v>
      </c>
      <c r="AL278" s="90">
        <f t="shared" si="1717"/>
        <v>0</v>
      </c>
      <c r="AM278" s="90">
        <v>0</v>
      </c>
      <c r="AN278" s="90">
        <f t="shared" ref="AN278" si="1718">IF(AI278="",0,AK278*AN277)+IF(AJ278="",0,AL278*AN277)</f>
        <v>0</v>
      </c>
      <c r="AO278" s="90">
        <f t="shared" ref="AO278" si="1719">SUM(AK278:AN278)</f>
        <v>0</v>
      </c>
      <c r="AP278" s="90">
        <f t="shared" ref="AP278" si="1720">AH278+AO278</f>
        <v>0</v>
      </c>
      <c r="AQ278" s="11"/>
    </row>
    <row r="279" spans="2:43" s="2" customFormat="1" ht="20.25" customHeight="1">
      <c r="B279" s="93"/>
      <c r="C279" s="62"/>
      <c r="D279" s="62"/>
      <c r="E279" s="63"/>
      <c r="F279" s="64"/>
      <c r="G279" s="65"/>
      <c r="H279" s="65"/>
      <c r="I279" s="94"/>
      <c r="J279" s="66"/>
      <c r="K279" s="67"/>
      <c r="L279" s="68"/>
      <c r="M279" s="69"/>
      <c r="N279" s="69">
        <f t="shared" si="1621"/>
        <v>0</v>
      </c>
      <c r="O279" s="70"/>
      <c r="P279" s="71"/>
      <c r="Q279" s="72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3"/>
      <c r="S279" s="74"/>
      <c r="T279" s="74"/>
      <c r="U279" s="75"/>
      <c r="V279" s="76"/>
      <c r="W279" s="77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8"/>
      <c r="AJ279" s="79"/>
      <c r="AK279" s="80"/>
      <c r="AL279" s="80"/>
      <c r="AM279" s="80"/>
      <c r="AN279" s="80"/>
      <c r="AO279" s="74"/>
      <c r="AP279" s="74" t="str">
        <f t="shared" ref="AP279" si="1722">IF(AND($V280&lt;=0,$AH280=0,$AO280=0),"見積",IF(AND($V280=0,$AH280&lt;=0,$AO280=0),"材",IF(AND($V280=0,$AH280=0,$AO280&lt;=0),"労","複合")))</f>
        <v>複合</v>
      </c>
      <c r="AQ279" s="11"/>
    </row>
    <row r="280" spans="2:43" s="2" customFormat="1" ht="20.25" customHeight="1">
      <c r="B280" s="95"/>
      <c r="C280" s="81"/>
      <c r="D280" s="81"/>
      <c r="E280" s="82"/>
      <c r="F280" s="83"/>
      <c r="G280" s="84"/>
      <c r="H280" s="84"/>
      <c r="I280" s="99"/>
      <c r="J280" s="66"/>
      <c r="K280" s="67"/>
      <c r="L280" s="68"/>
      <c r="M280" s="85">
        <f>(C280)</f>
        <v>0</v>
      </c>
      <c r="N280" s="85">
        <f t="shared" si="1621"/>
        <v>0</v>
      </c>
      <c r="O280" s="86">
        <f>E280</f>
        <v>0</v>
      </c>
      <c r="P280" s="87">
        <f t="shared" ref="P280" si="1723">F280</f>
        <v>0</v>
      </c>
      <c r="Q280" s="88">
        <f t="shared" si="1568"/>
        <v>0</v>
      </c>
      <c r="R280" s="89"/>
      <c r="S280" s="90"/>
      <c r="T280" s="90"/>
      <c r="U280" s="56"/>
      <c r="V280" s="57" t="str">
        <f t="shared" ref="V280" si="1724">IF(COUNT(R280:T280)=0,"",ROUNDDOWN(MIN(R280:T280)*U280,-1))</f>
        <v/>
      </c>
      <c r="W280" s="91"/>
      <c r="X280" s="90"/>
      <c r="Y280" s="90"/>
      <c r="Z280" s="90"/>
      <c r="AA280" s="90">
        <f t="shared" ref="AA280" si="1725">MIN(V280:Z280)</f>
        <v>0</v>
      </c>
      <c r="AB280" s="92"/>
      <c r="AC280" s="90">
        <f t="shared" ref="AC280" si="1726">AA280*AB280</f>
        <v>0</v>
      </c>
      <c r="AD280" s="92"/>
      <c r="AE280" s="92"/>
      <c r="AF280" s="92"/>
      <c r="AG280" s="92"/>
      <c r="AH280" s="90">
        <f t="shared" ref="AH280" si="1727">AC280*((1+AD280)+AE280+AF280+AG280)</f>
        <v>0</v>
      </c>
      <c r="AI280" s="90">
        <f>IF($AI279="",0,VLOOKUP(AI279,#REF!,2,FALSE))</f>
        <v>0</v>
      </c>
      <c r="AJ280" s="90">
        <f>IF($AJ279="",0,VLOOKUP(AJ279,#REF!,2,FALSE))</f>
        <v>0</v>
      </c>
      <c r="AK280" s="90">
        <f t="shared" ref="AK280:AL280" si="1728">IF(AI280="","",AI280*AK279)</f>
        <v>0</v>
      </c>
      <c r="AL280" s="90">
        <f t="shared" si="1728"/>
        <v>0</v>
      </c>
      <c r="AM280" s="90">
        <v>0</v>
      </c>
      <c r="AN280" s="90">
        <f t="shared" ref="AN280" si="1729">IF(AI280="",0,AK280*AN279)+IF(AJ280="",0,AL280*AN279)</f>
        <v>0</v>
      </c>
      <c r="AO280" s="90">
        <f t="shared" ref="AO280" si="1730">SUM(AK280:AN280)</f>
        <v>0</v>
      </c>
      <c r="AP280" s="90">
        <f t="shared" ref="AP280" si="1731">AH280+AO280</f>
        <v>0</v>
      </c>
      <c r="AQ280" s="11"/>
    </row>
    <row r="281" spans="2:43" s="2" customFormat="1" ht="20.25" customHeight="1">
      <c r="B281" s="93"/>
      <c r="C281" s="62"/>
      <c r="D281" s="62"/>
      <c r="E281" s="63"/>
      <c r="F281" s="64"/>
      <c r="G281" s="65"/>
      <c r="H281" s="65"/>
      <c r="I281" s="94"/>
      <c r="J281" s="66"/>
      <c r="K281" s="67"/>
      <c r="L281" s="68"/>
      <c r="M281" s="69"/>
      <c r="N281" s="69">
        <f t="shared" si="1621"/>
        <v>0</v>
      </c>
      <c r="O281" s="70"/>
      <c r="P281" s="71"/>
      <c r="Q281" s="72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3"/>
      <c r="S281" s="74"/>
      <c r="T281" s="74"/>
      <c r="U281" s="75"/>
      <c r="V281" s="76"/>
      <c r="W281" s="77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8"/>
      <c r="AJ281" s="79"/>
      <c r="AK281" s="80"/>
      <c r="AL281" s="80"/>
      <c r="AM281" s="80"/>
      <c r="AN281" s="80"/>
      <c r="AO281" s="74"/>
      <c r="AP281" s="74" t="str">
        <f t="shared" ref="AP281" si="1733">IF(AND($V282&lt;=0,$AH282=0,$AO282=0),"見積",IF(AND($V282=0,$AH282&lt;=0,$AO282=0),"材",IF(AND($V282=0,$AH282=0,$AO282&lt;=0),"労","複合")))</f>
        <v>複合</v>
      </c>
      <c r="AQ281" s="11"/>
    </row>
    <row r="282" spans="2:43" s="2" customFormat="1" ht="20.25" customHeight="1">
      <c r="B282" s="95"/>
      <c r="C282" s="81"/>
      <c r="D282" s="81"/>
      <c r="E282" s="82"/>
      <c r="F282" s="83"/>
      <c r="G282" s="84"/>
      <c r="H282" s="84"/>
      <c r="I282" s="99"/>
      <c r="J282" s="66"/>
      <c r="K282" s="67"/>
      <c r="L282" s="68"/>
      <c r="M282" s="85">
        <f>(C282)</f>
        <v>0</v>
      </c>
      <c r="N282" s="85">
        <f t="shared" si="1621"/>
        <v>0</v>
      </c>
      <c r="O282" s="86">
        <f>E282</f>
        <v>0</v>
      </c>
      <c r="P282" s="87">
        <f t="shared" ref="P282" si="1734">F282</f>
        <v>0</v>
      </c>
      <c r="Q282" s="88">
        <f t="shared" si="1568"/>
        <v>0</v>
      </c>
      <c r="R282" s="89"/>
      <c r="S282" s="90"/>
      <c r="T282" s="90"/>
      <c r="U282" s="56"/>
      <c r="V282" s="57" t="str">
        <f t="shared" ref="V282" si="1735">IF(COUNT(R282:T282)=0,"",ROUNDDOWN(MIN(R282:T282)*U282,-1))</f>
        <v/>
      </c>
      <c r="W282" s="91"/>
      <c r="X282" s="90"/>
      <c r="Y282" s="90"/>
      <c r="Z282" s="90"/>
      <c r="AA282" s="90">
        <f t="shared" ref="AA282" si="1736">MIN(V282:Z282)</f>
        <v>0</v>
      </c>
      <c r="AB282" s="92"/>
      <c r="AC282" s="90">
        <f t="shared" ref="AC282" si="1737">AA282*AB282</f>
        <v>0</v>
      </c>
      <c r="AD282" s="92"/>
      <c r="AE282" s="92"/>
      <c r="AF282" s="92"/>
      <c r="AG282" s="92"/>
      <c r="AH282" s="90">
        <f t="shared" ref="AH282" si="1738">AC282*((1+AD282)+AE282+AF282+AG282)</f>
        <v>0</v>
      </c>
      <c r="AI282" s="90">
        <f>IF($AI281="",0,VLOOKUP(AI281,#REF!,2,FALSE))</f>
        <v>0</v>
      </c>
      <c r="AJ282" s="90">
        <f>IF($AJ281="",0,VLOOKUP(AJ281,#REF!,2,FALSE))</f>
        <v>0</v>
      </c>
      <c r="AK282" s="90">
        <f t="shared" ref="AK282:AL282" si="1739">IF(AI282="","",AI282*AK281)</f>
        <v>0</v>
      </c>
      <c r="AL282" s="90">
        <f t="shared" si="1739"/>
        <v>0</v>
      </c>
      <c r="AM282" s="90">
        <v>0</v>
      </c>
      <c r="AN282" s="90">
        <f t="shared" ref="AN282" si="1740">IF(AI282="",0,AK282*AN281)+IF(AJ282="",0,AL282*AN281)</f>
        <v>0</v>
      </c>
      <c r="AO282" s="90">
        <f t="shared" ref="AO282" si="1741">SUM(AK282:AN282)</f>
        <v>0</v>
      </c>
      <c r="AP282" s="90">
        <f t="shared" ref="AP282" si="1742">AH282+AO282</f>
        <v>0</v>
      </c>
      <c r="AQ282" s="11"/>
    </row>
    <row r="283" spans="2:43" s="2" customFormat="1" ht="20.25" customHeight="1">
      <c r="B283" s="93"/>
      <c r="C283" s="62"/>
      <c r="D283" s="62"/>
      <c r="E283" s="63"/>
      <c r="F283" s="64"/>
      <c r="G283" s="65"/>
      <c r="H283" s="65"/>
      <c r="I283" s="94"/>
      <c r="J283" s="66"/>
      <c r="K283" s="67"/>
      <c r="L283" s="68"/>
      <c r="M283" s="69"/>
      <c r="N283" s="69">
        <f t="shared" si="1621"/>
        <v>0</v>
      </c>
      <c r="O283" s="70"/>
      <c r="P283" s="71"/>
      <c r="Q283" s="72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3"/>
      <c r="S283" s="74"/>
      <c r="T283" s="74"/>
      <c r="U283" s="75"/>
      <c r="V283" s="76"/>
      <c r="W283" s="77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8"/>
      <c r="AJ283" s="79"/>
      <c r="AK283" s="80"/>
      <c r="AL283" s="80"/>
      <c r="AM283" s="80"/>
      <c r="AN283" s="80"/>
      <c r="AO283" s="74"/>
      <c r="AP283" s="74" t="str">
        <f t="shared" ref="AP283" si="1744">IF(AND($V284&lt;=0,$AH284=0,$AO284=0),"見積",IF(AND($V284=0,$AH284&lt;=0,$AO284=0),"材",IF(AND($V284=0,$AH284=0,$AO284&lt;=0),"労","複合")))</f>
        <v>複合</v>
      </c>
      <c r="AQ283" s="11"/>
    </row>
    <row r="284" spans="2:43" s="2" customFormat="1" ht="20.25" customHeight="1">
      <c r="B284" s="95"/>
      <c r="C284" s="81"/>
      <c r="D284" s="81"/>
      <c r="E284" s="82"/>
      <c r="F284" s="83"/>
      <c r="G284" s="84"/>
      <c r="H284" s="84"/>
      <c r="I284" s="99"/>
      <c r="J284" s="66"/>
      <c r="K284" s="67"/>
      <c r="L284" s="68"/>
      <c r="M284" s="85">
        <f>(C284)</f>
        <v>0</v>
      </c>
      <c r="N284" s="85">
        <f t="shared" si="1621"/>
        <v>0</v>
      </c>
      <c r="O284" s="86">
        <f>E284</f>
        <v>0</v>
      </c>
      <c r="P284" s="87">
        <f t="shared" ref="P284" si="1745">F284</f>
        <v>0</v>
      </c>
      <c r="Q284" s="88">
        <f t="shared" si="1568"/>
        <v>0</v>
      </c>
      <c r="R284" s="89"/>
      <c r="S284" s="90"/>
      <c r="T284" s="90"/>
      <c r="U284" s="56"/>
      <c r="V284" s="57" t="str">
        <f t="shared" ref="V284" si="1746">IF(COUNT(R284:T284)=0,"",ROUNDDOWN(MIN(R284:T284)*U284,-1))</f>
        <v/>
      </c>
      <c r="W284" s="91"/>
      <c r="X284" s="90"/>
      <c r="Y284" s="90"/>
      <c r="Z284" s="90"/>
      <c r="AA284" s="90">
        <f t="shared" ref="AA284" si="1747">MIN(V284:Z284)</f>
        <v>0</v>
      </c>
      <c r="AB284" s="92"/>
      <c r="AC284" s="90">
        <f t="shared" ref="AC284" si="1748">AA284*AB284</f>
        <v>0</v>
      </c>
      <c r="AD284" s="92"/>
      <c r="AE284" s="92"/>
      <c r="AF284" s="92"/>
      <c r="AG284" s="92"/>
      <c r="AH284" s="90">
        <f t="shared" ref="AH284" si="1749">AC284*((1+AD284)+AE284+AF284+AG284)</f>
        <v>0</v>
      </c>
      <c r="AI284" s="90">
        <f>IF($AI283="",0,VLOOKUP(AI283,#REF!,2,FALSE))</f>
        <v>0</v>
      </c>
      <c r="AJ284" s="90">
        <f>IF($AJ283="",0,VLOOKUP(AJ283,#REF!,2,FALSE))</f>
        <v>0</v>
      </c>
      <c r="AK284" s="90">
        <f t="shared" ref="AK284:AL284" si="1750">IF(AI284="","",AI284*AK283)</f>
        <v>0</v>
      </c>
      <c r="AL284" s="90">
        <f t="shared" si="1750"/>
        <v>0</v>
      </c>
      <c r="AM284" s="90">
        <v>0</v>
      </c>
      <c r="AN284" s="90">
        <f t="shared" ref="AN284" si="1751">IF(AI284="",0,AK284*AN283)+IF(AJ284="",0,AL284*AN283)</f>
        <v>0</v>
      </c>
      <c r="AO284" s="90">
        <f t="shared" ref="AO284" si="1752">SUM(AK284:AN284)</f>
        <v>0</v>
      </c>
      <c r="AP284" s="90">
        <f t="shared" ref="AP284" si="1753">AH284+AO284</f>
        <v>0</v>
      </c>
      <c r="AQ284" s="11"/>
    </row>
    <row r="285" spans="2:43" s="2" customFormat="1" ht="20.25" customHeight="1">
      <c r="B285" s="93"/>
      <c r="C285" s="62"/>
      <c r="D285" s="62"/>
      <c r="E285" s="63"/>
      <c r="F285" s="64"/>
      <c r="G285" s="65"/>
      <c r="H285" s="65"/>
      <c r="I285" s="94"/>
      <c r="J285" s="66"/>
      <c r="K285" s="67"/>
      <c r="L285" s="68"/>
      <c r="M285" s="69"/>
      <c r="N285" s="69">
        <f t="shared" si="1621"/>
        <v>0</v>
      </c>
      <c r="O285" s="70"/>
      <c r="P285" s="71"/>
      <c r="Q285" s="72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3"/>
      <c r="S285" s="74"/>
      <c r="T285" s="74"/>
      <c r="U285" s="75"/>
      <c r="V285" s="76"/>
      <c r="W285" s="77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8"/>
      <c r="AJ285" s="79"/>
      <c r="AK285" s="80"/>
      <c r="AL285" s="80"/>
      <c r="AM285" s="80"/>
      <c r="AN285" s="80"/>
      <c r="AO285" s="74"/>
      <c r="AP285" s="74" t="str">
        <f t="shared" ref="AP285" si="1755">IF(AND($V286&lt;=0,$AH286=0,$AO286=0),"見積",IF(AND($V286=0,$AH286&lt;=0,$AO286=0),"材",IF(AND($V286=0,$AH286=0,$AO286&lt;=0),"労","複合")))</f>
        <v>複合</v>
      </c>
      <c r="AQ285" s="11"/>
    </row>
    <row r="286" spans="2:43" s="2" customFormat="1" ht="20.25" customHeight="1">
      <c r="B286" s="95"/>
      <c r="C286" s="81"/>
      <c r="D286" s="81"/>
      <c r="E286" s="82"/>
      <c r="F286" s="83"/>
      <c r="G286" s="84"/>
      <c r="H286" s="84"/>
      <c r="I286" s="99"/>
      <c r="J286" s="66"/>
      <c r="K286" s="67"/>
      <c r="L286" s="68"/>
      <c r="M286" s="85">
        <f>(C286)</f>
        <v>0</v>
      </c>
      <c r="N286" s="85">
        <f t="shared" si="1621"/>
        <v>0</v>
      </c>
      <c r="O286" s="86">
        <f>E286</f>
        <v>0</v>
      </c>
      <c r="P286" s="87">
        <f t="shared" ref="P286" si="1756">F286</f>
        <v>0</v>
      </c>
      <c r="Q286" s="88">
        <f t="shared" si="1568"/>
        <v>0</v>
      </c>
      <c r="R286" s="89"/>
      <c r="S286" s="90"/>
      <c r="T286" s="90"/>
      <c r="U286" s="56"/>
      <c r="V286" s="57" t="str">
        <f t="shared" ref="V286" si="1757">IF(COUNT(R286:T286)=0,"",ROUNDDOWN(MIN(R286:T286)*U286,-1))</f>
        <v/>
      </c>
      <c r="W286" s="91"/>
      <c r="X286" s="90"/>
      <c r="Y286" s="90"/>
      <c r="Z286" s="90"/>
      <c r="AA286" s="90">
        <f t="shared" ref="AA286" si="1758">MIN(V286:Z286)</f>
        <v>0</v>
      </c>
      <c r="AB286" s="92"/>
      <c r="AC286" s="90">
        <f t="shared" ref="AC286" si="1759">AA286*AB286</f>
        <v>0</v>
      </c>
      <c r="AD286" s="92"/>
      <c r="AE286" s="92"/>
      <c r="AF286" s="92"/>
      <c r="AG286" s="92"/>
      <c r="AH286" s="90">
        <f t="shared" ref="AH286" si="1760">AC286*((1+AD286)+AE286+AF286+AG286)</f>
        <v>0</v>
      </c>
      <c r="AI286" s="90">
        <f>IF($AI285="",0,VLOOKUP(AI285,#REF!,2,FALSE))</f>
        <v>0</v>
      </c>
      <c r="AJ286" s="90">
        <f>IF($AJ285="",0,VLOOKUP(AJ285,#REF!,2,FALSE))</f>
        <v>0</v>
      </c>
      <c r="AK286" s="90">
        <f t="shared" ref="AK286:AL286" si="1761">IF(AI286="","",AI286*AK285)</f>
        <v>0</v>
      </c>
      <c r="AL286" s="90">
        <f t="shared" si="1761"/>
        <v>0</v>
      </c>
      <c r="AM286" s="90">
        <v>0</v>
      </c>
      <c r="AN286" s="90">
        <f t="shared" ref="AN286" si="1762">IF(AI286="",0,AK286*AN285)+IF(AJ286="",0,AL286*AN285)</f>
        <v>0</v>
      </c>
      <c r="AO286" s="90">
        <f t="shared" ref="AO286" si="1763">SUM(AK286:AN286)</f>
        <v>0</v>
      </c>
      <c r="AP286" s="90">
        <f t="shared" ref="AP286" si="1764">AH286+AO286</f>
        <v>0</v>
      </c>
      <c r="AQ286" s="11"/>
    </row>
    <row r="287" spans="2:43" s="2" customFormat="1" ht="20.25" customHeight="1">
      <c r="B287" s="93"/>
      <c r="C287" s="62"/>
      <c r="D287" s="62"/>
      <c r="E287" s="63"/>
      <c r="F287" s="64"/>
      <c r="G287" s="65"/>
      <c r="H287" s="65"/>
      <c r="I287" s="94"/>
      <c r="J287" s="66"/>
      <c r="K287" s="67"/>
      <c r="L287" s="68"/>
      <c r="M287" s="69"/>
      <c r="N287" s="69">
        <f t="shared" si="1621"/>
        <v>0</v>
      </c>
      <c r="O287" s="70"/>
      <c r="P287" s="71"/>
      <c r="Q287" s="72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3"/>
      <c r="S287" s="74"/>
      <c r="T287" s="74"/>
      <c r="U287" s="75"/>
      <c r="V287" s="76"/>
      <c r="W287" s="77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8"/>
      <c r="AJ287" s="79"/>
      <c r="AK287" s="80"/>
      <c r="AL287" s="80"/>
      <c r="AM287" s="80"/>
      <c r="AN287" s="80"/>
      <c r="AO287" s="74"/>
      <c r="AP287" s="74" t="str">
        <f t="shared" ref="AP287" si="1766">IF(AND($V288&lt;=0,$AH288=0,$AO288=0),"見積",IF(AND($V288=0,$AH288&lt;=0,$AO288=0),"材",IF(AND($V288=0,$AH288=0,$AO288&lt;=0),"労","複合")))</f>
        <v>複合</v>
      </c>
      <c r="AQ287" s="11"/>
    </row>
    <row r="288" spans="2:43" s="2" customFormat="1" ht="20.25" customHeight="1">
      <c r="B288" s="95"/>
      <c r="C288" s="81"/>
      <c r="D288" s="81"/>
      <c r="E288" s="82"/>
      <c r="F288" s="83"/>
      <c r="G288" s="84"/>
      <c r="H288" s="84"/>
      <c r="I288" s="99"/>
      <c r="J288" s="66"/>
      <c r="K288" s="67"/>
      <c r="L288" s="68"/>
      <c r="M288" s="85">
        <f>(C288)</f>
        <v>0</v>
      </c>
      <c r="N288" s="85">
        <f t="shared" si="1621"/>
        <v>0</v>
      </c>
      <c r="O288" s="86">
        <f>E288</f>
        <v>0</v>
      </c>
      <c r="P288" s="87">
        <f t="shared" ref="P288" si="1767">F288</f>
        <v>0</v>
      </c>
      <c r="Q288" s="88">
        <f t="shared" si="1568"/>
        <v>0</v>
      </c>
      <c r="R288" s="89"/>
      <c r="S288" s="90"/>
      <c r="T288" s="90"/>
      <c r="U288" s="56"/>
      <c r="V288" s="57" t="str">
        <f t="shared" ref="V288" si="1768">IF(COUNT(R288:T288)=0,"",ROUNDDOWN(MIN(R288:T288)*U288,-1))</f>
        <v/>
      </c>
      <c r="W288" s="91"/>
      <c r="X288" s="90"/>
      <c r="Y288" s="90"/>
      <c r="Z288" s="90"/>
      <c r="AA288" s="90">
        <f t="shared" ref="AA288" si="1769">MIN(V288:Z288)</f>
        <v>0</v>
      </c>
      <c r="AB288" s="92"/>
      <c r="AC288" s="90">
        <f t="shared" ref="AC288" si="1770">AA288*AB288</f>
        <v>0</v>
      </c>
      <c r="AD288" s="92"/>
      <c r="AE288" s="92"/>
      <c r="AF288" s="92"/>
      <c r="AG288" s="92"/>
      <c r="AH288" s="90">
        <f t="shared" ref="AH288" si="1771">AC288*((1+AD288)+AE288+AF288+AG288)</f>
        <v>0</v>
      </c>
      <c r="AI288" s="90">
        <f>IF($AI287="",0,VLOOKUP(AI287,#REF!,2,FALSE))</f>
        <v>0</v>
      </c>
      <c r="AJ288" s="90">
        <f>IF($AJ287="",0,VLOOKUP(AJ287,#REF!,2,FALSE))</f>
        <v>0</v>
      </c>
      <c r="AK288" s="90">
        <f t="shared" ref="AK288:AL288" si="1772">IF(AI288="","",AI288*AK287)</f>
        <v>0</v>
      </c>
      <c r="AL288" s="90">
        <f t="shared" si="1772"/>
        <v>0</v>
      </c>
      <c r="AM288" s="90">
        <v>0</v>
      </c>
      <c r="AN288" s="90">
        <f t="shared" ref="AN288" si="1773">IF(AI288="",0,AK288*AN287)+IF(AJ288="",0,AL288*AN287)</f>
        <v>0</v>
      </c>
      <c r="AO288" s="90">
        <f t="shared" ref="AO288" si="1774">SUM(AK288:AN288)</f>
        <v>0</v>
      </c>
      <c r="AP288" s="90">
        <f t="shared" ref="AP288" si="1775">AH288+AO288</f>
        <v>0</v>
      </c>
      <c r="AQ288" s="11"/>
    </row>
    <row r="289" spans="2:43" s="2" customFormat="1" ht="20.25" customHeight="1">
      <c r="B289" s="93"/>
      <c r="C289" s="62"/>
      <c r="D289" s="62"/>
      <c r="E289" s="63"/>
      <c r="F289" s="64"/>
      <c r="G289" s="65"/>
      <c r="H289" s="65"/>
      <c r="I289" s="94"/>
      <c r="J289" s="66"/>
      <c r="K289" s="67"/>
      <c r="L289" s="68"/>
      <c r="M289" s="69"/>
      <c r="N289" s="69">
        <f t="shared" si="1621"/>
        <v>0</v>
      </c>
      <c r="O289" s="70"/>
      <c r="P289" s="71"/>
      <c r="Q289" s="72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3"/>
      <c r="S289" s="74"/>
      <c r="T289" s="74"/>
      <c r="U289" s="75"/>
      <c r="V289" s="76"/>
      <c r="W289" s="77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8"/>
      <c r="AJ289" s="79"/>
      <c r="AK289" s="80"/>
      <c r="AL289" s="80"/>
      <c r="AM289" s="80"/>
      <c r="AN289" s="80"/>
      <c r="AO289" s="74"/>
      <c r="AP289" s="74" t="str">
        <f t="shared" ref="AP289" si="1777">IF(AND($V290&lt;=0,$AH290=0,$AO290=0),"見積",IF(AND($V290=0,$AH290&lt;=0,$AO290=0),"材",IF(AND($V290=0,$AH290=0,$AO290&lt;=0),"労","複合")))</f>
        <v>複合</v>
      </c>
      <c r="AQ289" s="11"/>
    </row>
    <row r="290" spans="2:43" s="2" customFormat="1" ht="20.25" customHeight="1">
      <c r="B290" s="95"/>
      <c r="C290" s="81"/>
      <c r="D290" s="81"/>
      <c r="E290" s="82"/>
      <c r="F290" s="83"/>
      <c r="G290" s="84"/>
      <c r="H290" s="84"/>
      <c r="I290" s="99"/>
      <c r="J290" s="66"/>
      <c r="K290" s="67"/>
      <c r="L290" s="68"/>
      <c r="M290" s="85">
        <f>(C290)</f>
        <v>0</v>
      </c>
      <c r="N290" s="85">
        <f t="shared" si="1621"/>
        <v>0</v>
      </c>
      <c r="O290" s="86">
        <f>E290</f>
        <v>0</v>
      </c>
      <c r="P290" s="87">
        <f t="shared" ref="P290" si="1778">F290</f>
        <v>0</v>
      </c>
      <c r="Q290" s="88">
        <f t="shared" si="1568"/>
        <v>0</v>
      </c>
      <c r="R290" s="89"/>
      <c r="S290" s="90"/>
      <c r="T290" s="90"/>
      <c r="U290" s="56"/>
      <c r="V290" s="57" t="str">
        <f t="shared" ref="V290" si="1779">IF(COUNT(R290:T290)=0,"",ROUNDDOWN(MIN(R290:T290)*U290,-1))</f>
        <v/>
      </c>
      <c r="W290" s="91"/>
      <c r="X290" s="90"/>
      <c r="Y290" s="90"/>
      <c r="Z290" s="90"/>
      <c r="AA290" s="90">
        <f t="shared" ref="AA290" si="1780">MIN(V290:Z290)</f>
        <v>0</v>
      </c>
      <c r="AB290" s="92"/>
      <c r="AC290" s="90">
        <f t="shared" ref="AC290" si="1781">AA290*AB290</f>
        <v>0</v>
      </c>
      <c r="AD290" s="92"/>
      <c r="AE290" s="92"/>
      <c r="AF290" s="92"/>
      <c r="AG290" s="92"/>
      <c r="AH290" s="90">
        <f t="shared" ref="AH290" si="1782">AC290*((1+AD290)+AE290+AF290+AG290)</f>
        <v>0</v>
      </c>
      <c r="AI290" s="90">
        <f>IF($AI289="",0,VLOOKUP(AI289,#REF!,2,FALSE))</f>
        <v>0</v>
      </c>
      <c r="AJ290" s="90">
        <f>IF($AJ289="",0,VLOOKUP(AJ289,#REF!,2,FALSE))</f>
        <v>0</v>
      </c>
      <c r="AK290" s="90">
        <f t="shared" ref="AK290:AL290" si="1783">IF(AI290="","",AI290*AK289)</f>
        <v>0</v>
      </c>
      <c r="AL290" s="90">
        <f t="shared" si="1783"/>
        <v>0</v>
      </c>
      <c r="AM290" s="90">
        <v>0</v>
      </c>
      <c r="AN290" s="90">
        <f t="shared" ref="AN290" si="1784">IF(AI290="",0,AK290*AN289)+IF(AJ290="",0,AL290*AN289)</f>
        <v>0</v>
      </c>
      <c r="AO290" s="90">
        <f t="shared" ref="AO290" si="1785">SUM(AK290:AN290)</f>
        <v>0</v>
      </c>
      <c r="AP290" s="90">
        <f t="shared" ref="AP290" si="1786">AH290+AO290</f>
        <v>0</v>
      </c>
      <c r="AQ290" s="11"/>
    </row>
    <row r="291" spans="2:43" s="2" customFormat="1" ht="20.25" customHeight="1">
      <c r="B291" s="93"/>
      <c r="C291" s="62"/>
      <c r="D291" s="62"/>
      <c r="E291" s="63"/>
      <c r="F291" s="64"/>
      <c r="G291" s="65"/>
      <c r="H291" s="65"/>
      <c r="I291" s="94"/>
      <c r="J291" s="66"/>
      <c r="K291" s="67"/>
      <c r="L291" s="68"/>
      <c r="M291" s="69"/>
      <c r="N291" s="69">
        <f t="shared" si="1621"/>
        <v>0</v>
      </c>
      <c r="O291" s="70"/>
      <c r="P291" s="71"/>
      <c r="Q291" s="72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3"/>
      <c r="S291" s="74"/>
      <c r="T291" s="74"/>
      <c r="U291" s="75"/>
      <c r="V291" s="76"/>
      <c r="W291" s="77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8"/>
      <c r="AJ291" s="79"/>
      <c r="AK291" s="80"/>
      <c r="AL291" s="80"/>
      <c r="AM291" s="80"/>
      <c r="AN291" s="80"/>
      <c r="AO291" s="74"/>
      <c r="AP291" s="74" t="str">
        <f t="shared" ref="AP291" si="1788">IF(AND($V292&lt;=0,$AH292=0,$AO292=0),"見積",IF(AND($V292=0,$AH292&lt;=0,$AO292=0),"材",IF(AND($V292=0,$AH292=0,$AO292&lt;=0),"労","複合")))</f>
        <v>複合</v>
      </c>
      <c r="AQ291" s="11"/>
    </row>
    <row r="292" spans="2:43" s="2" customFormat="1" ht="20.25" customHeight="1">
      <c r="B292" s="95"/>
      <c r="C292" s="81"/>
      <c r="D292" s="81"/>
      <c r="E292" s="82"/>
      <c r="F292" s="83"/>
      <c r="G292" s="84"/>
      <c r="H292" s="84"/>
      <c r="I292" s="99"/>
      <c r="J292" s="66"/>
      <c r="K292" s="67"/>
      <c r="L292" s="68"/>
      <c r="M292" s="85">
        <f>(C292)</f>
        <v>0</v>
      </c>
      <c r="N292" s="85">
        <f t="shared" si="1621"/>
        <v>0</v>
      </c>
      <c r="O292" s="86">
        <f>E292</f>
        <v>0</v>
      </c>
      <c r="P292" s="87">
        <f t="shared" ref="P292" si="1789">F292</f>
        <v>0</v>
      </c>
      <c r="Q292" s="88">
        <f t="shared" si="1568"/>
        <v>0</v>
      </c>
      <c r="R292" s="89"/>
      <c r="S292" s="90"/>
      <c r="T292" s="90"/>
      <c r="U292" s="56"/>
      <c r="V292" s="57" t="str">
        <f t="shared" ref="V292" si="1790">IF(COUNT(R292:T292)=0,"",ROUNDDOWN(MIN(R292:T292)*U292,-1))</f>
        <v/>
      </c>
      <c r="W292" s="91"/>
      <c r="X292" s="90"/>
      <c r="Y292" s="90"/>
      <c r="Z292" s="90"/>
      <c r="AA292" s="90">
        <f t="shared" ref="AA292" si="1791">MIN(V292:Z292)</f>
        <v>0</v>
      </c>
      <c r="AB292" s="92"/>
      <c r="AC292" s="90">
        <f t="shared" ref="AC292" si="1792">AA292*AB292</f>
        <v>0</v>
      </c>
      <c r="AD292" s="92"/>
      <c r="AE292" s="92"/>
      <c r="AF292" s="92"/>
      <c r="AG292" s="92"/>
      <c r="AH292" s="90">
        <f t="shared" ref="AH292" si="1793">AC292*((1+AD292)+AE292+AF292+AG292)</f>
        <v>0</v>
      </c>
      <c r="AI292" s="90">
        <f>IF($AI291="",0,VLOOKUP(AI291,#REF!,2,FALSE))</f>
        <v>0</v>
      </c>
      <c r="AJ292" s="90">
        <f>IF($AJ291="",0,VLOOKUP(AJ291,#REF!,2,FALSE))</f>
        <v>0</v>
      </c>
      <c r="AK292" s="90">
        <f t="shared" ref="AK292:AL292" si="1794">IF(AI292="","",AI292*AK291)</f>
        <v>0</v>
      </c>
      <c r="AL292" s="90">
        <f t="shared" si="1794"/>
        <v>0</v>
      </c>
      <c r="AM292" s="90">
        <v>0</v>
      </c>
      <c r="AN292" s="90">
        <f t="shared" ref="AN292" si="1795">IF(AI292="",0,AK292*AN291)+IF(AJ292="",0,AL292*AN291)</f>
        <v>0</v>
      </c>
      <c r="AO292" s="90">
        <f t="shared" ref="AO292" si="1796">SUM(AK292:AN292)</f>
        <v>0</v>
      </c>
      <c r="AP292" s="90">
        <f t="shared" ref="AP292" si="1797">AH292+AO292</f>
        <v>0</v>
      </c>
      <c r="AQ292" s="11"/>
    </row>
    <row r="293" spans="2:43" s="2" customFormat="1" ht="20.25" customHeight="1">
      <c r="B293" s="93"/>
      <c r="C293" s="62"/>
      <c r="D293" s="62"/>
      <c r="E293" s="63"/>
      <c r="F293" s="64"/>
      <c r="G293" s="65"/>
      <c r="H293" s="65"/>
      <c r="I293" s="94"/>
      <c r="J293" s="66"/>
      <c r="K293" s="67"/>
      <c r="L293" s="68"/>
      <c r="M293" s="69"/>
      <c r="N293" s="69">
        <f t="shared" si="1621"/>
        <v>0</v>
      </c>
      <c r="O293" s="70"/>
      <c r="P293" s="71"/>
      <c r="Q293" s="72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3"/>
      <c r="S293" s="74"/>
      <c r="T293" s="74"/>
      <c r="U293" s="75"/>
      <c r="V293" s="76"/>
      <c r="W293" s="77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8"/>
      <c r="AJ293" s="79"/>
      <c r="AK293" s="80"/>
      <c r="AL293" s="80"/>
      <c r="AM293" s="80"/>
      <c r="AN293" s="80"/>
      <c r="AO293" s="74"/>
      <c r="AP293" s="74" t="str">
        <f t="shared" ref="AP293" si="1799">IF(AND($V294&lt;=0,$AH294=0,$AO294=0),"見積",IF(AND($V294=0,$AH294&lt;=0,$AO294=0),"材",IF(AND($V294=0,$AH294=0,$AO294&lt;=0),"労","複合")))</f>
        <v>複合</v>
      </c>
      <c r="AQ293" s="11"/>
    </row>
    <row r="294" spans="2:43" s="2" customFormat="1" ht="20.25" customHeight="1">
      <c r="B294" s="95"/>
      <c r="C294" s="81"/>
      <c r="D294" s="81"/>
      <c r="E294" s="82"/>
      <c r="F294" s="83"/>
      <c r="G294" s="84"/>
      <c r="H294" s="84"/>
      <c r="I294" s="99"/>
      <c r="J294" s="66"/>
      <c r="K294" s="67"/>
      <c r="L294" s="68"/>
      <c r="M294" s="85">
        <f>(C294)</f>
        <v>0</v>
      </c>
      <c r="N294" s="85">
        <f t="shared" si="1621"/>
        <v>0</v>
      </c>
      <c r="O294" s="86">
        <f>E294</f>
        <v>0</v>
      </c>
      <c r="P294" s="87">
        <f t="shared" ref="P294" si="1800">F294</f>
        <v>0</v>
      </c>
      <c r="Q294" s="88">
        <f t="shared" si="1568"/>
        <v>0</v>
      </c>
      <c r="R294" s="89"/>
      <c r="S294" s="90"/>
      <c r="T294" s="90"/>
      <c r="U294" s="56"/>
      <c r="V294" s="57" t="str">
        <f t="shared" ref="V294" si="1801">IF(COUNT(R294:T294)=0,"",ROUNDDOWN(MIN(R294:T294)*U294,-1))</f>
        <v/>
      </c>
      <c r="W294" s="91"/>
      <c r="X294" s="90"/>
      <c r="Y294" s="90"/>
      <c r="Z294" s="90"/>
      <c r="AA294" s="90">
        <f t="shared" ref="AA294" si="1802">MIN(V294:Z294)</f>
        <v>0</v>
      </c>
      <c r="AB294" s="92"/>
      <c r="AC294" s="90">
        <f t="shared" ref="AC294" si="1803">AA294*AB294</f>
        <v>0</v>
      </c>
      <c r="AD294" s="92"/>
      <c r="AE294" s="92"/>
      <c r="AF294" s="92"/>
      <c r="AG294" s="92"/>
      <c r="AH294" s="90">
        <f t="shared" ref="AH294" si="1804">AC294*((1+AD294)+AE294+AF294+AG294)</f>
        <v>0</v>
      </c>
      <c r="AI294" s="90">
        <f>IF($AI293="",0,VLOOKUP(AI293,#REF!,2,FALSE))</f>
        <v>0</v>
      </c>
      <c r="AJ294" s="90">
        <f>IF($AJ293="",0,VLOOKUP(AJ293,#REF!,2,FALSE))</f>
        <v>0</v>
      </c>
      <c r="AK294" s="90">
        <f t="shared" ref="AK294:AL294" si="1805">IF(AI294="","",AI294*AK293)</f>
        <v>0</v>
      </c>
      <c r="AL294" s="90">
        <f t="shared" si="1805"/>
        <v>0</v>
      </c>
      <c r="AM294" s="90">
        <v>0</v>
      </c>
      <c r="AN294" s="90">
        <f t="shared" ref="AN294" si="1806">IF(AI294="",0,AK294*AN293)+IF(AJ294="",0,AL294*AN293)</f>
        <v>0</v>
      </c>
      <c r="AO294" s="90">
        <f t="shared" ref="AO294" si="1807">SUM(AK294:AN294)</f>
        <v>0</v>
      </c>
      <c r="AP294" s="90">
        <f t="shared" ref="AP294" si="1808">AH294+AO294</f>
        <v>0</v>
      </c>
      <c r="AQ294" s="11"/>
    </row>
    <row r="295" spans="2:43" s="2" customFormat="1" ht="20.25" customHeight="1">
      <c r="B295" s="93"/>
      <c r="C295" s="62"/>
      <c r="D295" s="62"/>
      <c r="E295" s="63"/>
      <c r="F295" s="64"/>
      <c r="G295" s="65"/>
      <c r="H295" s="65"/>
      <c r="I295" s="94"/>
      <c r="J295" s="66"/>
      <c r="K295" s="67"/>
      <c r="L295" s="68"/>
      <c r="M295" s="69"/>
      <c r="N295" s="69">
        <f t="shared" si="1621"/>
        <v>0</v>
      </c>
      <c r="O295" s="70"/>
      <c r="P295" s="71"/>
      <c r="Q295" s="72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3"/>
      <c r="S295" s="74"/>
      <c r="T295" s="74"/>
      <c r="U295" s="75"/>
      <c r="V295" s="76"/>
      <c r="W295" s="77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8"/>
      <c r="AJ295" s="79"/>
      <c r="AK295" s="80"/>
      <c r="AL295" s="80"/>
      <c r="AM295" s="80"/>
      <c r="AN295" s="80"/>
      <c r="AO295" s="74"/>
      <c r="AP295" s="74" t="str">
        <f t="shared" ref="AP295" si="1810">IF(AND($V296&lt;=0,$AH296=0,$AO296=0),"見積",IF(AND($V296=0,$AH296&lt;=0,$AO296=0),"材",IF(AND($V296=0,$AH296=0,$AO296&lt;=0),"労","複合")))</f>
        <v>複合</v>
      </c>
      <c r="AQ295" s="11"/>
    </row>
    <row r="296" spans="2:43" s="2" customFormat="1" ht="20.25" customHeight="1">
      <c r="B296" s="95"/>
      <c r="C296" s="81"/>
      <c r="D296" s="81"/>
      <c r="E296" s="82"/>
      <c r="F296" s="83"/>
      <c r="G296" s="84"/>
      <c r="H296" s="84"/>
      <c r="I296" s="99"/>
      <c r="J296" s="66"/>
      <c r="K296" s="67"/>
      <c r="L296" s="68"/>
      <c r="M296" s="85">
        <f>(C296)</f>
        <v>0</v>
      </c>
      <c r="N296" s="85">
        <f t="shared" si="1621"/>
        <v>0</v>
      </c>
      <c r="O296" s="86">
        <f>E296</f>
        <v>0</v>
      </c>
      <c r="P296" s="87">
        <f t="shared" ref="P296" si="1811">F296</f>
        <v>0</v>
      </c>
      <c r="Q296" s="88">
        <f t="shared" si="1568"/>
        <v>0</v>
      </c>
      <c r="R296" s="89"/>
      <c r="S296" s="90"/>
      <c r="T296" s="90"/>
      <c r="U296" s="56"/>
      <c r="V296" s="57" t="str">
        <f t="shared" ref="V296" si="1812">IF(COUNT(R296:T296)=0,"",ROUNDDOWN(MIN(R296:T296)*U296,-1))</f>
        <v/>
      </c>
      <c r="W296" s="91"/>
      <c r="X296" s="90"/>
      <c r="Y296" s="90"/>
      <c r="Z296" s="90"/>
      <c r="AA296" s="90">
        <f t="shared" ref="AA296" si="1813">MIN(V296:Z296)</f>
        <v>0</v>
      </c>
      <c r="AB296" s="92"/>
      <c r="AC296" s="90">
        <f t="shared" ref="AC296" si="1814">AA296*AB296</f>
        <v>0</v>
      </c>
      <c r="AD296" s="92"/>
      <c r="AE296" s="92"/>
      <c r="AF296" s="92"/>
      <c r="AG296" s="92"/>
      <c r="AH296" s="90">
        <f t="shared" ref="AH296" si="1815">AC296*((1+AD296)+AE296+AF296+AG296)</f>
        <v>0</v>
      </c>
      <c r="AI296" s="90">
        <f>IF($AI295="",0,VLOOKUP(AI295,#REF!,2,FALSE))</f>
        <v>0</v>
      </c>
      <c r="AJ296" s="90">
        <f>IF($AJ295="",0,VLOOKUP(AJ295,#REF!,2,FALSE))</f>
        <v>0</v>
      </c>
      <c r="AK296" s="90">
        <f t="shared" ref="AK296:AL296" si="1816">IF(AI296="","",AI296*AK295)</f>
        <v>0</v>
      </c>
      <c r="AL296" s="90">
        <f t="shared" si="1816"/>
        <v>0</v>
      </c>
      <c r="AM296" s="90">
        <v>0</v>
      </c>
      <c r="AN296" s="90">
        <f t="shared" ref="AN296" si="1817">IF(AI296="",0,AK296*AN295)+IF(AJ296="",0,AL296*AN295)</f>
        <v>0</v>
      </c>
      <c r="AO296" s="90">
        <f t="shared" ref="AO296" si="1818">SUM(AK296:AN296)</f>
        <v>0</v>
      </c>
      <c r="AP296" s="90">
        <f t="shared" ref="AP296" si="1819">AH296+AO296</f>
        <v>0</v>
      </c>
      <c r="AQ296" s="11"/>
    </row>
    <row r="297" spans="2:43" s="2" customFormat="1" ht="20.25" customHeight="1">
      <c r="B297" s="93"/>
      <c r="C297" s="62"/>
      <c r="D297" s="62"/>
      <c r="E297" s="63"/>
      <c r="F297" s="64"/>
      <c r="G297" s="65"/>
      <c r="H297" s="65"/>
      <c r="I297" s="94"/>
      <c r="J297" s="66"/>
      <c r="K297" s="67"/>
      <c r="L297" s="68"/>
      <c r="M297" s="69"/>
      <c r="N297" s="69">
        <f t="shared" si="1621"/>
        <v>0</v>
      </c>
      <c r="O297" s="70"/>
      <c r="P297" s="71"/>
      <c r="Q297" s="72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3"/>
      <c r="S297" s="74"/>
      <c r="T297" s="74"/>
      <c r="U297" s="75"/>
      <c r="V297" s="76"/>
      <c r="W297" s="77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8"/>
      <c r="AJ297" s="79"/>
      <c r="AK297" s="80"/>
      <c r="AL297" s="80"/>
      <c r="AM297" s="80"/>
      <c r="AN297" s="80"/>
      <c r="AO297" s="74"/>
      <c r="AP297" s="74" t="str">
        <f t="shared" ref="AP297" si="1821">IF(AND($V298&lt;=0,$AH298=0,$AO298=0),"見積",IF(AND($V298=0,$AH298&lt;=0,$AO298=0),"材",IF(AND($V298=0,$AH298=0,$AO298&lt;=0),"労","複合")))</f>
        <v>複合</v>
      </c>
      <c r="AQ297" s="11"/>
    </row>
    <row r="298" spans="2:43" s="2" customFormat="1" ht="20.25" customHeight="1">
      <c r="B298" s="95"/>
      <c r="C298" s="83"/>
      <c r="D298" s="81"/>
      <c r="E298" s="82"/>
      <c r="F298" s="83"/>
      <c r="G298" s="84"/>
      <c r="H298" s="84"/>
      <c r="I298" s="99"/>
      <c r="J298" s="66"/>
      <c r="K298" s="67"/>
      <c r="L298" s="68"/>
      <c r="M298" s="85">
        <f>(C298)</f>
        <v>0</v>
      </c>
      <c r="N298" s="85">
        <f t="shared" si="1621"/>
        <v>0</v>
      </c>
      <c r="O298" s="86">
        <f>E298</f>
        <v>0</v>
      </c>
      <c r="P298" s="87">
        <f t="shared" ref="P298" si="1822">F298</f>
        <v>0</v>
      </c>
      <c r="Q298" s="88">
        <f t="shared" si="1568"/>
        <v>0</v>
      </c>
      <c r="R298" s="89"/>
      <c r="S298" s="90"/>
      <c r="T298" s="90"/>
      <c r="U298" s="56"/>
      <c r="V298" s="57" t="str">
        <f t="shared" ref="V298" si="1823">IF(COUNT(R298:T298)=0,"",ROUNDDOWN(MIN(R298:T298)*U298,-1))</f>
        <v/>
      </c>
      <c r="W298" s="91"/>
      <c r="X298" s="90"/>
      <c r="Y298" s="90"/>
      <c r="Z298" s="90"/>
      <c r="AA298" s="90">
        <f t="shared" ref="AA298" si="1824">MIN(V298:Z298)</f>
        <v>0</v>
      </c>
      <c r="AB298" s="92"/>
      <c r="AC298" s="90">
        <f t="shared" ref="AC298" si="1825">AA298*AB298</f>
        <v>0</v>
      </c>
      <c r="AD298" s="92"/>
      <c r="AE298" s="92"/>
      <c r="AF298" s="92"/>
      <c r="AG298" s="92"/>
      <c r="AH298" s="90">
        <f t="shared" ref="AH298" si="1826">AC298*((1+AD298)+AE298+AF298+AG298)</f>
        <v>0</v>
      </c>
      <c r="AI298" s="90">
        <f>IF($AI297="",0,VLOOKUP(AI297,#REF!,2,FALSE))</f>
        <v>0</v>
      </c>
      <c r="AJ298" s="90">
        <f>IF($AJ297="",0,VLOOKUP(AJ297,#REF!,2,FALSE))</f>
        <v>0</v>
      </c>
      <c r="AK298" s="90">
        <f t="shared" ref="AK298:AL298" si="1827">IF(AI298="","",AI298*AK297)</f>
        <v>0</v>
      </c>
      <c r="AL298" s="90">
        <f t="shared" si="1827"/>
        <v>0</v>
      </c>
      <c r="AM298" s="90">
        <v>0</v>
      </c>
      <c r="AN298" s="90">
        <f t="shared" ref="AN298" si="1828">IF(AI298="",0,AK298*AN297)+IF(AJ298="",0,AL298*AN297)</f>
        <v>0</v>
      </c>
      <c r="AO298" s="90">
        <f t="shared" ref="AO298" si="1829">SUM(AK298:AN298)</f>
        <v>0</v>
      </c>
      <c r="AP298" s="90">
        <f t="shared" ref="AP298" si="1830">AH298+AO298</f>
        <v>0</v>
      </c>
      <c r="AQ298" s="11"/>
    </row>
    <row r="299" spans="2:43" s="2" customFormat="1" ht="20.25" customHeight="1">
      <c r="B299" s="93"/>
      <c r="C299" s="62"/>
      <c r="D299" s="62"/>
      <c r="E299" s="63"/>
      <c r="F299" s="64"/>
      <c r="G299" s="65"/>
      <c r="H299" s="65"/>
      <c r="I299" s="94"/>
      <c r="J299" s="66"/>
      <c r="K299" s="67"/>
      <c r="L299" s="68"/>
      <c r="M299" s="69"/>
      <c r="N299" s="69">
        <f t="shared" si="1621"/>
        <v>0</v>
      </c>
      <c r="O299" s="70"/>
      <c r="P299" s="71"/>
      <c r="Q299" s="72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3"/>
      <c r="S299" s="74"/>
      <c r="T299" s="74"/>
      <c r="U299" s="75"/>
      <c r="V299" s="76"/>
      <c r="W299" s="77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8"/>
      <c r="AJ299" s="79"/>
      <c r="AK299" s="80"/>
      <c r="AL299" s="80"/>
      <c r="AM299" s="80"/>
      <c r="AN299" s="80"/>
      <c r="AO299" s="74"/>
      <c r="AP299" s="74" t="str">
        <f t="shared" ref="AP299" si="1832">IF(AND($V300&lt;=0,$AH300=0,$AO300=0),"見積",IF(AND($V300=0,$AH300&lt;=0,$AO300=0),"材",IF(AND($V300=0,$AH300=0,$AO300&lt;=0),"労","複合")))</f>
        <v>複合</v>
      </c>
      <c r="AQ299" s="11"/>
    </row>
    <row r="300" spans="2:43" s="2" customFormat="1" ht="20.25" customHeight="1">
      <c r="B300" s="95"/>
      <c r="C300" s="81"/>
      <c r="D300" s="81"/>
      <c r="E300" s="82"/>
      <c r="F300" s="83"/>
      <c r="G300" s="84"/>
      <c r="H300" s="84"/>
      <c r="I300" s="99"/>
      <c r="J300" s="66"/>
      <c r="K300" s="67"/>
      <c r="L300" s="68"/>
      <c r="M300" s="85">
        <f>(C300)</f>
        <v>0</v>
      </c>
      <c r="N300" s="85">
        <f t="shared" si="1621"/>
        <v>0</v>
      </c>
      <c r="O300" s="86">
        <f>E300</f>
        <v>0</v>
      </c>
      <c r="P300" s="87">
        <f t="shared" ref="P300" si="1833">F300</f>
        <v>0</v>
      </c>
      <c r="Q300" s="88">
        <f t="shared" si="1568"/>
        <v>0</v>
      </c>
      <c r="R300" s="89"/>
      <c r="S300" s="90"/>
      <c r="T300" s="90"/>
      <c r="U300" s="56"/>
      <c r="V300" s="57" t="str">
        <f t="shared" ref="V300" si="1834">IF(COUNT(R300:T300)=0,"",ROUNDDOWN(MIN(R300:T300)*U300,-1))</f>
        <v/>
      </c>
      <c r="W300" s="91"/>
      <c r="X300" s="90"/>
      <c r="Y300" s="90"/>
      <c r="Z300" s="90"/>
      <c r="AA300" s="90">
        <f t="shared" ref="AA300" si="1835">MIN(V300:Z300)</f>
        <v>0</v>
      </c>
      <c r="AB300" s="92"/>
      <c r="AC300" s="90">
        <f t="shared" ref="AC300" si="1836">AA300*AB300</f>
        <v>0</v>
      </c>
      <c r="AD300" s="92"/>
      <c r="AE300" s="92"/>
      <c r="AF300" s="92"/>
      <c r="AG300" s="92"/>
      <c r="AH300" s="90">
        <f t="shared" ref="AH300" si="1837">AC300*((1+AD300)+AE300+AF300+AG300)</f>
        <v>0</v>
      </c>
      <c r="AI300" s="90">
        <f>IF($AI299="",0,VLOOKUP(AI299,#REF!,2,FALSE))</f>
        <v>0</v>
      </c>
      <c r="AJ300" s="90">
        <f>IF($AJ299="",0,VLOOKUP(AJ299,#REF!,2,FALSE))</f>
        <v>0</v>
      </c>
      <c r="AK300" s="90">
        <f t="shared" ref="AK300:AL300" si="1838">IF(AI300="","",AI300*AK299)</f>
        <v>0</v>
      </c>
      <c r="AL300" s="90">
        <f t="shared" si="1838"/>
        <v>0</v>
      </c>
      <c r="AM300" s="90">
        <v>0</v>
      </c>
      <c r="AN300" s="90">
        <f t="shared" ref="AN300" si="1839">IF(AI300="",0,AK300*AN299)+IF(AJ300="",0,AL300*AN299)</f>
        <v>0</v>
      </c>
      <c r="AO300" s="90">
        <f t="shared" ref="AO300" si="1840">SUM(AK300:AN300)</f>
        <v>0</v>
      </c>
      <c r="AP300" s="90">
        <f t="shared" ref="AP300" si="1841">AH300+AO300</f>
        <v>0</v>
      </c>
      <c r="AQ300" s="11"/>
    </row>
    <row r="301" spans="2:43" s="2" customFormat="1" ht="20.25" customHeight="1">
      <c r="B301" s="93"/>
      <c r="C301" s="62"/>
      <c r="D301" s="62"/>
      <c r="E301" s="63"/>
      <c r="F301" s="64"/>
      <c r="G301" s="65"/>
      <c r="H301" s="65"/>
      <c r="I301" s="94"/>
      <c r="J301" s="66"/>
      <c r="K301" s="67"/>
      <c r="L301" s="68"/>
      <c r="M301" s="69"/>
      <c r="N301" s="69">
        <f t="shared" si="1621"/>
        <v>0</v>
      </c>
      <c r="O301" s="70"/>
      <c r="P301" s="71"/>
      <c r="Q301" s="72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3"/>
      <c r="S301" s="74"/>
      <c r="T301" s="74"/>
      <c r="U301" s="75"/>
      <c r="V301" s="76"/>
      <c r="W301" s="77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8"/>
      <c r="AJ301" s="79"/>
      <c r="AK301" s="80"/>
      <c r="AL301" s="80"/>
      <c r="AM301" s="80"/>
      <c r="AN301" s="80"/>
      <c r="AO301" s="74"/>
      <c r="AP301" s="74" t="str">
        <f t="shared" ref="AP301" si="1843">IF(AND($V302&lt;=0,$AH302=0,$AO302=0),"見積",IF(AND($V302=0,$AH302&lt;=0,$AO302=0),"材",IF(AND($V302=0,$AH302=0,$AO302&lt;=0),"労","複合")))</f>
        <v>複合</v>
      </c>
      <c r="AQ301" s="11"/>
    </row>
    <row r="302" spans="2:43" s="2" customFormat="1" ht="20.25" customHeight="1">
      <c r="B302" s="95"/>
      <c r="C302" s="81"/>
      <c r="D302" s="81"/>
      <c r="E302" s="82"/>
      <c r="F302" s="83"/>
      <c r="G302" s="84"/>
      <c r="H302" s="84"/>
      <c r="I302" s="99"/>
      <c r="J302" s="66"/>
      <c r="K302" s="67"/>
      <c r="L302" s="68"/>
      <c r="M302" s="85">
        <f>(C302)</f>
        <v>0</v>
      </c>
      <c r="N302" s="85">
        <f t="shared" si="1621"/>
        <v>0</v>
      </c>
      <c r="O302" s="86">
        <f>E302</f>
        <v>0</v>
      </c>
      <c r="P302" s="87">
        <f t="shared" ref="P302" si="1844">F302</f>
        <v>0</v>
      </c>
      <c r="Q302" s="88">
        <f t="shared" si="1568"/>
        <v>0</v>
      </c>
      <c r="R302" s="89"/>
      <c r="S302" s="90"/>
      <c r="T302" s="90"/>
      <c r="U302" s="56"/>
      <c r="V302" s="57" t="str">
        <f t="shared" ref="V302" si="1845">IF(COUNT(R302:T302)=0,"",ROUNDDOWN(MIN(R302:T302)*U302,-1))</f>
        <v/>
      </c>
      <c r="W302" s="91"/>
      <c r="X302" s="90"/>
      <c r="Y302" s="90"/>
      <c r="Z302" s="90"/>
      <c r="AA302" s="90">
        <f t="shared" ref="AA302" si="1846">MIN(V302:Z302)</f>
        <v>0</v>
      </c>
      <c r="AB302" s="92"/>
      <c r="AC302" s="90">
        <f t="shared" ref="AC302" si="1847">AA302*AB302</f>
        <v>0</v>
      </c>
      <c r="AD302" s="92"/>
      <c r="AE302" s="92"/>
      <c r="AF302" s="92"/>
      <c r="AG302" s="92"/>
      <c r="AH302" s="90">
        <f t="shared" ref="AH302" si="1848">AC302*((1+AD302)+AE302+AF302+AG302)</f>
        <v>0</v>
      </c>
      <c r="AI302" s="90">
        <f>IF($AI301="",0,VLOOKUP(AI301,#REF!,2,FALSE))</f>
        <v>0</v>
      </c>
      <c r="AJ302" s="90">
        <f>IF($AJ301="",0,VLOOKUP(AJ301,#REF!,2,FALSE))</f>
        <v>0</v>
      </c>
      <c r="AK302" s="90">
        <f t="shared" ref="AK302:AL302" si="1849">IF(AI302="","",AI302*AK301)</f>
        <v>0</v>
      </c>
      <c r="AL302" s="90">
        <f t="shared" si="1849"/>
        <v>0</v>
      </c>
      <c r="AM302" s="90">
        <v>0</v>
      </c>
      <c r="AN302" s="90">
        <f t="shared" ref="AN302" si="1850">IF(AI302="",0,AK302*AN301)+IF(AJ302="",0,AL302*AN301)</f>
        <v>0</v>
      </c>
      <c r="AO302" s="90">
        <f t="shared" ref="AO302" si="1851">SUM(AK302:AN302)</f>
        <v>0</v>
      </c>
      <c r="AP302" s="90">
        <f t="shared" ref="AP302" si="1852">AH302+AO302</f>
        <v>0</v>
      </c>
      <c r="AQ302" s="11"/>
    </row>
    <row r="303" spans="2:43" s="2" customFormat="1" ht="20.25" customHeight="1">
      <c r="B303" s="93"/>
      <c r="C303" s="62"/>
      <c r="D303" s="62"/>
      <c r="E303" s="63"/>
      <c r="F303" s="64"/>
      <c r="G303" s="65"/>
      <c r="H303" s="65"/>
      <c r="I303" s="94"/>
      <c r="J303" s="66"/>
      <c r="K303" s="67"/>
      <c r="L303" s="68"/>
      <c r="M303" s="69"/>
      <c r="N303" s="69">
        <f t="shared" si="1621"/>
        <v>0</v>
      </c>
      <c r="O303" s="70"/>
      <c r="P303" s="71"/>
      <c r="Q303" s="72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3"/>
      <c r="S303" s="74"/>
      <c r="T303" s="74"/>
      <c r="U303" s="75"/>
      <c r="V303" s="76"/>
      <c r="W303" s="77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8"/>
      <c r="AJ303" s="79"/>
      <c r="AK303" s="80"/>
      <c r="AL303" s="80"/>
      <c r="AM303" s="80"/>
      <c r="AN303" s="80"/>
      <c r="AO303" s="74"/>
      <c r="AP303" s="74" t="str">
        <f t="shared" ref="AP303" si="1854">IF(AND($V304&lt;=0,$AH304=0,$AO304=0),"見積",IF(AND($V304=0,$AH304&lt;=0,$AO304=0),"材",IF(AND($V304=0,$AH304=0,$AO304&lt;=0),"労","複合")))</f>
        <v>複合</v>
      </c>
      <c r="AQ303" s="11"/>
    </row>
    <row r="304" spans="2:43" s="2" customFormat="1" ht="20.25" customHeight="1">
      <c r="B304" s="95"/>
      <c r="C304" s="81"/>
      <c r="D304" s="81"/>
      <c r="E304" s="82"/>
      <c r="F304" s="83"/>
      <c r="G304" s="84"/>
      <c r="H304" s="84"/>
      <c r="I304" s="99"/>
      <c r="J304" s="66"/>
      <c r="K304" s="67"/>
      <c r="L304" s="68"/>
      <c r="M304" s="85">
        <f>(C304)</f>
        <v>0</v>
      </c>
      <c r="N304" s="85">
        <f t="shared" si="1621"/>
        <v>0</v>
      </c>
      <c r="O304" s="86">
        <f>E304</f>
        <v>0</v>
      </c>
      <c r="P304" s="87">
        <f t="shared" ref="P304" si="1855">F304</f>
        <v>0</v>
      </c>
      <c r="Q304" s="88">
        <f t="shared" si="1568"/>
        <v>0</v>
      </c>
      <c r="R304" s="89"/>
      <c r="S304" s="90"/>
      <c r="T304" s="90"/>
      <c r="U304" s="56"/>
      <c r="V304" s="57" t="str">
        <f t="shared" ref="V304" si="1856">IF(COUNT(R304:T304)=0,"",ROUNDDOWN(MIN(R304:T304)*U304,-1))</f>
        <v/>
      </c>
      <c r="W304" s="91"/>
      <c r="X304" s="90"/>
      <c r="Y304" s="90"/>
      <c r="Z304" s="90"/>
      <c r="AA304" s="90">
        <f t="shared" ref="AA304" si="1857">MIN(V304:Z304)</f>
        <v>0</v>
      </c>
      <c r="AB304" s="92"/>
      <c r="AC304" s="90">
        <f t="shared" ref="AC304" si="1858">AA304*AB304</f>
        <v>0</v>
      </c>
      <c r="AD304" s="92"/>
      <c r="AE304" s="92"/>
      <c r="AF304" s="92"/>
      <c r="AG304" s="92"/>
      <c r="AH304" s="90">
        <f t="shared" ref="AH304" si="1859">AC304*((1+AD304)+AE304+AF304+AG304)</f>
        <v>0</v>
      </c>
      <c r="AI304" s="90">
        <f>IF($AI303="",0,VLOOKUP(AI303,#REF!,2,FALSE))</f>
        <v>0</v>
      </c>
      <c r="AJ304" s="90">
        <f>IF($AJ303="",0,VLOOKUP(AJ303,#REF!,2,FALSE))</f>
        <v>0</v>
      </c>
      <c r="AK304" s="90">
        <f t="shared" ref="AK304:AL304" si="1860">IF(AI304="","",AI304*AK303)</f>
        <v>0</v>
      </c>
      <c r="AL304" s="90">
        <f t="shared" si="1860"/>
        <v>0</v>
      </c>
      <c r="AM304" s="90">
        <v>0</v>
      </c>
      <c r="AN304" s="90">
        <f t="shared" ref="AN304" si="1861">IF(AI304="",0,AK304*AN303)+IF(AJ304="",0,AL304*AN303)</f>
        <v>0</v>
      </c>
      <c r="AO304" s="90">
        <f t="shared" ref="AO304" si="1862">SUM(AK304:AN304)</f>
        <v>0</v>
      </c>
      <c r="AP304" s="90">
        <f t="shared" ref="AP304" si="1863">AH304+AO304</f>
        <v>0</v>
      </c>
      <c r="AQ304" s="11"/>
    </row>
    <row r="305" spans="2:43" s="2" customFormat="1" ht="20.25" customHeight="1">
      <c r="B305" s="93"/>
      <c r="C305" s="62"/>
      <c r="D305" s="62"/>
      <c r="E305" s="63"/>
      <c r="F305" s="64"/>
      <c r="G305" s="65"/>
      <c r="H305" s="65"/>
      <c r="I305" s="94"/>
      <c r="J305" s="66"/>
      <c r="K305" s="67"/>
      <c r="L305" s="68"/>
      <c r="M305" s="69"/>
      <c r="N305" s="69">
        <f t="shared" si="1621"/>
        <v>0</v>
      </c>
      <c r="O305" s="70"/>
      <c r="P305" s="71"/>
      <c r="Q305" s="72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3"/>
      <c r="S305" s="74"/>
      <c r="T305" s="74"/>
      <c r="U305" s="75"/>
      <c r="V305" s="76"/>
      <c r="W305" s="77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8"/>
      <c r="AJ305" s="79"/>
      <c r="AK305" s="80"/>
      <c r="AL305" s="80"/>
      <c r="AM305" s="80"/>
      <c r="AN305" s="80"/>
      <c r="AO305" s="74"/>
      <c r="AP305" s="74" t="str">
        <f t="shared" ref="AP305" si="1865">IF(AND($V306&lt;=0,$AH306=0,$AO306=0),"見積",IF(AND($V306=0,$AH306&lt;=0,$AO306=0),"材",IF(AND($V306=0,$AH306=0,$AO306&lt;=0),"労","複合")))</f>
        <v>複合</v>
      </c>
      <c r="AQ305" s="11"/>
    </row>
    <row r="306" spans="2:43" s="2" customFormat="1" ht="20.25" customHeight="1">
      <c r="B306" s="95"/>
      <c r="C306" s="81"/>
      <c r="D306" s="81"/>
      <c r="E306" s="82"/>
      <c r="F306" s="83"/>
      <c r="G306" s="84"/>
      <c r="H306" s="84"/>
      <c r="I306" s="99"/>
      <c r="J306" s="66"/>
      <c r="K306" s="67"/>
      <c r="L306" s="68"/>
      <c r="M306" s="85">
        <f>(C306)</f>
        <v>0</v>
      </c>
      <c r="N306" s="85">
        <f t="shared" si="1621"/>
        <v>0</v>
      </c>
      <c r="O306" s="86">
        <f>E306</f>
        <v>0</v>
      </c>
      <c r="P306" s="87">
        <f t="shared" ref="P306" si="1866">F306</f>
        <v>0</v>
      </c>
      <c r="Q306" s="88">
        <f t="shared" si="1568"/>
        <v>0</v>
      </c>
      <c r="R306" s="89"/>
      <c r="S306" s="90"/>
      <c r="T306" s="90"/>
      <c r="U306" s="56"/>
      <c r="V306" s="57" t="str">
        <f t="shared" ref="V306" si="1867">IF(COUNT(R306:T306)=0,"",ROUNDDOWN(MIN(R306:T306)*U306,-1))</f>
        <v/>
      </c>
      <c r="W306" s="91"/>
      <c r="X306" s="90"/>
      <c r="Y306" s="90"/>
      <c r="Z306" s="90"/>
      <c r="AA306" s="90">
        <f t="shared" ref="AA306" si="1868">MIN(V306:Z306)</f>
        <v>0</v>
      </c>
      <c r="AB306" s="92"/>
      <c r="AC306" s="90">
        <f t="shared" ref="AC306" si="1869">AA306*AB306</f>
        <v>0</v>
      </c>
      <c r="AD306" s="92"/>
      <c r="AE306" s="92"/>
      <c r="AF306" s="92"/>
      <c r="AG306" s="92"/>
      <c r="AH306" s="90">
        <f t="shared" ref="AH306" si="1870">AC306*((1+AD306)+AE306+AF306+AG306)</f>
        <v>0</v>
      </c>
      <c r="AI306" s="90">
        <f>IF($AI305="",0,VLOOKUP(AI305,#REF!,2,FALSE))</f>
        <v>0</v>
      </c>
      <c r="AJ306" s="90">
        <f>IF($AJ305="",0,VLOOKUP(AJ305,#REF!,2,FALSE))</f>
        <v>0</v>
      </c>
      <c r="AK306" s="90">
        <f t="shared" ref="AK306:AL306" si="1871">IF(AI306="","",AI306*AK305)</f>
        <v>0</v>
      </c>
      <c r="AL306" s="90">
        <f t="shared" si="1871"/>
        <v>0</v>
      </c>
      <c r="AM306" s="90">
        <v>0</v>
      </c>
      <c r="AN306" s="90">
        <f t="shared" ref="AN306" si="1872">IF(AI306="",0,AK306*AN305)+IF(AJ306="",0,AL306*AN305)</f>
        <v>0</v>
      </c>
      <c r="AO306" s="90">
        <f t="shared" ref="AO306" si="1873">SUM(AK306:AN306)</f>
        <v>0</v>
      </c>
      <c r="AP306" s="90">
        <f t="shared" ref="AP306" si="1874">AH306+AO306</f>
        <v>0</v>
      </c>
      <c r="AQ306" s="11"/>
    </row>
    <row r="307" spans="2:43" s="2" customFormat="1" ht="20.25" customHeight="1">
      <c r="B307" s="93"/>
      <c r="C307" s="62"/>
      <c r="D307" s="62"/>
      <c r="E307" s="63"/>
      <c r="F307" s="64"/>
      <c r="G307" s="65"/>
      <c r="H307" s="65"/>
      <c r="I307" s="94"/>
      <c r="J307" s="66"/>
      <c r="K307" s="67"/>
      <c r="L307" s="68"/>
      <c r="M307" s="69"/>
      <c r="N307" s="69">
        <f t="shared" si="1621"/>
        <v>0</v>
      </c>
      <c r="O307" s="70"/>
      <c r="P307" s="71"/>
      <c r="Q307" s="72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3"/>
      <c r="S307" s="74"/>
      <c r="T307" s="74"/>
      <c r="U307" s="75"/>
      <c r="V307" s="76"/>
      <c r="W307" s="77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8"/>
      <c r="AJ307" s="79"/>
      <c r="AK307" s="80"/>
      <c r="AL307" s="80"/>
      <c r="AM307" s="80"/>
      <c r="AN307" s="80"/>
      <c r="AO307" s="74"/>
      <c r="AP307" s="74" t="str">
        <f t="shared" ref="AP307" si="1876">IF(AND($V308&lt;=0,$AH308=0,$AO308=0),"見積",IF(AND($V308=0,$AH308&lt;=0,$AO308=0),"材",IF(AND($V308=0,$AH308=0,$AO308&lt;=0),"労","複合")))</f>
        <v>複合</v>
      </c>
      <c r="AQ307" s="11"/>
    </row>
    <row r="308" spans="2:43" s="2" customFormat="1" ht="20.25" customHeight="1">
      <c r="B308" s="95"/>
      <c r="C308" s="81"/>
      <c r="D308" s="81"/>
      <c r="E308" s="82"/>
      <c r="F308" s="83"/>
      <c r="G308" s="84"/>
      <c r="H308" s="84"/>
      <c r="I308" s="99"/>
      <c r="J308" s="66"/>
      <c r="K308" s="67"/>
      <c r="L308" s="68"/>
      <c r="M308" s="85">
        <f>(C308)</f>
        <v>0</v>
      </c>
      <c r="N308" s="85">
        <f t="shared" si="1621"/>
        <v>0</v>
      </c>
      <c r="O308" s="86">
        <f>E308</f>
        <v>0</v>
      </c>
      <c r="P308" s="87">
        <f t="shared" ref="P308" si="1877">F308</f>
        <v>0</v>
      </c>
      <c r="Q308" s="88">
        <f t="shared" si="1568"/>
        <v>0</v>
      </c>
      <c r="R308" s="89"/>
      <c r="S308" s="90"/>
      <c r="T308" s="90"/>
      <c r="U308" s="56"/>
      <c r="V308" s="57" t="str">
        <f t="shared" ref="V308" si="1878">IF(COUNT(R308:T308)=0,"",ROUNDDOWN(MIN(R308:T308)*U308,-1))</f>
        <v/>
      </c>
      <c r="W308" s="91"/>
      <c r="X308" s="90"/>
      <c r="Y308" s="90"/>
      <c r="Z308" s="90"/>
      <c r="AA308" s="90">
        <f t="shared" ref="AA308" si="1879">MIN(V308:Z308)</f>
        <v>0</v>
      </c>
      <c r="AB308" s="92"/>
      <c r="AC308" s="90">
        <f t="shared" ref="AC308" si="1880">AA308*AB308</f>
        <v>0</v>
      </c>
      <c r="AD308" s="92"/>
      <c r="AE308" s="92"/>
      <c r="AF308" s="92"/>
      <c r="AG308" s="92"/>
      <c r="AH308" s="90">
        <f t="shared" ref="AH308" si="1881">AC308*((1+AD308)+AE308+AF308+AG308)</f>
        <v>0</v>
      </c>
      <c r="AI308" s="90">
        <f>IF($AI307="",0,VLOOKUP(AI307,#REF!,2,FALSE))</f>
        <v>0</v>
      </c>
      <c r="AJ308" s="90">
        <f>IF($AJ307="",0,VLOOKUP(AJ307,#REF!,2,FALSE))</f>
        <v>0</v>
      </c>
      <c r="AK308" s="90">
        <f t="shared" ref="AK308:AL308" si="1882">IF(AI308="","",AI308*AK307)</f>
        <v>0</v>
      </c>
      <c r="AL308" s="90">
        <f t="shared" si="1882"/>
        <v>0</v>
      </c>
      <c r="AM308" s="90">
        <v>0</v>
      </c>
      <c r="AN308" s="90">
        <f t="shared" ref="AN308" si="1883">IF(AI308="",0,AK308*AN307)+IF(AJ308="",0,AL308*AN307)</f>
        <v>0</v>
      </c>
      <c r="AO308" s="90">
        <f t="shared" ref="AO308" si="1884">SUM(AK308:AN308)</f>
        <v>0</v>
      </c>
      <c r="AP308" s="90">
        <f t="shared" ref="AP308" si="1885">AH308+AO308</f>
        <v>0</v>
      </c>
      <c r="AQ308" s="11"/>
    </row>
    <row r="309" spans="2:43" s="2" customFormat="1" ht="20.25" customHeight="1">
      <c r="B309" s="93"/>
      <c r="C309" s="62"/>
      <c r="D309" s="62"/>
      <c r="E309" s="63"/>
      <c r="F309" s="64"/>
      <c r="G309" s="65"/>
      <c r="H309" s="65"/>
      <c r="I309" s="94"/>
      <c r="J309" s="66"/>
      <c r="K309" s="67"/>
      <c r="L309" s="68"/>
      <c r="M309" s="69"/>
      <c r="N309" s="69">
        <f t="shared" si="1621"/>
        <v>0</v>
      </c>
      <c r="O309" s="70"/>
      <c r="P309" s="71"/>
      <c r="Q309" s="72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3"/>
      <c r="S309" s="74"/>
      <c r="T309" s="74"/>
      <c r="U309" s="75"/>
      <c r="V309" s="76"/>
      <c r="W309" s="77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8"/>
      <c r="AJ309" s="79"/>
      <c r="AK309" s="80"/>
      <c r="AL309" s="80"/>
      <c r="AM309" s="80"/>
      <c r="AN309" s="80"/>
      <c r="AO309" s="74"/>
      <c r="AP309" s="74" t="str">
        <f t="shared" ref="AP309" si="1887">IF(AND($V310&lt;=0,$AH310=0,$AO310=0),"見積",IF(AND($V310=0,$AH310&lt;=0,$AO310=0),"材",IF(AND($V310=0,$AH310=0,$AO310&lt;=0),"労","複合")))</f>
        <v>複合</v>
      </c>
      <c r="AQ309" s="11"/>
    </row>
    <row r="310" spans="2:43" s="2" customFormat="1" ht="20.25" customHeight="1">
      <c r="B310" s="95"/>
      <c r="C310" s="81"/>
      <c r="D310" s="81"/>
      <c r="E310" s="82"/>
      <c r="F310" s="83"/>
      <c r="G310" s="84"/>
      <c r="H310" s="84"/>
      <c r="I310" s="99"/>
      <c r="J310" s="66"/>
      <c r="K310" s="67"/>
      <c r="L310" s="68"/>
      <c r="M310" s="85">
        <f>(C310)</f>
        <v>0</v>
      </c>
      <c r="N310" s="85">
        <f t="shared" si="1621"/>
        <v>0</v>
      </c>
      <c r="O310" s="86">
        <f>E310</f>
        <v>0</v>
      </c>
      <c r="P310" s="87">
        <f t="shared" ref="P310" si="1888">F310</f>
        <v>0</v>
      </c>
      <c r="Q310" s="88">
        <f t="shared" si="1568"/>
        <v>0</v>
      </c>
      <c r="R310" s="89"/>
      <c r="S310" s="90"/>
      <c r="T310" s="90"/>
      <c r="U310" s="56"/>
      <c r="V310" s="57" t="str">
        <f t="shared" ref="V310" si="1889">IF(COUNT(R310:T310)=0,"",ROUNDDOWN(MIN(R310:T310)*U310,-1))</f>
        <v/>
      </c>
      <c r="W310" s="91"/>
      <c r="X310" s="90"/>
      <c r="Y310" s="90"/>
      <c r="Z310" s="90"/>
      <c r="AA310" s="90">
        <f t="shared" ref="AA310" si="1890">MIN(V310:Z310)</f>
        <v>0</v>
      </c>
      <c r="AB310" s="92"/>
      <c r="AC310" s="90">
        <f t="shared" ref="AC310" si="1891">AA310*AB310</f>
        <v>0</v>
      </c>
      <c r="AD310" s="92"/>
      <c r="AE310" s="92"/>
      <c r="AF310" s="92"/>
      <c r="AG310" s="92"/>
      <c r="AH310" s="90">
        <f t="shared" ref="AH310" si="1892">AC310*((1+AD310)+AE310+AF310+AG310)</f>
        <v>0</v>
      </c>
      <c r="AI310" s="90">
        <f>IF($AI309="",0,VLOOKUP(AI309,#REF!,2,FALSE))</f>
        <v>0</v>
      </c>
      <c r="AJ310" s="90">
        <f>IF($AJ309="",0,VLOOKUP(AJ309,#REF!,2,FALSE))</f>
        <v>0</v>
      </c>
      <c r="AK310" s="90">
        <f t="shared" ref="AK310:AL310" si="1893">IF(AI310="","",AI310*AK309)</f>
        <v>0</v>
      </c>
      <c r="AL310" s="90">
        <f t="shared" si="1893"/>
        <v>0</v>
      </c>
      <c r="AM310" s="90">
        <v>0</v>
      </c>
      <c r="AN310" s="90">
        <f t="shared" ref="AN310" si="1894">IF(AI310="",0,AK310*AN309)+IF(AJ310="",0,AL310*AN309)</f>
        <v>0</v>
      </c>
      <c r="AO310" s="90">
        <f t="shared" ref="AO310" si="1895">SUM(AK310:AN310)</f>
        <v>0</v>
      </c>
      <c r="AP310" s="90">
        <f t="shared" ref="AP310" si="1896">AH310+AO310</f>
        <v>0</v>
      </c>
      <c r="AQ310" s="11"/>
    </row>
    <row r="311" spans="2:43" s="2" customFormat="1" ht="20.25" customHeight="1">
      <c r="B311" s="93"/>
      <c r="C311" s="62"/>
      <c r="D311" s="62"/>
      <c r="E311" s="63"/>
      <c r="F311" s="64"/>
      <c r="G311" s="65"/>
      <c r="H311" s="65"/>
      <c r="I311" s="94"/>
      <c r="J311" s="66"/>
      <c r="K311" s="67"/>
      <c r="L311" s="68"/>
      <c r="M311" s="69"/>
      <c r="N311" s="69">
        <f t="shared" si="1621"/>
        <v>0</v>
      </c>
      <c r="O311" s="70"/>
      <c r="P311" s="71"/>
      <c r="Q311" s="72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3"/>
      <c r="S311" s="74"/>
      <c r="T311" s="74"/>
      <c r="U311" s="75"/>
      <c r="V311" s="76"/>
      <c r="W311" s="77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8"/>
      <c r="AJ311" s="79"/>
      <c r="AK311" s="80"/>
      <c r="AL311" s="80"/>
      <c r="AM311" s="80"/>
      <c r="AN311" s="80"/>
      <c r="AO311" s="74"/>
      <c r="AP311" s="74" t="str">
        <f t="shared" ref="AP311" si="1898">IF(AND($V312&lt;=0,$AH312=0,$AO312=0),"見積",IF(AND($V312=0,$AH312&lt;=0,$AO312=0),"材",IF(AND($V312=0,$AH312=0,$AO312&lt;=0),"労","複合")))</f>
        <v>複合</v>
      </c>
      <c r="AQ311" s="11"/>
    </row>
    <row r="312" spans="2:43" s="2" customFormat="1" ht="20.25" customHeight="1">
      <c r="B312" s="95"/>
      <c r="C312" s="83"/>
      <c r="D312" s="81"/>
      <c r="E312" s="82"/>
      <c r="F312" s="83"/>
      <c r="G312" s="84"/>
      <c r="H312" s="84"/>
      <c r="I312" s="99"/>
      <c r="J312" s="66"/>
      <c r="K312" s="67"/>
      <c r="L312" s="68"/>
      <c r="M312" s="85">
        <f>(C312)</f>
        <v>0</v>
      </c>
      <c r="N312" s="85">
        <f t="shared" si="1621"/>
        <v>0</v>
      </c>
      <c r="O312" s="86">
        <f>E312</f>
        <v>0</v>
      </c>
      <c r="P312" s="87">
        <f t="shared" ref="P312" si="1899">F312</f>
        <v>0</v>
      </c>
      <c r="Q312" s="88">
        <f t="shared" si="1568"/>
        <v>0</v>
      </c>
      <c r="R312" s="89"/>
      <c r="S312" s="90"/>
      <c r="T312" s="90"/>
      <c r="U312" s="56"/>
      <c r="V312" s="57" t="str">
        <f t="shared" ref="V312" si="1900">IF(COUNT(R312:T312)=0,"",ROUNDDOWN(MIN(R312:T312)*U312,-1))</f>
        <v/>
      </c>
      <c r="W312" s="91"/>
      <c r="X312" s="90"/>
      <c r="Y312" s="90"/>
      <c r="Z312" s="90"/>
      <c r="AA312" s="90">
        <f t="shared" ref="AA312" si="1901">MIN(V312:Z312)</f>
        <v>0</v>
      </c>
      <c r="AB312" s="92"/>
      <c r="AC312" s="90">
        <f t="shared" ref="AC312" si="1902">AA312*AB312</f>
        <v>0</v>
      </c>
      <c r="AD312" s="92"/>
      <c r="AE312" s="92"/>
      <c r="AF312" s="92"/>
      <c r="AG312" s="92"/>
      <c r="AH312" s="90">
        <f t="shared" ref="AH312" si="1903">AC312*((1+AD312)+AE312+AF312+AG312)</f>
        <v>0</v>
      </c>
      <c r="AI312" s="90">
        <f>IF($AI311="",0,VLOOKUP(AI311,#REF!,2,FALSE))</f>
        <v>0</v>
      </c>
      <c r="AJ312" s="90">
        <f>IF($AJ311="",0,VLOOKUP(AJ311,#REF!,2,FALSE))</f>
        <v>0</v>
      </c>
      <c r="AK312" s="90">
        <f t="shared" ref="AK312:AL312" si="1904">IF(AI312="","",AI312*AK311)</f>
        <v>0</v>
      </c>
      <c r="AL312" s="90">
        <f t="shared" si="1904"/>
        <v>0</v>
      </c>
      <c r="AM312" s="90">
        <v>0</v>
      </c>
      <c r="AN312" s="90">
        <f t="shared" ref="AN312" si="1905">IF(AI312="",0,AK312*AN311)+IF(AJ312="",0,AL312*AN311)</f>
        <v>0</v>
      </c>
      <c r="AO312" s="90">
        <f t="shared" ref="AO312" si="1906">SUM(AK312:AN312)</f>
        <v>0</v>
      </c>
      <c r="AP312" s="90">
        <f t="shared" ref="AP312" si="1907">AH312+AO312</f>
        <v>0</v>
      </c>
      <c r="AQ312" s="11"/>
    </row>
    <row r="313" spans="2:43" s="2" customFormat="1" ht="20.25" customHeight="1">
      <c r="B313" s="93"/>
      <c r="C313" s="62"/>
      <c r="D313" s="62"/>
      <c r="E313" s="63"/>
      <c r="F313" s="64"/>
      <c r="G313" s="65"/>
      <c r="H313" s="65"/>
      <c r="I313" s="94"/>
      <c r="J313" s="66"/>
      <c r="K313" s="67"/>
      <c r="L313" s="68"/>
      <c r="M313" s="69"/>
      <c r="N313" s="69">
        <f t="shared" si="1621"/>
        <v>0</v>
      </c>
      <c r="O313" s="70"/>
      <c r="P313" s="71"/>
      <c r="Q313" s="72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3"/>
      <c r="S313" s="74"/>
      <c r="T313" s="74"/>
      <c r="U313" s="75"/>
      <c r="V313" s="76"/>
      <c r="W313" s="77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8"/>
      <c r="AJ313" s="79"/>
      <c r="AK313" s="80"/>
      <c r="AL313" s="80"/>
      <c r="AM313" s="80"/>
      <c r="AN313" s="80"/>
      <c r="AO313" s="74"/>
      <c r="AP313" s="74" t="str">
        <f t="shared" ref="AP313" si="1909">IF(AND($V314&lt;=0,$AH314=0,$AO314=0),"見積",IF(AND($V314=0,$AH314&lt;=0,$AO314=0),"材",IF(AND($V314=0,$AH314=0,$AO314&lt;=0),"労","複合")))</f>
        <v>複合</v>
      </c>
      <c r="AQ313" s="11"/>
    </row>
    <row r="314" spans="2:43" s="2" customFormat="1" ht="20.25" customHeight="1">
      <c r="B314" s="95"/>
      <c r="C314" s="81"/>
      <c r="D314" s="81"/>
      <c r="E314" s="82"/>
      <c r="F314" s="83"/>
      <c r="G314" s="84"/>
      <c r="H314" s="84"/>
      <c r="I314" s="99"/>
      <c r="J314" s="66"/>
      <c r="K314" s="67"/>
      <c r="L314" s="68"/>
      <c r="M314" s="85">
        <f>(C314)</f>
        <v>0</v>
      </c>
      <c r="N314" s="85">
        <f t="shared" si="1621"/>
        <v>0</v>
      </c>
      <c r="O314" s="86">
        <f>E314</f>
        <v>0</v>
      </c>
      <c r="P314" s="87">
        <f t="shared" ref="P314" si="1910">F314</f>
        <v>0</v>
      </c>
      <c r="Q314" s="88">
        <f t="shared" si="1568"/>
        <v>0</v>
      </c>
      <c r="R314" s="89"/>
      <c r="S314" s="90"/>
      <c r="T314" s="90"/>
      <c r="U314" s="56"/>
      <c r="V314" s="57" t="str">
        <f t="shared" ref="V314" si="1911">IF(COUNT(R314:T314)=0,"",ROUNDDOWN(MIN(R314:T314)*U314,-1))</f>
        <v/>
      </c>
      <c r="W314" s="91"/>
      <c r="X314" s="90"/>
      <c r="Y314" s="90"/>
      <c r="Z314" s="90"/>
      <c r="AA314" s="90">
        <f t="shared" ref="AA314" si="1912">MIN(V314:Z314)</f>
        <v>0</v>
      </c>
      <c r="AB314" s="92"/>
      <c r="AC314" s="90">
        <f t="shared" ref="AC314" si="1913">AA314*AB314</f>
        <v>0</v>
      </c>
      <c r="AD314" s="92"/>
      <c r="AE314" s="92"/>
      <c r="AF314" s="92"/>
      <c r="AG314" s="92"/>
      <c r="AH314" s="90">
        <f t="shared" ref="AH314" si="1914">AC314*((1+AD314)+AE314+AF314+AG314)</f>
        <v>0</v>
      </c>
      <c r="AI314" s="90">
        <f>IF($AI313="",0,VLOOKUP(AI313,#REF!,2,FALSE))</f>
        <v>0</v>
      </c>
      <c r="AJ314" s="90">
        <f>IF($AJ313="",0,VLOOKUP(AJ313,#REF!,2,FALSE))</f>
        <v>0</v>
      </c>
      <c r="AK314" s="90">
        <f t="shared" ref="AK314:AL314" si="1915">IF(AI314="","",AI314*AK313)</f>
        <v>0</v>
      </c>
      <c r="AL314" s="90">
        <f t="shared" si="1915"/>
        <v>0</v>
      </c>
      <c r="AM314" s="90">
        <v>0</v>
      </c>
      <c r="AN314" s="90">
        <f t="shared" ref="AN314" si="1916">IF(AI314="",0,AK314*AN313)+IF(AJ314="",0,AL314*AN313)</f>
        <v>0</v>
      </c>
      <c r="AO314" s="90">
        <f t="shared" ref="AO314" si="1917">SUM(AK314:AN314)</f>
        <v>0</v>
      </c>
      <c r="AP314" s="90">
        <f t="shared" ref="AP314" si="1918">AH314+AO314</f>
        <v>0</v>
      </c>
      <c r="AQ314" s="11"/>
    </row>
    <row r="315" spans="2:43" s="2" customFormat="1" ht="20.25" customHeight="1">
      <c r="B315" s="93"/>
      <c r="C315" s="62"/>
      <c r="D315" s="62"/>
      <c r="E315" s="106"/>
      <c r="F315" s="107"/>
      <c r="G315" s="65"/>
      <c r="H315" s="65"/>
      <c r="I315" s="94"/>
      <c r="J315" s="66"/>
      <c r="K315" s="67"/>
      <c r="L315" s="68"/>
      <c r="M315" s="69"/>
      <c r="N315" s="69">
        <f t="shared" si="1621"/>
        <v>0</v>
      </c>
      <c r="O315" s="70"/>
      <c r="P315" s="71"/>
      <c r="Q315" s="72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3"/>
      <c r="S315" s="74"/>
      <c r="T315" s="74"/>
      <c r="U315" s="75"/>
      <c r="V315" s="76"/>
      <c r="W315" s="77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8"/>
      <c r="AJ315" s="79"/>
      <c r="AK315" s="80"/>
      <c r="AL315" s="80"/>
      <c r="AM315" s="80"/>
      <c r="AN315" s="80"/>
      <c r="AO315" s="74"/>
      <c r="AP315" s="74" t="str">
        <f t="shared" ref="AP315" si="1920">IF(AND($V316&lt;=0,$AH316=0,$AO316=0),"見積",IF(AND($V316=0,$AH316&lt;=0,$AO316=0),"材",IF(AND($V316=0,$AH316=0,$AO316&lt;=0),"労","複合")))</f>
        <v>複合</v>
      </c>
      <c r="AQ315" s="11"/>
    </row>
    <row r="316" spans="2:43" s="2" customFormat="1" ht="20.25" customHeight="1">
      <c r="B316" s="95"/>
      <c r="C316" s="81"/>
      <c r="D316" s="81"/>
      <c r="E316" s="108"/>
      <c r="F316" s="109"/>
      <c r="G316" s="84"/>
      <c r="H316" s="84"/>
      <c r="I316" s="99"/>
      <c r="J316" s="66"/>
      <c r="K316" s="67"/>
      <c r="L316" s="68"/>
      <c r="M316" s="85">
        <f>(C316)</f>
        <v>0</v>
      </c>
      <c r="N316" s="85">
        <f t="shared" si="1621"/>
        <v>0</v>
      </c>
      <c r="O316" s="86">
        <f>E316</f>
        <v>0</v>
      </c>
      <c r="P316" s="87">
        <f t="shared" ref="P316" si="1921">F316</f>
        <v>0</v>
      </c>
      <c r="Q316" s="88">
        <f t="shared" ref="Q316:Q336" si="1922">ROUNDDOWN(IF(COUNT($AP316)=0,0,MIN($AP316)),0)</f>
        <v>0</v>
      </c>
      <c r="R316" s="89"/>
      <c r="S316" s="90"/>
      <c r="T316" s="90"/>
      <c r="U316" s="56"/>
      <c r="V316" s="57" t="str">
        <f t="shared" ref="V316" si="1923">IF(COUNT(R316:T316)=0,"",ROUNDDOWN(MIN(R316:T316)*U316,-1))</f>
        <v/>
      </c>
      <c r="W316" s="91"/>
      <c r="X316" s="90"/>
      <c r="Y316" s="90"/>
      <c r="Z316" s="90"/>
      <c r="AA316" s="90">
        <f t="shared" ref="AA316" si="1924">MIN(V316:Z316)</f>
        <v>0</v>
      </c>
      <c r="AB316" s="92"/>
      <c r="AC316" s="90">
        <f t="shared" ref="AC316" si="1925">AA316*AB316</f>
        <v>0</v>
      </c>
      <c r="AD316" s="92"/>
      <c r="AE316" s="92"/>
      <c r="AF316" s="92"/>
      <c r="AG316" s="92"/>
      <c r="AH316" s="90">
        <f t="shared" ref="AH316" si="1926">AC316*((1+AD316)+AE316+AF316+AG316)</f>
        <v>0</v>
      </c>
      <c r="AI316" s="90">
        <f>IF($AI315="",0,VLOOKUP(AI315,#REF!,2,FALSE))</f>
        <v>0</v>
      </c>
      <c r="AJ316" s="90">
        <f>IF($AJ315="",0,VLOOKUP(AJ315,#REF!,2,FALSE))</f>
        <v>0</v>
      </c>
      <c r="AK316" s="90">
        <f t="shared" ref="AK316:AL316" si="1927">IF(AI316="","",AI316*AK315)</f>
        <v>0</v>
      </c>
      <c r="AL316" s="90">
        <f t="shared" si="1927"/>
        <v>0</v>
      </c>
      <c r="AM316" s="90">
        <v>0</v>
      </c>
      <c r="AN316" s="90">
        <f t="shared" ref="AN316" si="1928">IF(AI316="",0,AK316*AN315)+IF(AJ316="",0,AL316*AN315)</f>
        <v>0</v>
      </c>
      <c r="AO316" s="90">
        <f t="shared" ref="AO316" si="1929">SUM(AK316:AN316)</f>
        <v>0</v>
      </c>
      <c r="AP316" s="90">
        <f t="shared" ref="AP316" si="1930">AH316+AO316</f>
        <v>0</v>
      </c>
      <c r="AQ316" s="11"/>
    </row>
    <row r="317" spans="2:43" s="2" customFormat="1" ht="20.25" customHeight="1">
      <c r="B317" s="93"/>
      <c r="C317" s="62"/>
      <c r="D317" s="62"/>
      <c r="E317" s="106"/>
      <c r="F317" s="107"/>
      <c r="G317" s="65"/>
      <c r="H317" s="65"/>
      <c r="I317" s="94"/>
      <c r="J317" s="66"/>
      <c r="K317" s="67"/>
      <c r="L317" s="68"/>
      <c r="M317" s="69"/>
      <c r="N317" s="69">
        <f t="shared" si="1621"/>
        <v>0</v>
      </c>
      <c r="O317" s="70"/>
      <c r="P317" s="71"/>
      <c r="Q317" s="72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3"/>
      <c r="S317" s="74"/>
      <c r="T317" s="74"/>
      <c r="U317" s="75"/>
      <c r="V317" s="76"/>
      <c r="W317" s="77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8"/>
      <c r="AJ317" s="79"/>
      <c r="AK317" s="80"/>
      <c r="AL317" s="80"/>
      <c r="AM317" s="80"/>
      <c r="AN317" s="80"/>
      <c r="AO317" s="74"/>
      <c r="AP317" s="74" t="str">
        <f t="shared" ref="AP317" si="1932">IF(AND($V318&lt;=0,$AH318=0,$AO318=0),"見積",IF(AND($V318=0,$AH318&lt;=0,$AO318=0),"材",IF(AND($V318=0,$AH318=0,$AO318&lt;=0),"労","複合")))</f>
        <v>複合</v>
      </c>
      <c r="AQ317" s="11"/>
    </row>
    <row r="318" spans="2:43" s="2" customFormat="1" ht="20.25" customHeight="1">
      <c r="B318" s="95"/>
      <c r="C318" s="81"/>
      <c r="D318" s="81"/>
      <c r="E318" s="108"/>
      <c r="F318" s="110"/>
      <c r="G318" s="84"/>
      <c r="H318" s="84"/>
      <c r="I318" s="99"/>
      <c r="J318" s="66"/>
      <c r="K318" s="67"/>
      <c r="L318" s="68"/>
      <c r="M318" s="85">
        <f>(C318)</f>
        <v>0</v>
      </c>
      <c r="N318" s="85">
        <f t="shared" si="1621"/>
        <v>0</v>
      </c>
      <c r="O318" s="86">
        <f>E318</f>
        <v>0</v>
      </c>
      <c r="P318" s="87">
        <f t="shared" ref="P318" si="1933">F318</f>
        <v>0</v>
      </c>
      <c r="Q318" s="88">
        <f t="shared" si="1922"/>
        <v>0</v>
      </c>
      <c r="R318" s="89"/>
      <c r="S318" s="90"/>
      <c r="T318" s="90"/>
      <c r="U318" s="56"/>
      <c r="V318" s="57" t="str">
        <f t="shared" ref="V318" si="1934">IF(COUNT(R318:T318)=0,"",ROUNDDOWN(MIN(R318:T318)*U318,-1))</f>
        <v/>
      </c>
      <c r="W318" s="91"/>
      <c r="X318" s="90"/>
      <c r="Y318" s="90"/>
      <c r="Z318" s="90"/>
      <c r="AA318" s="90">
        <f t="shared" ref="AA318" si="1935">MIN(V318:Z318)</f>
        <v>0</v>
      </c>
      <c r="AB318" s="92"/>
      <c r="AC318" s="90">
        <f t="shared" ref="AC318" si="1936">AA318*AB318</f>
        <v>0</v>
      </c>
      <c r="AD318" s="92"/>
      <c r="AE318" s="92"/>
      <c r="AF318" s="92"/>
      <c r="AG318" s="92"/>
      <c r="AH318" s="90">
        <f t="shared" ref="AH318" si="1937">AC318*((1+AD318)+AE318+AF318+AG318)</f>
        <v>0</v>
      </c>
      <c r="AI318" s="90">
        <f>IF($AI317="",0,VLOOKUP(AI317,#REF!,2,FALSE))</f>
        <v>0</v>
      </c>
      <c r="AJ318" s="90">
        <f>IF($AJ317="",0,VLOOKUP(AJ317,#REF!,2,FALSE))</f>
        <v>0</v>
      </c>
      <c r="AK318" s="90">
        <f t="shared" ref="AK318:AL318" si="1938">IF(AI318="","",AI318*AK317)</f>
        <v>0</v>
      </c>
      <c r="AL318" s="90">
        <f t="shared" si="1938"/>
        <v>0</v>
      </c>
      <c r="AM318" s="90">
        <v>0</v>
      </c>
      <c r="AN318" s="90">
        <f t="shared" ref="AN318" si="1939">IF(AI318="",0,AK318*AN317)+IF(AJ318="",0,AL318*AN317)</f>
        <v>0</v>
      </c>
      <c r="AO318" s="90">
        <f t="shared" ref="AO318" si="1940">SUM(AK318:AN318)</f>
        <v>0</v>
      </c>
      <c r="AP318" s="90">
        <f t="shared" ref="AP318" si="1941">AH318+AO318</f>
        <v>0</v>
      </c>
      <c r="AQ318" s="11"/>
    </row>
    <row r="319" spans="2:43" s="2" customFormat="1" ht="20.25" customHeight="1">
      <c r="B319" s="93"/>
      <c r="C319" s="62"/>
      <c r="D319" s="62"/>
      <c r="E319" s="106"/>
      <c r="F319" s="111"/>
      <c r="G319" s="65"/>
      <c r="H319" s="65"/>
      <c r="I319" s="94"/>
      <c r="J319" s="66"/>
      <c r="K319" s="67"/>
      <c r="L319" s="68"/>
      <c r="M319" s="69"/>
      <c r="N319" s="69">
        <f t="shared" si="1621"/>
        <v>0</v>
      </c>
      <c r="O319" s="70"/>
      <c r="P319" s="71"/>
      <c r="Q319" s="72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3"/>
      <c r="S319" s="74"/>
      <c r="T319" s="74"/>
      <c r="U319" s="75"/>
      <c r="V319" s="76"/>
      <c r="W319" s="77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8"/>
      <c r="AJ319" s="79"/>
      <c r="AK319" s="80"/>
      <c r="AL319" s="80"/>
      <c r="AM319" s="80"/>
      <c r="AN319" s="80"/>
      <c r="AO319" s="74"/>
      <c r="AP319" s="74" t="str">
        <f t="shared" ref="AP319" si="1943">IF(AND($V320&lt;=0,$AH320=0,$AO320=0),"見積",IF(AND($V320=0,$AH320&lt;=0,$AO320=0),"材",IF(AND($V320=0,$AH320=0,$AO320&lt;=0),"労","複合")))</f>
        <v>複合</v>
      </c>
      <c r="AQ319" s="11"/>
    </row>
    <row r="320" spans="2:43" s="2" customFormat="1" ht="20.25" customHeight="1">
      <c r="B320" s="95"/>
      <c r="C320" s="81"/>
      <c r="D320" s="81"/>
      <c r="E320" s="108"/>
      <c r="F320" s="112"/>
      <c r="G320" s="84"/>
      <c r="H320" s="84"/>
      <c r="I320" s="99"/>
      <c r="J320" s="66"/>
      <c r="K320" s="67"/>
      <c r="L320" s="68"/>
      <c r="M320" s="85">
        <f>(C320)</f>
        <v>0</v>
      </c>
      <c r="N320" s="85">
        <f t="shared" si="1621"/>
        <v>0</v>
      </c>
      <c r="O320" s="86">
        <f>E320</f>
        <v>0</v>
      </c>
      <c r="P320" s="87">
        <f t="shared" ref="P320" si="1944">F320</f>
        <v>0</v>
      </c>
      <c r="Q320" s="88">
        <f t="shared" si="1922"/>
        <v>0</v>
      </c>
      <c r="R320" s="89"/>
      <c r="S320" s="90"/>
      <c r="T320" s="90"/>
      <c r="U320" s="56"/>
      <c r="V320" s="57" t="str">
        <f t="shared" ref="V320" si="1945">IF(COUNT(R320:T320)=0,"",ROUNDDOWN(MIN(R320:T320)*U320,-1))</f>
        <v/>
      </c>
      <c r="W320" s="91"/>
      <c r="X320" s="90"/>
      <c r="Y320" s="90"/>
      <c r="Z320" s="90"/>
      <c r="AA320" s="90">
        <f t="shared" ref="AA320" si="1946">MIN(V320:Z320)</f>
        <v>0</v>
      </c>
      <c r="AB320" s="92"/>
      <c r="AC320" s="90">
        <f t="shared" ref="AC320" si="1947">AA320*AB320</f>
        <v>0</v>
      </c>
      <c r="AD320" s="92"/>
      <c r="AE320" s="92"/>
      <c r="AF320" s="92"/>
      <c r="AG320" s="92"/>
      <c r="AH320" s="90">
        <f t="shared" ref="AH320" si="1948">AC320*((1+AD320)+AE320+AF320+AG320)</f>
        <v>0</v>
      </c>
      <c r="AI320" s="90">
        <f>IF($AI319="",0,VLOOKUP(AI319,#REF!,2,FALSE))</f>
        <v>0</v>
      </c>
      <c r="AJ320" s="90">
        <f>IF($AJ319="",0,VLOOKUP(AJ319,#REF!,2,FALSE))</f>
        <v>0</v>
      </c>
      <c r="AK320" s="90">
        <f t="shared" ref="AK320:AL320" si="1949">IF(AI320="","",AI320*AK319)</f>
        <v>0</v>
      </c>
      <c r="AL320" s="90">
        <f t="shared" si="1949"/>
        <v>0</v>
      </c>
      <c r="AM320" s="90">
        <v>0</v>
      </c>
      <c r="AN320" s="90">
        <f t="shared" ref="AN320" si="1950">IF(AI320="",0,AK320*AN319)+IF(AJ320="",0,AL320*AN319)</f>
        <v>0</v>
      </c>
      <c r="AO320" s="90">
        <f t="shared" ref="AO320" si="1951">SUM(AK320:AN320)</f>
        <v>0</v>
      </c>
      <c r="AP320" s="90">
        <f t="shared" ref="AP320" si="1952">AH320+AO320</f>
        <v>0</v>
      </c>
      <c r="AQ320" s="11"/>
    </row>
    <row r="321" spans="2:43" s="2" customFormat="1" ht="20.25" customHeight="1">
      <c r="B321" s="93"/>
      <c r="C321" s="62"/>
      <c r="D321" s="62"/>
      <c r="E321" s="106"/>
      <c r="F321" s="111"/>
      <c r="G321" s="65"/>
      <c r="H321" s="65"/>
      <c r="I321" s="94"/>
      <c r="J321" s="66"/>
      <c r="K321" s="67"/>
      <c r="L321" s="68"/>
      <c r="M321" s="69"/>
      <c r="N321" s="69">
        <f t="shared" si="1621"/>
        <v>0</v>
      </c>
      <c r="O321" s="70"/>
      <c r="P321" s="71"/>
      <c r="Q321" s="72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3"/>
      <c r="S321" s="74"/>
      <c r="T321" s="74"/>
      <c r="U321" s="75"/>
      <c r="V321" s="76"/>
      <c r="W321" s="77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8"/>
      <c r="AJ321" s="79"/>
      <c r="AK321" s="80"/>
      <c r="AL321" s="80"/>
      <c r="AM321" s="80"/>
      <c r="AN321" s="80"/>
      <c r="AO321" s="74"/>
      <c r="AP321" s="74" t="str">
        <f t="shared" ref="AP321" si="1954">IF(AND($V322&lt;=0,$AH322=0,$AO322=0),"見積",IF(AND($V322=0,$AH322&lt;=0,$AO322=0),"材",IF(AND($V322=0,$AH322=0,$AO322&lt;=0),"労","複合")))</f>
        <v>複合</v>
      </c>
      <c r="AQ321" s="11"/>
    </row>
    <row r="322" spans="2:43" s="2" customFormat="1" ht="20.25" customHeight="1">
      <c r="B322" s="95"/>
      <c r="C322" s="81"/>
      <c r="D322" s="81"/>
      <c r="E322" s="108"/>
      <c r="F322" s="112"/>
      <c r="G322" s="84"/>
      <c r="H322" s="84"/>
      <c r="I322" s="99"/>
      <c r="J322" s="66"/>
      <c r="K322" s="67"/>
      <c r="L322" s="68"/>
      <c r="M322" s="85">
        <f>(C322)</f>
        <v>0</v>
      </c>
      <c r="N322" s="85">
        <f t="shared" si="1621"/>
        <v>0</v>
      </c>
      <c r="O322" s="86">
        <f>E322</f>
        <v>0</v>
      </c>
      <c r="P322" s="87">
        <f t="shared" ref="P322" si="1955">F322</f>
        <v>0</v>
      </c>
      <c r="Q322" s="88">
        <f t="shared" si="1922"/>
        <v>0</v>
      </c>
      <c r="R322" s="89"/>
      <c r="S322" s="90"/>
      <c r="T322" s="90"/>
      <c r="U322" s="56"/>
      <c r="V322" s="57" t="str">
        <f t="shared" ref="V322" si="1956">IF(COUNT(R322:T322)=0,"",ROUNDDOWN(MIN(R322:T322)*U322,-1))</f>
        <v/>
      </c>
      <c r="W322" s="91"/>
      <c r="X322" s="90"/>
      <c r="Y322" s="90"/>
      <c r="Z322" s="90"/>
      <c r="AA322" s="90">
        <f t="shared" ref="AA322" si="1957">MIN(V322:Z322)</f>
        <v>0</v>
      </c>
      <c r="AB322" s="92"/>
      <c r="AC322" s="90">
        <f t="shared" ref="AC322" si="1958">AA322*AB322</f>
        <v>0</v>
      </c>
      <c r="AD322" s="92"/>
      <c r="AE322" s="92"/>
      <c r="AF322" s="92"/>
      <c r="AG322" s="92"/>
      <c r="AH322" s="90">
        <f t="shared" ref="AH322" si="1959">AC322*((1+AD322)+AE322+AF322+AG322)</f>
        <v>0</v>
      </c>
      <c r="AI322" s="90">
        <f>IF($AI321="",0,VLOOKUP(AI321,#REF!,2,FALSE))</f>
        <v>0</v>
      </c>
      <c r="AJ322" s="90">
        <f>IF($AJ321="",0,VLOOKUP(AJ321,#REF!,2,FALSE))</f>
        <v>0</v>
      </c>
      <c r="AK322" s="90">
        <f t="shared" ref="AK322:AL322" si="1960">IF(AI322="","",AI322*AK321)</f>
        <v>0</v>
      </c>
      <c r="AL322" s="90">
        <f t="shared" si="1960"/>
        <v>0</v>
      </c>
      <c r="AM322" s="90">
        <v>0</v>
      </c>
      <c r="AN322" s="90">
        <f t="shared" ref="AN322" si="1961">IF(AI322="",0,AK322*AN321)+IF(AJ322="",0,AL322*AN321)</f>
        <v>0</v>
      </c>
      <c r="AO322" s="90">
        <f t="shared" ref="AO322" si="1962">SUM(AK322:AN322)</f>
        <v>0</v>
      </c>
      <c r="AP322" s="90">
        <f t="shared" ref="AP322" si="1963">AH322+AO322</f>
        <v>0</v>
      </c>
      <c r="AQ322" s="11"/>
    </row>
    <row r="323" spans="2:43" s="2" customFormat="1" ht="20.25" customHeight="1">
      <c r="B323" s="93"/>
      <c r="C323" s="62"/>
      <c r="D323" s="62"/>
      <c r="E323" s="63"/>
      <c r="F323" s="64"/>
      <c r="G323" s="65"/>
      <c r="H323" s="65"/>
      <c r="I323" s="94"/>
      <c r="J323" s="66"/>
      <c r="K323" s="67"/>
      <c r="L323" s="68"/>
      <c r="M323" s="69"/>
      <c r="N323" s="69">
        <f t="shared" si="1621"/>
        <v>0</v>
      </c>
      <c r="O323" s="70"/>
      <c r="P323" s="71"/>
      <c r="Q323" s="72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3"/>
      <c r="S323" s="74"/>
      <c r="T323" s="74"/>
      <c r="U323" s="75"/>
      <c r="V323" s="76"/>
      <c r="W323" s="77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8"/>
      <c r="AJ323" s="79"/>
      <c r="AK323" s="80"/>
      <c r="AL323" s="80"/>
      <c r="AM323" s="80"/>
      <c r="AN323" s="80"/>
      <c r="AO323" s="74"/>
      <c r="AP323" s="74" t="str">
        <f t="shared" ref="AP323" si="1965">IF(AND($V324&lt;=0,$AH324=0,$AO324=0),"見積",IF(AND($V324=0,$AH324&lt;=0,$AO324=0),"材",IF(AND($V324=0,$AH324=0,$AO324&lt;=0),"労","複合")))</f>
        <v>複合</v>
      </c>
      <c r="AQ323" s="11"/>
    </row>
    <row r="324" spans="2:43" s="2" customFormat="1" ht="20.25" customHeight="1">
      <c r="B324" s="95"/>
      <c r="C324" s="81"/>
      <c r="D324" s="81"/>
      <c r="E324" s="82"/>
      <c r="F324" s="83"/>
      <c r="G324" s="84"/>
      <c r="H324" s="84"/>
      <c r="I324" s="99"/>
      <c r="J324" s="66"/>
      <c r="K324" s="67"/>
      <c r="L324" s="68"/>
      <c r="M324" s="85">
        <f>(C324)</f>
        <v>0</v>
      </c>
      <c r="N324" s="85">
        <f t="shared" si="1621"/>
        <v>0</v>
      </c>
      <c r="O324" s="86">
        <f>E324</f>
        <v>0</v>
      </c>
      <c r="P324" s="87">
        <f t="shared" ref="P324" si="1966">F324</f>
        <v>0</v>
      </c>
      <c r="Q324" s="88">
        <f t="shared" si="1922"/>
        <v>0</v>
      </c>
      <c r="R324" s="89"/>
      <c r="S324" s="90"/>
      <c r="T324" s="90"/>
      <c r="U324" s="56"/>
      <c r="V324" s="57" t="str">
        <f t="shared" ref="V324" si="1967">IF(COUNT(R324:T324)=0,"",ROUNDDOWN(MIN(R324:T324)*U324,-1))</f>
        <v/>
      </c>
      <c r="W324" s="91"/>
      <c r="X324" s="90"/>
      <c r="Y324" s="90"/>
      <c r="Z324" s="90"/>
      <c r="AA324" s="90">
        <f t="shared" ref="AA324" si="1968">MIN(V324:Z324)</f>
        <v>0</v>
      </c>
      <c r="AB324" s="92"/>
      <c r="AC324" s="90">
        <f t="shared" ref="AC324" si="1969">AA324*AB324</f>
        <v>0</v>
      </c>
      <c r="AD324" s="92"/>
      <c r="AE324" s="92"/>
      <c r="AF324" s="92"/>
      <c r="AG324" s="92"/>
      <c r="AH324" s="90">
        <f t="shared" ref="AH324" si="1970">AC324*((1+AD324)+AE324+AF324+AG324)</f>
        <v>0</v>
      </c>
      <c r="AI324" s="90">
        <f>IF($AI323="",0,VLOOKUP(AI323,#REF!,2,FALSE))</f>
        <v>0</v>
      </c>
      <c r="AJ324" s="90">
        <f>IF($AJ323="",0,VLOOKUP(AJ323,#REF!,2,FALSE))</f>
        <v>0</v>
      </c>
      <c r="AK324" s="90">
        <f t="shared" ref="AK324:AL324" si="1971">IF(AI324="","",AI324*AK323)</f>
        <v>0</v>
      </c>
      <c r="AL324" s="90">
        <f t="shared" si="1971"/>
        <v>0</v>
      </c>
      <c r="AM324" s="90">
        <v>0</v>
      </c>
      <c r="AN324" s="90">
        <f t="shared" ref="AN324" si="1972">IF(AI324="",0,AK324*AN323)+IF(AJ324="",0,AL324*AN323)</f>
        <v>0</v>
      </c>
      <c r="AO324" s="90">
        <f t="shared" ref="AO324" si="1973">SUM(AK324:AN324)</f>
        <v>0</v>
      </c>
      <c r="AP324" s="90">
        <f t="shared" ref="AP324" si="1974">AH324+AO324</f>
        <v>0</v>
      </c>
      <c r="AQ324" s="11"/>
    </row>
    <row r="325" spans="2:43" s="2" customFormat="1" ht="20.25" customHeight="1">
      <c r="B325" s="93"/>
      <c r="C325" s="62"/>
      <c r="D325" s="62"/>
      <c r="E325" s="63"/>
      <c r="F325" s="64"/>
      <c r="G325" s="65"/>
      <c r="H325" s="65"/>
      <c r="I325" s="94"/>
      <c r="J325" s="66"/>
      <c r="K325" s="67"/>
      <c r="L325" s="68"/>
      <c r="M325" s="69"/>
      <c r="N325" s="69">
        <f t="shared" ref="N325:N336" si="1975">(D325)</f>
        <v>0</v>
      </c>
      <c r="O325" s="70"/>
      <c r="P325" s="71"/>
      <c r="Q325" s="72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3"/>
      <c r="S325" s="74"/>
      <c r="T325" s="74"/>
      <c r="U325" s="75"/>
      <c r="V325" s="76"/>
      <c r="W325" s="77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8"/>
      <c r="AJ325" s="79"/>
      <c r="AK325" s="80"/>
      <c r="AL325" s="80"/>
      <c r="AM325" s="80"/>
      <c r="AN325" s="80"/>
      <c r="AO325" s="74"/>
      <c r="AP325" s="74" t="str">
        <f t="shared" ref="AP325" si="1977">IF(AND($V326&lt;=0,$AH326=0,$AO326=0),"見積",IF(AND($V326=0,$AH326&lt;=0,$AO326=0),"材",IF(AND($V326=0,$AH326=0,$AO326&lt;=0),"労","複合")))</f>
        <v>複合</v>
      </c>
      <c r="AQ325" s="11"/>
    </row>
    <row r="326" spans="2:43" s="2" customFormat="1" ht="20.25" customHeight="1">
      <c r="B326" s="95"/>
      <c r="C326" s="83"/>
      <c r="D326" s="81"/>
      <c r="E326" s="82"/>
      <c r="F326" s="83"/>
      <c r="G326" s="84"/>
      <c r="H326" s="84"/>
      <c r="I326" s="99"/>
      <c r="J326" s="66"/>
      <c r="K326" s="67"/>
      <c r="L326" s="68"/>
      <c r="M326" s="85">
        <f>(C326)</f>
        <v>0</v>
      </c>
      <c r="N326" s="85">
        <f t="shared" si="1975"/>
        <v>0</v>
      </c>
      <c r="O326" s="86">
        <f>E326</f>
        <v>0</v>
      </c>
      <c r="P326" s="87">
        <f t="shared" ref="P326" si="1978">F326</f>
        <v>0</v>
      </c>
      <c r="Q326" s="88">
        <f t="shared" si="1922"/>
        <v>0</v>
      </c>
      <c r="R326" s="89"/>
      <c r="S326" s="90"/>
      <c r="T326" s="90"/>
      <c r="U326" s="56"/>
      <c r="V326" s="57" t="str">
        <f t="shared" ref="V326" si="1979">IF(COUNT(R326:T326)=0,"",ROUNDDOWN(MIN(R326:T326)*U326,-1))</f>
        <v/>
      </c>
      <c r="W326" s="91"/>
      <c r="X326" s="90"/>
      <c r="Y326" s="90"/>
      <c r="Z326" s="90"/>
      <c r="AA326" s="90">
        <f t="shared" ref="AA326" si="1980">MIN(V326:Z326)</f>
        <v>0</v>
      </c>
      <c r="AB326" s="92"/>
      <c r="AC326" s="90">
        <f t="shared" ref="AC326" si="1981">AA326*AB326</f>
        <v>0</v>
      </c>
      <c r="AD326" s="92"/>
      <c r="AE326" s="92"/>
      <c r="AF326" s="92"/>
      <c r="AG326" s="92"/>
      <c r="AH326" s="90">
        <f t="shared" ref="AH326" si="1982">AC326*((1+AD326)+AE326+AF326+AG326)</f>
        <v>0</v>
      </c>
      <c r="AI326" s="90">
        <f>IF($AI325="",0,VLOOKUP(AI325,#REF!,2,FALSE))</f>
        <v>0</v>
      </c>
      <c r="AJ326" s="90">
        <f>IF($AJ325="",0,VLOOKUP(AJ325,#REF!,2,FALSE))</f>
        <v>0</v>
      </c>
      <c r="AK326" s="90">
        <f t="shared" ref="AK326:AL326" si="1983">IF(AI326="","",AI326*AK325)</f>
        <v>0</v>
      </c>
      <c r="AL326" s="90">
        <f t="shared" si="1983"/>
        <v>0</v>
      </c>
      <c r="AM326" s="90">
        <v>0</v>
      </c>
      <c r="AN326" s="90">
        <f t="shared" ref="AN326" si="1984">IF(AI326="",0,AK326*AN325)+IF(AJ326="",0,AL326*AN325)</f>
        <v>0</v>
      </c>
      <c r="AO326" s="90">
        <f t="shared" ref="AO326" si="1985">SUM(AK326:AN326)</f>
        <v>0</v>
      </c>
      <c r="AP326" s="90">
        <f t="shared" ref="AP326" si="1986">AH326+AO326</f>
        <v>0</v>
      </c>
      <c r="AQ326" s="11"/>
    </row>
    <row r="327" spans="2:43" s="2" customFormat="1" ht="20.25" customHeight="1">
      <c r="B327" s="93"/>
      <c r="C327" s="62"/>
      <c r="D327" s="62"/>
      <c r="E327" s="63"/>
      <c r="F327" s="64"/>
      <c r="G327" s="65"/>
      <c r="H327" s="65"/>
      <c r="I327" s="94"/>
      <c r="J327" s="66"/>
      <c r="K327" s="67"/>
      <c r="L327" s="68"/>
      <c r="M327" s="69"/>
      <c r="N327" s="69">
        <f t="shared" si="1975"/>
        <v>0</v>
      </c>
      <c r="O327" s="70"/>
      <c r="P327" s="71"/>
      <c r="Q327" s="72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3"/>
      <c r="S327" s="74"/>
      <c r="T327" s="74"/>
      <c r="U327" s="75"/>
      <c r="V327" s="76"/>
      <c r="W327" s="77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8"/>
      <c r="AJ327" s="79"/>
      <c r="AK327" s="80"/>
      <c r="AL327" s="80"/>
      <c r="AM327" s="80"/>
      <c r="AN327" s="80"/>
      <c r="AO327" s="74"/>
      <c r="AP327" s="74" t="str">
        <f t="shared" ref="AP327" si="1988">IF(AND($V328&lt;=0,$AH328=0,$AO328=0),"見積",IF(AND($V328=0,$AH328&lt;=0,$AO328=0),"材",IF(AND($V328=0,$AH328=0,$AO328&lt;=0),"労","複合")))</f>
        <v>複合</v>
      </c>
      <c r="AQ327" s="11"/>
    </row>
    <row r="328" spans="2:43" s="2" customFormat="1" ht="20.25" customHeight="1">
      <c r="B328" s="95"/>
      <c r="C328" s="81"/>
      <c r="D328" s="81"/>
      <c r="E328" s="82"/>
      <c r="F328" s="83"/>
      <c r="G328" s="84"/>
      <c r="H328" s="84"/>
      <c r="I328" s="99"/>
      <c r="J328" s="66"/>
      <c r="K328" s="67"/>
      <c r="L328" s="68"/>
      <c r="M328" s="85">
        <f>(C328)</f>
        <v>0</v>
      </c>
      <c r="N328" s="85">
        <f t="shared" si="1975"/>
        <v>0</v>
      </c>
      <c r="O328" s="86">
        <f>E328</f>
        <v>0</v>
      </c>
      <c r="P328" s="87">
        <f t="shared" ref="P328" si="1989">F328</f>
        <v>0</v>
      </c>
      <c r="Q328" s="88">
        <f t="shared" si="1922"/>
        <v>0</v>
      </c>
      <c r="R328" s="89"/>
      <c r="S328" s="90"/>
      <c r="T328" s="90"/>
      <c r="U328" s="56"/>
      <c r="V328" s="57" t="str">
        <f t="shared" ref="V328" si="1990">IF(COUNT(R328:T328)=0,"",ROUNDDOWN(MIN(R328:T328)*U328,-1))</f>
        <v/>
      </c>
      <c r="W328" s="91"/>
      <c r="X328" s="90"/>
      <c r="Y328" s="90"/>
      <c r="Z328" s="90"/>
      <c r="AA328" s="90">
        <f t="shared" ref="AA328" si="1991">MIN(V328:Z328)</f>
        <v>0</v>
      </c>
      <c r="AB328" s="92"/>
      <c r="AC328" s="90">
        <f t="shared" ref="AC328" si="1992">AA328*AB328</f>
        <v>0</v>
      </c>
      <c r="AD328" s="92"/>
      <c r="AE328" s="92"/>
      <c r="AF328" s="92"/>
      <c r="AG328" s="92"/>
      <c r="AH328" s="90">
        <f t="shared" ref="AH328" si="1993">AC328*((1+AD328)+AE328+AF328+AG328)</f>
        <v>0</v>
      </c>
      <c r="AI328" s="90">
        <f>IF($AI327="",0,VLOOKUP(AI327,#REF!,2,FALSE))</f>
        <v>0</v>
      </c>
      <c r="AJ328" s="90">
        <f>IF($AJ327="",0,VLOOKUP(AJ327,#REF!,2,FALSE))</f>
        <v>0</v>
      </c>
      <c r="AK328" s="90">
        <f t="shared" ref="AK328:AL328" si="1994">IF(AI328="","",AI328*AK327)</f>
        <v>0</v>
      </c>
      <c r="AL328" s="90">
        <f t="shared" si="1994"/>
        <v>0</v>
      </c>
      <c r="AM328" s="90">
        <v>0</v>
      </c>
      <c r="AN328" s="90">
        <f t="shared" ref="AN328" si="1995">IF(AI328="",0,AK328*AN327)+IF(AJ328="",0,AL328*AN327)</f>
        <v>0</v>
      </c>
      <c r="AO328" s="90">
        <f t="shared" ref="AO328" si="1996">SUM(AK328:AN328)</f>
        <v>0</v>
      </c>
      <c r="AP328" s="90">
        <f t="shared" ref="AP328" si="1997">AH328+AO328</f>
        <v>0</v>
      </c>
      <c r="AQ328" s="11"/>
    </row>
    <row r="329" spans="2:43" s="2" customFormat="1" ht="20.25" customHeight="1">
      <c r="B329" s="93"/>
      <c r="C329" s="62"/>
      <c r="D329" s="62"/>
      <c r="E329" s="63"/>
      <c r="F329" s="64"/>
      <c r="G329" s="65"/>
      <c r="H329" s="65"/>
      <c r="I329" s="94"/>
      <c r="J329" s="66"/>
      <c r="K329" s="67"/>
      <c r="L329" s="68"/>
      <c r="M329" s="69"/>
      <c r="N329" s="69">
        <f t="shared" si="1975"/>
        <v>0</v>
      </c>
      <c r="O329" s="70"/>
      <c r="P329" s="71"/>
      <c r="Q329" s="72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3"/>
      <c r="S329" s="74"/>
      <c r="T329" s="74"/>
      <c r="U329" s="75"/>
      <c r="V329" s="76"/>
      <c r="W329" s="77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8"/>
      <c r="AJ329" s="79"/>
      <c r="AK329" s="80"/>
      <c r="AL329" s="80"/>
      <c r="AM329" s="80"/>
      <c r="AN329" s="80"/>
      <c r="AO329" s="74"/>
      <c r="AP329" s="74" t="str">
        <f t="shared" ref="AP329" si="1999">IF(AND($V330&lt;=0,$AH330=0,$AO330=0),"見積",IF(AND($V330=0,$AH330&lt;=0,$AO330=0),"材",IF(AND($V330=0,$AH330=0,$AO330&lt;=0),"労","複合")))</f>
        <v>複合</v>
      </c>
      <c r="AQ329" s="11"/>
    </row>
    <row r="330" spans="2:43" s="2" customFormat="1" ht="20.25" customHeight="1">
      <c r="B330" s="95"/>
      <c r="C330" s="81"/>
      <c r="D330" s="81"/>
      <c r="E330" s="82"/>
      <c r="F330" s="83"/>
      <c r="G330" s="84"/>
      <c r="H330" s="84"/>
      <c r="I330" s="99"/>
      <c r="J330" s="66"/>
      <c r="K330" s="67"/>
      <c r="L330" s="68"/>
      <c r="M330" s="85">
        <f>(C330)</f>
        <v>0</v>
      </c>
      <c r="N330" s="85">
        <f t="shared" si="1975"/>
        <v>0</v>
      </c>
      <c r="O330" s="86">
        <f>E330</f>
        <v>0</v>
      </c>
      <c r="P330" s="87">
        <f t="shared" ref="P330" si="2000">F330</f>
        <v>0</v>
      </c>
      <c r="Q330" s="88">
        <f t="shared" si="1922"/>
        <v>0</v>
      </c>
      <c r="R330" s="89"/>
      <c r="S330" s="90"/>
      <c r="T330" s="90"/>
      <c r="U330" s="56"/>
      <c r="V330" s="57" t="str">
        <f t="shared" ref="V330" si="2001">IF(COUNT(R330:T330)=0,"",ROUNDDOWN(MIN(R330:T330)*U330,-1))</f>
        <v/>
      </c>
      <c r="W330" s="91"/>
      <c r="X330" s="90"/>
      <c r="Y330" s="90"/>
      <c r="Z330" s="90"/>
      <c r="AA330" s="90">
        <f t="shared" ref="AA330" si="2002">MIN(V330:Z330)</f>
        <v>0</v>
      </c>
      <c r="AB330" s="92"/>
      <c r="AC330" s="90">
        <f t="shared" ref="AC330" si="2003">AA330*AB330</f>
        <v>0</v>
      </c>
      <c r="AD330" s="92"/>
      <c r="AE330" s="92"/>
      <c r="AF330" s="92"/>
      <c r="AG330" s="92"/>
      <c r="AH330" s="90">
        <f t="shared" ref="AH330" si="2004">AC330*((1+AD330)+AE330+AF330+AG330)</f>
        <v>0</v>
      </c>
      <c r="AI330" s="90">
        <f>IF($AI329="",0,VLOOKUP(AI329,#REF!,2,FALSE))</f>
        <v>0</v>
      </c>
      <c r="AJ330" s="90">
        <f>IF($AJ329="",0,VLOOKUP(AJ329,#REF!,2,FALSE))</f>
        <v>0</v>
      </c>
      <c r="AK330" s="90">
        <f t="shared" ref="AK330:AL330" si="2005">IF(AI330="","",AI330*AK329)</f>
        <v>0</v>
      </c>
      <c r="AL330" s="90">
        <f t="shared" si="2005"/>
        <v>0</v>
      </c>
      <c r="AM330" s="90">
        <v>0</v>
      </c>
      <c r="AN330" s="90">
        <f t="shared" ref="AN330" si="2006">IF(AI330="",0,AK330*AN329)+IF(AJ330="",0,AL330*AN329)</f>
        <v>0</v>
      </c>
      <c r="AO330" s="90">
        <f t="shared" ref="AO330" si="2007">SUM(AK330:AN330)</f>
        <v>0</v>
      </c>
      <c r="AP330" s="90">
        <f t="shared" ref="AP330" si="2008">AH330+AO330</f>
        <v>0</v>
      </c>
      <c r="AQ330" s="11"/>
    </row>
    <row r="331" spans="2:43" s="2" customFormat="1" ht="20.25" customHeight="1">
      <c r="B331" s="93"/>
      <c r="C331" s="62"/>
      <c r="D331" s="62"/>
      <c r="E331" s="63"/>
      <c r="F331" s="64"/>
      <c r="G331" s="65"/>
      <c r="H331" s="65"/>
      <c r="I331" s="94"/>
      <c r="J331" s="66"/>
      <c r="K331" s="67"/>
      <c r="L331" s="68"/>
      <c r="M331" s="69"/>
      <c r="N331" s="69">
        <f t="shared" si="1975"/>
        <v>0</v>
      </c>
      <c r="O331" s="70"/>
      <c r="P331" s="71"/>
      <c r="Q331" s="72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3"/>
      <c r="S331" s="74"/>
      <c r="T331" s="74"/>
      <c r="U331" s="75"/>
      <c r="V331" s="76"/>
      <c r="W331" s="77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8"/>
      <c r="AJ331" s="79"/>
      <c r="AK331" s="80"/>
      <c r="AL331" s="80"/>
      <c r="AM331" s="80"/>
      <c r="AN331" s="80"/>
      <c r="AO331" s="74"/>
      <c r="AP331" s="74" t="str">
        <f t="shared" ref="AP331" si="2010">IF(AND($V332&lt;=0,$AH332=0,$AO332=0),"見積",IF(AND($V332=0,$AH332&lt;=0,$AO332=0),"材",IF(AND($V332=0,$AH332=0,$AO332&lt;=0),"労","複合")))</f>
        <v>複合</v>
      </c>
      <c r="AQ331" s="11"/>
    </row>
    <row r="332" spans="2:43" s="2" customFormat="1" ht="20.25" customHeight="1">
      <c r="B332" s="95"/>
      <c r="C332" s="81"/>
      <c r="D332" s="81"/>
      <c r="E332" s="82"/>
      <c r="F332" s="83"/>
      <c r="G332" s="84"/>
      <c r="H332" s="84"/>
      <c r="I332" s="99"/>
      <c r="J332" s="66"/>
      <c r="K332" s="67"/>
      <c r="L332" s="68"/>
      <c r="M332" s="85">
        <f>(C332)</f>
        <v>0</v>
      </c>
      <c r="N332" s="85">
        <f t="shared" si="1975"/>
        <v>0</v>
      </c>
      <c r="O332" s="86">
        <f>E332</f>
        <v>0</v>
      </c>
      <c r="P332" s="87">
        <f t="shared" ref="P332" si="2011">F332</f>
        <v>0</v>
      </c>
      <c r="Q332" s="88">
        <f t="shared" si="1922"/>
        <v>0</v>
      </c>
      <c r="R332" s="89"/>
      <c r="S332" s="90"/>
      <c r="T332" s="90"/>
      <c r="U332" s="56"/>
      <c r="V332" s="57" t="str">
        <f t="shared" ref="V332" si="2012">IF(COUNT(R332:T332)=0,"",ROUNDDOWN(MIN(R332:T332)*U332,-1))</f>
        <v/>
      </c>
      <c r="W332" s="91"/>
      <c r="X332" s="90"/>
      <c r="Y332" s="90"/>
      <c r="Z332" s="90"/>
      <c r="AA332" s="90">
        <f t="shared" ref="AA332" si="2013">MIN(V332:Z332)</f>
        <v>0</v>
      </c>
      <c r="AB332" s="92"/>
      <c r="AC332" s="90">
        <f t="shared" ref="AC332" si="2014">AA332*AB332</f>
        <v>0</v>
      </c>
      <c r="AD332" s="92"/>
      <c r="AE332" s="92"/>
      <c r="AF332" s="92"/>
      <c r="AG332" s="92"/>
      <c r="AH332" s="90">
        <f t="shared" ref="AH332" si="2015">AC332*((1+AD332)+AE332+AF332+AG332)</f>
        <v>0</v>
      </c>
      <c r="AI332" s="90">
        <f>IF($AI331="",0,VLOOKUP(AI331,#REF!,2,FALSE))</f>
        <v>0</v>
      </c>
      <c r="AJ332" s="90">
        <f>IF($AJ331="",0,VLOOKUP(AJ331,#REF!,2,FALSE))</f>
        <v>0</v>
      </c>
      <c r="AK332" s="90">
        <f t="shared" ref="AK332:AL332" si="2016">IF(AI332="","",AI332*AK331)</f>
        <v>0</v>
      </c>
      <c r="AL332" s="90">
        <f t="shared" si="2016"/>
        <v>0</v>
      </c>
      <c r="AM332" s="90">
        <v>0</v>
      </c>
      <c r="AN332" s="90">
        <f t="shared" ref="AN332" si="2017">IF(AI332="",0,AK332*AN331)+IF(AJ332="",0,AL332*AN331)</f>
        <v>0</v>
      </c>
      <c r="AO332" s="90">
        <f t="shared" ref="AO332" si="2018">SUM(AK332:AN332)</f>
        <v>0</v>
      </c>
      <c r="AP332" s="90">
        <f t="shared" ref="AP332" si="2019">AH332+AO332</f>
        <v>0</v>
      </c>
      <c r="AQ332" s="11"/>
    </row>
    <row r="333" spans="2:43" s="2" customFormat="1" ht="20.25" customHeight="1">
      <c r="B333" s="93"/>
      <c r="C333" s="62"/>
      <c r="D333" s="62"/>
      <c r="E333" s="63"/>
      <c r="F333" s="64"/>
      <c r="G333" s="65"/>
      <c r="H333" s="65"/>
      <c r="I333" s="94"/>
      <c r="J333" s="66"/>
      <c r="K333" s="67"/>
      <c r="L333" s="68"/>
      <c r="M333" s="69"/>
      <c r="N333" s="69">
        <f t="shared" si="1975"/>
        <v>0</v>
      </c>
      <c r="O333" s="70"/>
      <c r="P333" s="71"/>
      <c r="Q333" s="72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3"/>
      <c r="S333" s="74"/>
      <c r="T333" s="74"/>
      <c r="U333" s="75"/>
      <c r="V333" s="76"/>
      <c r="W333" s="77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8"/>
      <c r="AJ333" s="79"/>
      <c r="AK333" s="80"/>
      <c r="AL333" s="80"/>
      <c r="AM333" s="80"/>
      <c r="AN333" s="80"/>
      <c r="AO333" s="74"/>
      <c r="AP333" s="74" t="str">
        <f t="shared" ref="AP333" si="2021">IF(AND($V334&lt;=0,$AH334=0,$AO334=0),"見積",IF(AND($V334=0,$AH334&lt;=0,$AO334=0),"材",IF(AND($V334=0,$AH334=0,$AO334&lt;=0),"労","複合")))</f>
        <v>複合</v>
      </c>
      <c r="AQ333" s="11"/>
    </row>
    <row r="334" spans="2:43" s="2" customFormat="1" ht="20.25" customHeight="1">
      <c r="B334" s="95"/>
      <c r="C334" s="81"/>
      <c r="D334" s="81"/>
      <c r="E334" s="82"/>
      <c r="F334" s="83"/>
      <c r="G334" s="84"/>
      <c r="H334" s="84"/>
      <c r="I334" s="99"/>
      <c r="J334" s="66"/>
      <c r="K334" s="67"/>
      <c r="L334" s="68"/>
      <c r="M334" s="85">
        <f>(C334)</f>
        <v>0</v>
      </c>
      <c r="N334" s="85">
        <f t="shared" si="1975"/>
        <v>0</v>
      </c>
      <c r="O334" s="86">
        <f>E334</f>
        <v>0</v>
      </c>
      <c r="P334" s="87">
        <f t="shared" ref="P334" si="2022">F334</f>
        <v>0</v>
      </c>
      <c r="Q334" s="88">
        <f t="shared" si="1922"/>
        <v>0</v>
      </c>
      <c r="R334" s="89"/>
      <c r="S334" s="90"/>
      <c r="T334" s="90"/>
      <c r="U334" s="56"/>
      <c r="V334" s="57" t="str">
        <f t="shared" ref="V334" si="2023">IF(COUNT(R334:T334)=0,"",ROUNDDOWN(MIN(R334:T334)*U334,-1))</f>
        <v/>
      </c>
      <c r="W334" s="91"/>
      <c r="X334" s="90"/>
      <c r="Y334" s="90"/>
      <c r="Z334" s="90"/>
      <c r="AA334" s="90">
        <f t="shared" ref="AA334" si="2024">MIN(V334:Z334)</f>
        <v>0</v>
      </c>
      <c r="AB334" s="92"/>
      <c r="AC334" s="90">
        <f t="shared" ref="AC334" si="2025">AA334*AB334</f>
        <v>0</v>
      </c>
      <c r="AD334" s="92"/>
      <c r="AE334" s="92"/>
      <c r="AF334" s="92"/>
      <c r="AG334" s="92"/>
      <c r="AH334" s="90">
        <f t="shared" ref="AH334" si="2026">AC334*((1+AD334)+AE334+AF334+AG334)</f>
        <v>0</v>
      </c>
      <c r="AI334" s="90">
        <f>IF($AI333="",0,VLOOKUP(AI333,#REF!,2,FALSE))</f>
        <v>0</v>
      </c>
      <c r="AJ334" s="90">
        <f>IF($AJ333="",0,VLOOKUP(AJ333,#REF!,2,FALSE))</f>
        <v>0</v>
      </c>
      <c r="AK334" s="90">
        <f t="shared" ref="AK334:AL334" si="2027">IF(AI334="","",AI334*AK333)</f>
        <v>0</v>
      </c>
      <c r="AL334" s="90">
        <f t="shared" si="2027"/>
        <v>0</v>
      </c>
      <c r="AM334" s="90">
        <v>0</v>
      </c>
      <c r="AN334" s="90">
        <f t="shared" ref="AN334" si="2028">IF(AI334="",0,AK334*AN333)+IF(AJ334="",0,AL334*AN333)</f>
        <v>0</v>
      </c>
      <c r="AO334" s="90">
        <f t="shared" ref="AO334" si="2029">SUM(AK334:AN334)</f>
        <v>0</v>
      </c>
      <c r="AP334" s="90">
        <f t="shared" ref="AP334" si="2030">AH334+AO334</f>
        <v>0</v>
      </c>
      <c r="AQ334" s="11"/>
    </row>
    <row r="335" spans="2:43" s="2" customFormat="1" ht="20.25" customHeight="1">
      <c r="B335" s="93"/>
      <c r="C335" s="62"/>
      <c r="D335" s="62"/>
      <c r="E335" s="63"/>
      <c r="F335" s="64"/>
      <c r="G335" s="65"/>
      <c r="H335" s="65"/>
      <c r="I335" s="94"/>
      <c r="J335" s="66"/>
      <c r="K335" s="67"/>
      <c r="L335" s="68"/>
      <c r="M335" s="69"/>
      <c r="N335" s="69">
        <f t="shared" si="1975"/>
        <v>0</v>
      </c>
      <c r="O335" s="70"/>
      <c r="P335" s="71"/>
      <c r="Q335" s="72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3"/>
      <c r="S335" s="74"/>
      <c r="T335" s="74"/>
      <c r="U335" s="75"/>
      <c r="V335" s="76"/>
      <c r="W335" s="77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8"/>
      <c r="AJ335" s="79"/>
      <c r="AK335" s="80"/>
      <c r="AL335" s="80"/>
      <c r="AM335" s="80"/>
      <c r="AN335" s="80"/>
      <c r="AO335" s="74"/>
      <c r="AP335" s="74" t="str">
        <f t="shared" ref="AP335" si="2032">IF(AND($V336&lt;=0,$AH336=0,$AO336=0),"見積",IF(AND($V336=0,$AH336&lt;=0,$AO336=0),"材",IF(AND($V336=0,$AH336=0,$AO336&lt;=0),"労","複合")))</f>
        <v>複合</v>
      </c>
      <c r="AQ335" s="11"/>
    </row>
    <row r="336" spans="2:43" s="2" customFormat="1" ht="20.25" customHeight="1">
      <c r="B336" s="95"/>
      <c r="C336" s="81"/>
      <c r="D336" s="81"/>
      <c r="E336" s="82"/>
      <c r="F336" s="83"/>
      <c r="G336" s="84"/>
      <c r="H336" s="84"/>
      <c r="I336" s="99"/>
      <c r="J336" s="66"/>
      <c r="K336" s="67"/>
      <c r="L336" s="68"/>
      <c r="M336" s="85">
        <f>(C336)</f>
        <v>0</v>
      </c>
      <c r="N336" s="85">
        <f t="shared" si="1975"/>
        <v>0</v>
      </c>
      <c r="O336" s="86">
        <f>E336</f>
        <v>0</v>
      </c>
      <c r="P336" s="87">
        <f t="shared" ref="P336" si="2033">F336</f>
        <v>0</v>
      </c>
      <c r="Q336" s="88">
        <f t="shared" si="1922"/>
        <v>0</v>
      </c>
      <c r="R336" s="89"/>
      <c r="S336" s="90"/>
      <c r="T336" s="90"/>
      <c r="U336" s="56"/>
      <c r="V336" s="57" t="str">
        <f t="shared" ref="V336" si="2034">IF(COUNT(R336:T336)=0,"",ROUNDDOWN(MIN(R336:T336)*U336,-1))</f>
        <v/>
      </c>
      <c r="W336" s="91"/>
      <c r="X336" s="90"/>
      <c r="Y336" s="90"/>
      <c r="Z336" s="90"/>
      <c r="AA336" s="90">
        <f t="shared" ref="AA336" si="2035">MIN(V336:Z336)</f>
        <v>0</v>
      </c>
      <c r="AB336" s="92"/>
      <c r="AC336" s="90">
        <f t="shared" ref="AC336" si="2036">AA336*AB336</f>
        <v>0</v>
      </c>
      <c r="AD336" s="92"/>
      <c r="AE336" s="92"/>
      <c r="AF336" s="92"/>
      <c r="AG336" s="92"/>
      <c r="AH336" s="90">
        <f t="shared" ref="AH336" si="2037">AC336*((1+AD336)+AE336+AF336+AG336)</f>
        <v>0</v>
      </c>
      <c r="AI336" s="90">
        <f>IF($AI335="",0,VLOOKUP(AI335,#REF!,2,FALSE))</f>
        <v>0</v>
      </c>
      <c r="AJ336" s="90">
        <f>IF($AJ335="",0,VLOOKUP(AJ335,#REF!,2,FALSE))</f>
        <v>0</v>
      </c>
      <c r="AK336" s="90">
        <f t="shared" ref="AK336:AL336" si="2038">IF(AI336="","",AI336*AK335)</f>
        <v>0</v>
      </c>
      <c r="AL336" s="90">
        <f t="shared" si="2038"/>
        <v>0</v>
      </c>
      <c r="AM336" s="90">
        <v>0</v>
      </c>
      <c r="AN336" s="90">
        <f t="shared" ref="AN336" si="2039">IF(AI336="",0,AK336*AN335)+IF(AJ336="",0,AL336*AN335)</f>
        <v>0</v>
      </c>
      <c r="AO336" s="90">
        <f t="shared" ref="AO336" si="2040">SUM(AK336:AN336)</f>
        <v>0</v>
      </c>
      <c r="AP336" s="90">
        <f t="shared" ref="AP336" si="2041">AH336+AO336</f>
        <v>0</v>
      </c>
      <c r="AQ336" s="11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6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表紙</vt:lpstr>
      <vt:lpstr>設計書（甲)</vt:lpstr>
      <vt:lpstr>設計書（乙）</vt:lpstr>
      <vt:lpstr>工事内訳書(その２)</vt:lpstr>
      <vt:lpstr>内訳(舞台装置)</vt:lpstr>
      <vt:lpstr>'工事内訳書(その２)'!Print_Area</vt:lpstr>
      <vt:lpstr>'設計書（乙）'!Print_Area</vt:lpstr>
      <vt:lpstr>'設計書（甲)'!Print_Area</vt:lpstr>
      <vt:lpstr>'内訳(舞台装置)'!Print_Area</vt:lpstr>
      <vt:lpstr>表紙!Print_Area</vt:lpstr>
      <vt:lpstr>'設計書（乙）'!Print_Titles</vt:lpstr>
      <vt:lpstr>'設計書（甲)'!Print_Titles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管理者</cp:lastModifiedBy>
  <cp:lastPrinted>2026-05-28T07:52:04Z</cp:lastPrinted>
  <dcterms:created xsi:type="dcterms:W3CDTF">2005-07-02T00:32:59Z</dcterms:created>
  <dcterms:modified xsi:type="dcterms:W3CDTF">2026-06-02T01:34:49Z</dcterms:modified>
</cp:coreProperties>
</file>