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80" tabRatio="601" activeTab="0"/>
  </bookViews>
  <sheets>
    <sheet name="付表６" sheetId="1" r:id="rId1"/>
  </sheets>
  <definedNames/>
  <calcPr fullCalcOnLoad="1"/>
</workbook>
</file>

<file path=xl/sharedStrings.xml><?xml version="1.0" encoding="utf-8"?>
<sst xmlns="http://schemas.openxmlformats.org/spreadsheetml/2006/main" count="78" uniqueCount="30">
  <si>
    <t>未  婚</t>
  </si>
  <si>
    <t>死  別</t>
  </si>
  <si>
    <t>離  別</t>
  </si>
  <si>
    <t>総  数</t>
  </si>
  <si>
    <t>構成比（％）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</si>
  <si>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</si>
  <si>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</si>
  <si>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</si>
  <si>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</si>
  <si>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</si>
  <si>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</si>
  <si>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</si>
  <si>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</si>
  <si>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</si>
  <si>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</si>
  <si>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</si>
  <si>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</si>
  <si>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</si>
  <si>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年  齢      （５歳階級）</t>
  </si>
  <si>
    <t>平          成          2          年</t>
  </si>
  <si>
    <t>男</t>
  </si>
  <si>
    <t>女</t>
  </si>
  <si>
    <t>未  婚</t>
  </si>
  <si>
    <t>有 配 偶</t>
  </si>
  <si>
    <t xml:space="preserve">    15～19歳</t>
  </si>
  <si>
    <t>-</t>
  </si>
  <si>
    <t>85歳以上</t>
  </si>
  <si>
    <t>実 数 （人）</t>
  </si>
  <si>
    <t xml:space="preserve">  付表６  配偶関係（４区分）、年齢（５歳階級）、男女別15歳以上人口（平成2年・7年）</t>
  </si>
  <si>
    <t>平        成         ７         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</si>
</sst>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#,##0.0"/>
    <numFmt numFmtId="181" formatCode="#,##0.000"/>
    <numFmt numFmtId="182" formatCode="0_ "/>
    <numFmt numFmtId="183" formatCode="0.0000"/>
    <numFmt numFmtId="184" formatCode="0.000"/>
    <numFmt numFmtId="185" formatCode="0.00000"/>
    <numFmt numFmtId="186" formatCode="0.000000"/>
    <numFmt numFmtId="187" formatCode="0.0_);[Red]\(0.0\)"/>
    <numFmt numFmtId="188" formatCode="0.0000000"/>
    <numFmt numFmtId="189" formatCode="0.0000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 vertical="top"/>
    </xf>
    <xf numFmtId="0" fontId="3" fillId="0" borderId="3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179" fontId="3" fillId="0" borderId="6" xfId="0" applyNumberFormat="1" applyFont="1" applyBorder="1" applyAlignment="1">
      <alignment/>
    </xf>
    <xf numFmtId="0" fontId="3" fillId="0" borderId="7" xfId="0" applyFont="1" applyBorder="1" applyAlignment="1">
      <alignment vertical="top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9" fontId="3" fillId="0" borderId="7" xfId="0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179" fontId="3" fillId="0" borderId="0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1.125" style="0" customWidth="1"/>
    <col min="2" max="10" width="8.375" style="0" customWidth="1"/>
    <col min="11" max="11" width="8.50390625" style="0" customWidth="1"/>
    <col min="12" max="17" width="8.375" style="0" customWidth="1"/>
  </cols>
  <sheetData>
    <row r="1" spans="1:9" ht="13.5">
      <c r="A1" s="30" t="s">
        <v>28</v>
      </c>
      <c r="B1" s="30"/>
      <c r="C1" s="30"/>
      <c r="D1" s="30"/>
      <c r="E1" s="30"/>
      <c r="F1" s="30"/>
      <c r="G1" s="30"/>
      <c r="H1" s="30"/>
      <c r="I1" s="30"/>
    </row>
    <row r="2" spans="1:17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3.5">
      <c r="A3" s="31" t="s">
        <v>18</v>
      </c>
      <c r="B3" s="33" t="s">
        <v>19</v>
      </c>
      <c r="C3" s="33"/>
      <c r="D3" s="33"/>
      <c r="E3" s="33"/>
      <c r="F3" s="33"/>
      <c r="G3" s="33"/>
      <c r="H3" s="33"/>
      <c r="I3" s="33"/>
      <c r="J3" s="34" t="s">
        <v>29</v>
      </c>
      <c r="K3" s="34"/>
      <c r="L3" s="34"/>
      <c r="M3" s="34"/>
      <c r="N3" s="34"/>
      <c r="O3" s="34"/>
      <c r="P3" s="34"/>
      <c r="Q3" s="35"/>
      <c r="R3" s="27"/>
    </row>
    <row r="4" spans="1:18" ht="13.5">
      <c r="A4" s="31"/>
      <c r="B4" s="36" t="s">
        <v>20</v>
      </c>
      <c r="C4" s="36"/>
      <c r="D4" s="36"/>
      <c r="E4" s="36"/>
      <c r="F4" s="36" t="s">
        <v>21</v>
      </c>
      <c r="G4" s="36"/>
      <c r="H4" s="36"/>
      <c r="I4" s="36"/>
      <c r="J4" s="36" t="s">
        <v>20</v>
      </c>
      <c r="K4" s="36"/>
      <c r="L4" s="36"/>
      <c r="M4" s="36"/>
      <c r="N4" s="36" t="s">
        <v>21</v>
      </c>
      <c r="O4" s="36"/>
      <c r="P4" s="36"/>
      <c r="Q4" s="37"/>
      <c r="R4" s="27"/>
    </row>
    <row r="5" spans="1:18" ht="13.5">
      <c r="A5" s="32"/>
      <c r="B5" s="21" t="s">
        <v>22</v>
      </c>
      <c r="C5" s="21" t="s">
        <v>23</v>
      </c>
      <c r="D5" s="21" t="s">
        <v>1</v>
      </c>
      <c r="E5" s="21" t="s">
        <v>2</v>
      </c>
      <c r="F5" s="21" t="s">
        <v>0</v>
      </c>
      <c r="G5" s="21" t="s">
        <v>23</v>
      </c>
      <c r="H5" s="21" t="s">
        <v>1</v>
      </c>
      <c r="I5" s="21" t="s">
        <v>2</v>
      </c>
      <c r="J5" s="21" t="s">
        <v>0</v>
      </c>
      <c r="K5" s="21" t="s">
        <v>23</v>
      </c>
      <c r="L5" s="21" t="s">
        <v>1</v>
      </c>
      <c r="M5" s="21" t="s">
        <v>2</v>
      </c>
      <c r="N5" s="21" t="s">
        <v>0</v>
      </c>
      <c r="O5" s="21" t="s">
        <v>23</v>
      </c>
      <c r="P5" s="21" t="s">
        <v>1</v>
      </c>
      <c r="Q5" s="20" t="s">
        <v>2</v>
      </c>
      <c r="R5" s="27"/>
    </row>
    <row r="6" spans="1:18" ht="13.5">
      <c r="A6" s="11" t="s">
        <v>27</v>
      </c>
      <c r="B6" s="5"/>
      <c r="C6" s="15"/>
      <c r="D6" s="5"/>
      <c r="E6" s="15"/>
      <c r="F6" s="5"/>
      <c r="G6" s="15"/>
      <c r="H6" s="5"/>
      <c r="I6" s="15"/>
      <c r="J6" s="8"/>
      <c r="K6" s="14"/>
      <c r="L6" s="8"/>
      <c r="M6" s="15"/>
      <c r="N6" s="8"/>
      <c r="O6" s="14"/>
      <c r="P6" s="14"/>
      <c r="Q6" s="28"/>
      <c r="R6" s="27"/>
    </row>
    <row r="7" spans="1:18" ht="13.5">
      <c r="A7" s="11" t="s">
        <v>3</v>
      </c>
      <c r="B7" s="8">
        <v>9853</v>
      </c>
      <c r="C7" s="14">
        <v>26285</v>
      </c>
      <c r="D7" s="8">
        <v>1138</v>
      </c>
      <c r="E7" s="15">
        <v>733</v>
      </c>
      <c r="F7" s="8">
        <v>7572</v>
      </c>
      <c r="G7" s="14">
        <v>26719</v>
      </c>
      <c r="H7" s="8">
        <v>7550</v>
      </c>
      <c r="I7" s="14">
        <v>1612</v>
      </c>
      <c r="J7" s="8">
        <v>10700</v>
      </c>
      <c r="K7" s="14">
        <v>26587</v>
      </c>
      <c r="L7" s="8">
        <v>1169</v>
      </c>
      <c r="M7" s="15">
        <v>890</v>
      </c>
      <c r="N7" s="8">
        <v>7791</v>
      </c>
      <c r="O7" s="14">
        <v>26810</v>
      </c>
      <c r="P7" s="14">
        <v>7850</v>
      </c>
      <c r="Q7" s="29">
        <v>1828</v>
      </c>
      <c r="R7" s="27"/>
    </row>
    <row r="8" spans="1:18" ht="10.5" customHeight="1">
      <c r="A8" s="12"/>
      <c r="B8" s="5"/>
      <c r="C8" s="15"/>
      <c r="D8" s="5"/>
      <c r="E8" s="15"/>
      <c r="F8" s="5"/>
      <c r="G8" s="15"/>
      <c r="H8" s="5"/>
      <c r="I8" s="15"/>
      <c r="J8" s="5"/>
      <c r="K8" s="15"/>
      <c r="L8" s="5"/>
      <c r="M8" s="15"/>
      <c r="N8" s="5"/>
      <c r="O8" s="15"/>
      <c r="P8" s="15"/>
      <c r="Q8" s="28"/>
      <c r="R8" s="27"/>
    </row>
    <row r="9" spans="1:18" ht="13.5">
      <c r="A9" s="10" t="s">
        <v>24</v>
      </c>
      <c r="B9" s="8">
        <v>3741</v>
      </c>
      <c r="C9" s="15">
        <v>9</v>
      </c>
      <c r="D9" s="16" t="s">
        <v>25</v>
      </c>
      <c r="E9" s="19" t="s">
        <v>25</v>
      </c>
      <c r="F9" s="8">
        <v>3204</v>
      </c>
      <c r="G9" s="15">
        <v>17</v>
      </c>
      <c r="H9" s="16" t="s">
        <v>25</v>
      </c>
      <c r="I9" s="19" t="s">
        <v>25</v>
      </c>
      <c r="J9" s="8">
        <v>3390</v>
      </c>
      <c r="K9" s="15">
        <v>7</v>
      </c>
      <c r="L9" s="16" t="s">
        <v>25</v>
      </c>
      <c r="M9" s="19" t="s">
        <v>25</v>
      </c>
      <c r="N9" s="8">
        <v>2775</v>
      </c>
      <c r="O9" s="15">
        <v>13</v>
      </c>
      <c r="P9" s="19" t="s">
        <v>25</v>
      </c>
      <c r="Q9" s="5">
        <v>1</v>
      </c>
      <c r="R9" s="1"/>
    </row>
    <row r="10" spans="1:18" ht="13.5">
      <c r="A10" s="11" t="s">
        <v>5</v>
      </c>
      <c r="B10" s="8">
        <v>2042</v>
      </c>
      <c r="C10" s="15">
        <v>126</v>
      </c>
      <c r="D10" s="16" t="s">
        <v>25</v>
      </c>
      <c r="E10" s="15">
        <v>4</v>
      </c>
      <c r="F10" s="8">
        <v>2007</v>
      </c>
      <c r="G10" s="15">
        <v>336</v>
      </c>
      <c r="H10" s="5">
        <v>1</v>
      </c>
      <c r="I10" s="15">
        <v>17</v>
      </c>
      <c r="J10" s="8">
        <v>2434</v>
      </c>
      <c r="K10" s="15">
        <v>232</v>
      </c>
      <c r="L10" s="16">
        <v>1</v>
      </c>
      <c r="M10" s="15">
        <v>5</v>
      </c>
      <c r="N10" s="8">
        <v>2169</v>
      </c>
      <c r="O10" s="15">
        <v>404</v>
      </c>
      <c r="P10" s="15">
        <v>2</v>
      </c>
      <c r="Q10" s="5">
        <v>18</v>
      </c>
      <c r="R10" s="1"/>
    </row>
    <row r="11" spans="1:18" ht="13.5">
      <c r="A11" s="11" t="s">
        <v>6</v>
      </c>
      <c r="B11" s="8">
        <v>1571</v>
      </c>
      <c r="C11" s="14">
        <v>1022</v>
      </c>
      <c r="D11" s="16" t="s">
        <v>25</v>
      </c>
      <c r="E11" s="15">
        <v>25</v>
      </c>
      <c r="F11" s="5">
        <v>999</v>
      </c>
      <c r="G11" s="14">
        <v>1809</v>
      </c>
      <c r="H11" s="5">
        <v>1</v>
      </c>
      <c r="I11" s="15">
        <v>67</v>
      </c>
      <c r="J11" s="8">
        <v>1599</v>
      </c>
      <c r="K11" s="14">
        <v>1005</v>
      </c>
      <c r="L11" s="16">
        <v>1</v>
      </c>
      <c r="M11" s="15">
        <v>24</v>
      </c>
      <c r="N11" s="8">
        <v>1141</v>
      </c>
      <c r="O11" s="14">
        <v>1526</v>
      </c>
      <c r="P11" s="15">
        <v>3</v>
      </c>
      <c r="Q11" s="5">
        <v>57</v>
      </c>
      <c r="R11" s="1"/>
    </row>
    <row r="12" spans="1:18" ht="13.5">
      <c r="A12" s="11" t="s">
        <v>7</v>
      </c>
      <c r="B12" s="5">
        <v>932</v>
      </c>
      <c r="C12" s="14">
        <v>2060</v>
      </c>
      <c r="D12" s="16" t="s">
        <v>25</v>
      </c>
      <c r="E12" s="15">
        <v>38</v>
      </c>
      <c r="F12" s="5">
        <v>316</v>
      </c>
      <c r="G12" s="14">
        <v>2715</v>
      </c>
      <c r="H12" s="5">
        <v>14</v>
      </c>
      <c r="I12" s="15">
        <v>109</v>
      </c>
      <c r="J12" s="8">
        <v>1022</v>
      </c>
      <c r="K12" s="14">
        <v>1831</v>
      </c>
      <c r="L12" s="16">
        <v>2</v>
      </c>
      <c r="M12" s="15">
        <v>65</v>
      </c>
      <c r="N12" s="5">
        <v>477</v>
      </c>
      <c r="O12" s="14">
        <v>2405</v>
      </c>
      <c r="P12" s="15">
        <v>13</v>
      </c>
      <c r="Q12" s="5">
        <v>131</v>
      </c>
      <c r="R12" s="1"/>
    </row>
    <row r="13" spans="1:18" ht="13.5">
      <c r="A13" s="11" t="s">
        <v>8</v>
      </c>
      <c r="B13" s="5">
        <v>698</v>
      </c>
      <c r="C13" s="14">
        <v>2947</v>
      </c>
      <c r="D13" s="5">
        <v>9</v>
      </c>
      <c r="E13" s="15">
        <v>97</v>
      </c>
      <c r="F13" s="5">
        <v>172</v>
      </c>
      <c r="G13" s="14">
        <v>3125</v>
      </c>
      <c r="H13" s="5">
        <v>36</v>
      </c>
      <c r="I13" s="15">
        <v>179</v>
      </c>
      <c r="J13" s="5">
        <v>744</v>
      </c>
      <c r="K13" s="14">
        <v>2365</v>
      </c>
      <c r="L13" s="5">
        <v>5</v>
      </c>
      <c r="M13" s="15">
        <v>65</v>
      </c>
      <c r="N13" s="5">
        <v>218</v>
      </c>
      <c r="O13" s="14">
        <v>2789</v>
      </c>
      <c r="P13" s="15">
        <v>25</v>
      </c>
      <c r="Q13" s="5">
        <v>184</v>
      </c>
      <c r="R13" s="1"/>
    </row>
    <row r="14" spans="1:18" ht="10.5" customHeight="1">
      <c r="A14" s="11"/>
      <c r="B14" s="5"/>
      <c r="C14" s="15"/>
      <c r="D14" s="5"/>
      <c r="E14" s="15"/>
      <c r="F14" s="5"/>
      <c r="G14" s="15"/>
      <c r="H14" s="5"/>
      <c r="I14" s="15"/>
      <c r="J14" s="5"/>
      <c r="K14" s="15"/>
      <c r="L14" s="5"/>
      <c r="M14" s="15"/>
      <c r="N14" s="5"/>
      <c r="O14" s="15"/>
      <c r="P14" s="15"/>
      <c r="Q14" s="5"/>
      <c r="R14" s="1"/>
    </row>
    <row r="15" spans="1:18" ht="13.5">
      <c r="A15" s="11" t="s">
        <v>9</v>
      </c>
      <c r="B15" s="5">
        <v>423</v>
      </c>
      <c r="C15" s="14">
        <v>3313</v>
      </c>
      <c r="D15" s="5">
        <v>18</v>
      </c>
      <c r="E15" s="15">
        <v>148</v>
      </c>
      <c r="F15" s="5">
        <v>178</v>
      </c>
      <c r="G15" s="14">
        <v>3311</v>
      </c>
      <c r="H15" s="5">
        <v>89</v>
      </c>
      <c r="I15" s="15">
        <v>263</v>
      </c>
      <c r="J15" s="5">
        <v>644</v>
      </c>
      <c r="K15" s="14">
        <v>3045</v>
      </c>
      <c r="L15" s="5">
        <v>14</v>
      </c>
      <c r="M15" s="15">
        <v>157</v>
      </c>
      <c r="N15" s="5">
        <v>144</v>
      </c>
      <c r="O15" s="14">
        <v>3097</v>
      </c>
      <c r="P15" s="15">
        <v>60</v>
      </c>
      <c r="Q15" s="5">
        <v>235</v>
      </c>
      <c r="R15" s="1"/>
    </row>
    <row r="16" spans="1:18" ht="13.5">
      <c r="A16" s="11" t="s">
        <v>10</v>
      </c>
      <c r="B16" s="5">
        <v>175</v>
      </c>
      <c r="C16" s="14">
        <v>2745</v>
      </c>
      <c r="D16" s="5">
        <v>26</v>
      </c>
      <c r="E16" s="15">
        <v>101</v>
      </c>
      <c r="F16" s="5">
        <v>128</v>
      </c>
      <c r="G16" s="14">
        <v>2954</v>
      </c>
      <c r="H16" s="5">
        <v>162</v>
      </c>
      <c r="I16" s="15">
        <v>206</v>
      </c>
      <c r="J16" s="5">
        <v>424</v>
      </c>
      <c r="K16" s="14">
        <v>3256</v>
      </c>
      <c r="L16" s="5">
        <v>31</v>
      </c>
      <c r="M16" s="15">
        <v>162</v>
      </c>
      <c r="N16" s="5">
        <v>167</v>
      </c>
      <c r="O16" s="14">
        <v>3233</v>
      </c>
      <c r="P16" s="15">
        <v>131</v>
      </c>
      <c r="Q16" s="5">
        <v>284</v>
      </c>
      <c r="R16" s="1"/>
    </row>
    <row r="17" spans="1:18" ht="13.5">
      <c r="A17" s="11" t="s">
        <v>11</v>
      </c>
      <c r="B17" s="5">
        <v>96</v>
      </c>
      <c r="C17" s="14">
        <v>2832</v>
      </c>
      <c r="D17" s="5">
        <v>55</v>
      </c>
      <c r="E17" s="15">
        <v>107</v>
      </c>
      <c r="F17" s="5">
        <v>100</v>
      </c>
      <c r="G17" s="14">
        <v>3000</v>
      </c>
      <c r="H17" s="5">
        <v>336</v>
      </c>
      <c r="I17" s="15">
        <v>160</v>
      </c>
      <c r="J17" s="5">
        <v>192</v>
      </c>
      <c r="K17" s="14">
        <v>2680</v>
      </c>
      <c r="L17" s="5">
        <v>40</v>
      </c>
      <c r="M17" s="15">
        <v>109</v>
      </c>
      <c r="N17" s="5">
        <v>135</v>
      </c>
      <c r="O17" s="14">
        <v>2867</v>
      </c>
      <c r="P17" s="15">
        <v>223</v>
      </c>
      <c r="Q17" s="5">
        <v>228</v>
      </c>
      <c r="R17" s="1"/>
    </row>
    <row r="18" spans="1:18" ht="13.5">
      <c r="A18" s="11" t="s">
        <v>12</v>
      </c>
      <c r="B18" s="5">
        <v>79</v>
      </c>
      <c r="C18" s="14">
        <v>3071</v>
      </c>
      <c r="D18" s="5">
        <v>82</v>
      </c>
      <c r="E18" s="15">
        <v>74</v>
      </c>
      <c r="F18" s="5">
        <v>108</v>
      </c>
      <c r="G18" s="14">
        <v>3046</v>
      </c>
      <c r="H18" s="5">
        <v>519</v>
      </c>
      <c r="I18" s="15">
        <v>144</v>
      </c>
      <c r="J18" s="5">
        <v>95</v>
      </c>
      <c r="K18" s="14">
        <v>2734</v>
      </c>
      <c r="L18" s="5">
        <v>61</v>
      </c>
      <c r="M18" s="15">
        <v>125</v>
      </c>
      <c r="N18" s="8">
        <v>104</v>
      </c>
      <c r="O18" s="14">
        <v>2860</v>
      </c>
      <c r="P18" s="15">
        <v>469</v>
      </c>
      <c r="Q18" s="5">
        <v>158</v>
      </c>
      <c r="R18" s="1"/>
    </row>
    <row r="19" spans="1:18" ht="13.5">
      <c r="A19" s="11" t="s">
        <v>13</v>
      </c>
      <c r="B19" s="5">
        <v>47</v>
      </c>
      <c r="C19" s="14">
        <v>2929</v>
      </c>
      <c r="D19" s="5">
        <v>115</v>
      </c>
      <c r="E19" s="15">
        <v>52</v>
      </c>
      <c r="F19" s="5">
        <v>129</v>
      </c>
      <c r="G19" s="14">
        <v>2751</v>
      </c>
      <c r="H19" s="5">
        <v>753</v>
      </c>
      <c r="I19" s="15">
        <v>155</v>
      </c>
      <c r="J19" s="5">
        <v>79</v>
      </c>
      <c r="K19" s="14">
        <v>2960</v>
      </c>
      <c r="L19" s="5">
        <v>128</v>
      </c>
      <c r="M19" s="15">
        <v>77</v>
      </c>
      <c r="N19" s="5">
        <v>123</v>
      </c>
      <c r="O19" s="14">
        <v>2825</v>
      </c>
      <c r="P19" s="15">
        <v>721</v>
      </c>
      <c r="Q19" s="5">
        <v>140</v>
      </c>
      <c r="R19" s="1"/>
    </row>
    <row r="20" spans="1:18" ht="10.5" customHeight="1">
      <c r="A20" s="11"/>
      <c r="B20" s="5"/>
      <c r="C20" s="15"/>
      <c r="D20" s="5"/>
      <c r="E20" s="15"/>
      <c r="F20" s="5"/>
      <c r="G20" s="15"/>
      <c r="H20" s="5"/>
      <c r="I20" s="15"/>
      <c r="J20" s="5"/>
      <c r="K20" s="15"/>
      <c r="L20" s="5"/>
      <c r="M20" s="15"/>
      <c r="N20" s="5"/>
      <c r="O20" s="15"/>
      <c r="P20" s="15"/>
      <c r="Q20" s="5"/>
      <c r="R20" s="1"/>
    </row>
    <row r="21" spans="1:18" ht="13.5">
      <c r="A21" s="11" t="s">
        <v>14</v>
      </c>
      <c r="B21" s="5">
        <v>14</v>
      </c>
      <c r="C21" s="14">
        <v>1998</v>
      </c>
      <c r="D21" s="5">
        <v>128</v>
      </c>
      <c r="E21" s="15">
        <v>33</v>
      </c>
      <c r="F21" s="5">
        <v>102</v>
      </c>
      <c r="G21" s="14">
        <v>1875</v>
      </c>
      <c r="H21" s="8">
        <v>1095</v>
      </c>
      <c r="I21" s="15">
        <v>150</v>
      </c>
      <c r="J21" s="5">
        <v>44</v>
      </c>
      <c r="K21" s="14">
        <v>2703</v>
      </c>
      <c r="L21" s="5">
        <v>158</v>
      </c>
      <c r="M21" s="15">
        <v>53</v>
      </c>
      <c r="N21" s="5">
        <v>132</v>
      </c>
      <c r="O21" s="14">
        <v>2381</v>
      </c>
      <c r="P21" s="14">
        <v>1037</v>
      </c>
      <c r="Q21" s="5">
        <v>145</v>
      </c>
      <c r="R21" s="1"/>
    </row>
    <row r="22" spans="1:18" ht="13.5">
      <c r="A22" s="11" t="s">
        <v>15</v>
      </c>
      <c r="B22" s="5">
        <v>14</v>
      </c>
      <c r="C22" s="14">
        <v>1498</v>
      </c>
      <c r="D22" s="5">
        <v>158</v>
      </c>
      <c r="E22" s="15">
        <v>25</v>
      </c>
      <c r="F22" s="5">
        <v>68</v>
      </c>
      <c r="G22" s="14">
        <v>1026</v>
      </c>
      <c r="H22" s="8">
        <v>1274</v>
      </c>
      <c r="I22" s="15">
        <v>77</v>
      </c>
      <c r="J22" s="5">
        <v>9</v>
      </c>
      <c r="K22" s="14">
        <v>1726</v>
      </c>
      <c r="L22" s="5">
        <v>165</v>
      </c>
      <c r="M22" s="15">
        <v>25</v>
      </c>
      <c r="N22" s="5">
        <v>98</v>
      </c>
      <c r="O22" s="14">
        <v>1442</v>
      </c>
      <c r="P22" s="14">
        <v>1396</v>
      </c>
      <c r="Q22" s="5">
        <v>127</v>
      </c>
      <c r="R22" s="1"/>
    </row>
    <row r="23" spans="1:18" ht="13.5">
      <c r="A23" s="11" t="s">
        <v>16</v>
      </c>
      <c r="B23" s="5">
        <v>11</v>
      </c>
      <c r="C23" s="14">
        <v>1080</v>
      </c>
      <c r="D23" s="5">
        <v>197</v>
      </c>
      <c r="E23" s="15">
        <v>13</v>
      </c>
      <c r="F23" s="5">
        <v>28</v>
      </c>
      <c r="G23" s="15">
        <v>552</v>
      </c>
      <c r="H23" s="8">
        <v>1413</v>
      </c>
      <c r="I23" s="15">
        <v>47</v>
      </c>
      <c r="J23" s="5">
        <v>14</v>
      </c>
      <c r="K23" s="14">
        <v>1155</v>
      </c>
      <c r="L23" s="5">
        <v>193</v>
      </c>
      <c r="M23" s="15">
        <v>15</v>
      </c>
      <c r="N23" s="5">
        <v>64</v>
      </c>
      <c r="O23" s="15">
        <v>671</v>
      </c>
      <c r="P23" s="14">
        <v>1421</v>
      </c>
      <c r="Q23" s="5">
        <v>61</v>
      </c>
      <c r="R23" s="1"/>
    </row>
    <row r="24" spans="1:18" ht="13.5">
      <c r="A24" s="11" t="s">
        <v>17</v>
      </c>
      <c r="B24" s="5">
        <v>5</v>
      </c>
      <c r="C24" s="15">
        <v>484</v>
      </c>
      <c r="D24" s="5">
        <v>189</v>
      </c>
      <c r="E24" s="15">
        <v>12</v>
      </c>
      <c r="F24" s="5">
        <v>22</v>
      </c>
      <c r="G24" s="15">
        <v>165</v>
      </c>
      <c r="H24" s="8">
        <v>1118</v>
      </c>
      <c r="I24" s="15">
        <v>26</v>
      </c>
      <c r="J24" s="5">
        <v>5</v>
      </c>
      <c r="K24" s="15">
        <v>646</v>
      </c>
      <c r="L24" s="5">
        <v>196</v>
      </c>
      <c r="M24" s="15">
        <v>4</v>
      </c>
      <c r="N24" s="5">
        <v>22</v>
      </c>
      <c r="O24" s="15">
        <v>244</v>
      </c>
      <c r="P24" s="14">
        <v>1292</v>
      </c>
      <c r="Q24" s="5">
        <v>35</v>
      </c>
      <c r="R24" s="1"/>
    </row>
    <row r="25" spans="1:18" ht="13.5">
      <c r="A25" s="11" t="s">
        <v>26</v>
      </c>
      <c r="B25" s="5">
        <v>5</v>
      </c>
      <c r="C25" s="15">
        <v>171</v>
      </c>
      <c r="D25" s="5">
        <v>161</v>
      </c>
      <c r="E25" s="15">
        <v>4</v>
      </c>
      <c r="F25" s="5">
        <v>11</v>
      </c>
      <c r="G25" s="15">
        <v>37</v>
      </c>
      <c r="H25" s="5">
        <v>739</v>
      </c>
      <c r="I25" s="15">
        <v>12</v>
      </c>
      <c r="J25" s="5">
        <v>5</v>
      </c>
      <c r="K25" s="15">
        <v>242</v>
      </c>
      <c r="L25" s="5">
        <v>174</v>
      </c>
      <c r="M25" s="15">
        <v>4</v>
      </c>
      <c r="N25" s="5">
        <v>22</v>
      </c>
      <c r="O25" s="15">
        <v>53</v>
      </c>
      <c r="P25" s="14">
        <v>1057</v>
      </c>
      <c r="Q25" s="5">
        <v>24</v>
      </c>
      <c r="R25" s="1"/>
    </row>
    <row r="26" spans="1:18" ht="13.5">
      <c r="A26" s="12"/>
      <c r="B26" s="5"/>
      <c r="C26" s="15"/>
      <c r="D26" s="5"/>
      <c r="E26" s="15"/>
      <c r="F26" s="5"/>
      <c r="G26" s="15"/>
      <c r="H26" s="5"/>
      <c r="I26" s="15"/>
      <c r="J26" s="5"/>
      <c r="K26" s="15"/>
      <c r="L26" s="5"/>
      <c r="M26" s="15"/>
      <c r="N26" s="5"/>
      <c r="O26" s="15"/>
      <c r="P26" s="15"/>
      <c r="Q26" s="5"/>
      <c r="R26" s="1"/>
    </row>
    <row r="27" spans="1:18" ht="13.5">
      <c r="A27" s="23" t="s">
        <v>4</v>
      </c>
      <c r="B27" s="5"/>
      <c r="C27" s="15"/>
      <c r="D27" s="5"/>
      <c r="E27" s="15"/>
      <c r="F27" s="5"/>
      <c r="G27" s="15"/>
      <c r="H27" s="5"/>
      <c r="I27" s="15"/>
      <c r="J27" s="5"/>
      <c r="K27" s="15"/>
      <c r="L27" s="5"/>
      <c r="M27" s="15"/>
      <c r="N27" s="5"/>
      <c r="O27" s="15"/>
      <c r="P27" s="15"/>
      <c r="Q27" s="5"/>
      <c r="R27" s="1"/>
    </row>
    <row r="28" spans="1:18" ht="13.5">
      <c r="A28" s="11" t="s">
        <v>3</v>
      </c>
      <c r="B28" s="5">
        <v>25.9</v>
      </c>
      <c r="C28" s="15">
        <v>69.2</v>
      </c>
      <c r="D28" s="4">
        <v>3</v>
      </c>
      <c r="E28" s="15">
        <v>1.9</v>
      </c>
      <c r="F28" s="5">
        <v>17.4</v>
      </c>
      <c r="G28" s="15">
        <v>61.5</v>
      </c>
      <c r="H28" s="5">
        <v>17.4</v>
      </c>
      <c r="I28" s="15">
        <v>3.7</v>
      </c>
      <c r="J28" s="4">
        <f>J7/39346*100</f>
        <v>27.194632237076195</v>
      </c>
      <c r="K28" s="17">
        <f>K7/39346*100</f>
        <v>67.57230722309765</v>
      </c>
      <c r="L28" s="4">
        <f>L7/39346*100</f>
        <v>2.9710771107609415</v>
      </c>
      <c r="M28" s="17">
        <f>M7/39346*100</f>
        <v>2.2619834290652165</v>
      </c>
      <c r="N28" s="4">
        <f>N7/44279*100</f>
        <v>17.595248311840827</v>
      </c>
      <c r="O28" s="17">
        <f>O7/44279*100</f>
        <v>60.54788951873349</v>
      </c>
      <c r="P28" s="17">
        <f>P7/44279*100</f>
        <v>17.7284943201066</v>
      </c>
      <c r="Q28" s="4">
        <f>Q7/44279*100</f>
        <v>4.1283678493190905</v>
      </c>
      <c r="R28" s="1"/>
    </row>
    <row r="29" spans="1:18" ht="10.5" customHeight="1">
      <c r="A29" s="12"/>
      <c r="B29" s="3"/>
      <c r="C29" s="15"/>
      <c r="D29" s="5"/>
      <c r="E29" s="15"/>
      <c r="F29" s="3"/>
      <c r="G29" s="15"/>
      <c r="H29" s="5"/>
      <c r="I29" s="15"/>
      <c r="J29" s="5"/>
      <c r="K29" s="15"/>
      <c r="L29" s="5"/>
      <c r="M29" s="15"/>
      <c r="N29" s="5"/>
      <c r="O29" s="15"/>
      <c r="P29" s="15"/>
      <c r="Q29" s="5"/>
      <c r="R29" s="1"/>
    </row>
    <row r="30" spans="1:18" ht="13.5">
      <c r="A30" s="10" t="s">
        <v>24</v>
      </c>
      <c r="B30" s="5">
        <v>99.8</v>
      </c>
      <c r="C30" s="15">
        <v>0.2</v>
      </c>
      <c r="D30" s="16" t="s">
        <v>25</v>
      </c>
      <c r="E30" s="19" t="s">
        <v>25</v>
      </c>
      <c r="F30" s="5">
        <v>99.5</v>
      </c>
      <c r="G30" s="15">
        <v>0.5</v>
      </c>
      <c r="H30" s="16" t="s">
        <v>25</v>
      </c>
      <c r="I30" s="25" t="s">
        <v>25</v>
      </c>
      <c r="J30" s="4">
        <f>J9/3397*100</f>
        <v>99.79393582572858</v>
      </c>
      <c r="K30" s="17">
        <f>K9/3397*100</f>
        <v>0.20606417427141593</v>
      </c>
      <c r="L30" s="24" t="s">
        <v>25</v>
      </c>
      <c r="M30" s="26" t="s">
        <v>25</v>
      </c>
      <c r="N30" s="4">
        <f>N9/2789*100</f>
        <v>99.49802796701327</v>
      </c>
      <c r="O30" s="17">
        <f>O9/2789*100</f>
        <v>0.46611688777339555</v>
      </c>
      <c r="P30" s="26" t="s">
        <v>25</v>
      </c>
      <c r="Q30" s="4">
        <f>Q9/2789*100</f>
        <v>0.035855145213338116</v>
      </c>
      <c r="R30" s="1"/>
    </row>
    <row r="31" spans="1:18" ht="13.5">
      <c r="A31" s="11" t="s">
        <v>5</v>
      </c>
      <c r="B31" s="4">
        <v>94</v>
      </c>
      <c r="C31" s="15">
        <v>5.8</v>
      </c>
      <c r="D31" s="16" t="s">
        <v>25</v>
      </c>
      <c r="E31" s="17">
        <v>0.2</v>
      </c>
      <c r="F31" s="4">
        <v>85</v>
      </c>
      <c r="G31" s="15">
        <v>14.2</v>
      </c>
      <c r="H31" s="4">
        <v>0</v>
      </c>
      <c r="I31" s="15">
        <v>0.7</v>
      </c>
      <c r="J31" s="4">
        <f>J10/2672*100</f>
        <v>91.09281437125748</v>
      </c>
      <c r="K31" s="17">
        <f>K10/2672*100</f>
        <v>8.682634730538922</v>
      </c>
      <c r="L31" s="4">
        <f>L10/2672*100</f>
        <v>0.037425149700598806</v>
      </c>
      <c r="M31" s="17">
        <f>M10/2672*100</f>
        <v>0.18712574850299402</v>
      </c>
      <c r="N31" s="4">
        <f>N10/2593*100</f>
        <v>83.64828384111068</v>
      </c>
      <c r="O31" s="17">
        <f>O10/2593*100</f>
        <v>15.580408792903972</v>
      </c>
      <c r="P31" s="17">
        <f>P10/2593*100</f>
        <v>0.07713073659853452</v>
      </c>
      <c r="Q31" s="4">
        <f>Q10/2593*100</f>
        <v>0.6941766293868107</v>
      </c>
      <c r="R31" s="1"/>
    </row>
    <row r="32" spans="1:18" ht="13.5">
      <c r="A32" s="11" t="s">
        <v>6</v>
      </c>
      <c r="B32" s="4">
        <v>60</v>
      </c>
      <c r="C32" s="17">
        <v>39</v>
      </c>
      <c r="D32" s="16" t="s">
        <v>25</v>
      </c>
      <c r="E32" s="17">
        <v>1</v>
      </c>
      <c r="F32" s="5">
        <v>34.7</v>
      </c>
      <c r="G32" s="15">
        <v>62.9</v>
      </c>
      <c r="H32" s="4">
        <v>0</v>
      </c>
      <c r="I32" s="17">
        <v>2.3</v>
      </c>
      <c r="J32" s="4">
        <f>J11/2629*100</f>
        <v>60.82160517306961</v>
      </c>
      <c r="K32" s="17">
        <f>K11/2629*100</f>
        <v>38.22746291365538</v>
      </c>
      <c r="L32" s="4">
        <f>L11/2629*100</f>
        <v>0.038037276531000384</v>
      </c>
      <c r="M32" s="17">
        <f>M11/2629*100</f>
        <v>0.9128946367440092</v>
      </c>
      <c r="N32" s="4">
        <f>N11/2727*100</f>
        <v>41.84085075174184</v>
      </c>
      <c r="O32" s="17">
        <f>O11/2727*100</f>
        <v>55.95892922625596</v>
      </c>
      <c r="P32" s="17">
        <f>P11/2727*100</f>
        <v>0.11001100110011</v>
      </c>
      <c r="Q32" s="4">
        <f>Q11/2727*100</f>
        <v>2.0902090209020905</v>
      </c>
      <c r="R32" s="1"/>
    </row>
    <row r="33" spans="1:18" ht="13.5">
      <c r="A33" s="11" t="s">
        <v>7</v>
      </c>
      <c r="B33" s="5">
        <v>30.8</v>
      </c>
      <c r="C33" s="17">
        <v>68</v>
      </c>
      <c r="D33" s="16" t="s">
        <v>25</v>
      </c>
      <c r="E33" s="15">
        <v>1.3</v>
      </c>
      <c r="F33" s="4">
        <v>10</v>
      </c>
      <c r="G33" s="15">
        <v>86.1</v>
      </c>
      <c r="H33" s="5">
        <v>0.4</v>
      </c>
      <c r="I33" s="17">
        <v>3.5</v>
      </c>
      <c r="J33" s="4">
        <f>J12/2920*100</f>
        <v>35</v>
      </c>
      <c r="K33" s="17">
        <f>K12/2920*100</f>
        <v>62.70547945205479</v>
      </c>
      <c r="L33" s="4">
        <f>L12/2920*100</f>
        <v>0.0684931506849315</v>
      </c>
      <c r="M33" s="17">
        <f>M12/2920*100</f>
        <v>2.2260273972602738</v>
      </c>
      <c r="N33" s="4">
        <f>N12/3026*100</f>
        <v>15.76338400528751</v>
      </c>
      <c r="O33" s="17">
        <f>O12/3026*100</f>
        <v>79.477858559154</v>
      </c>
      <c r="P33" s="17">
        <f>P12/3026*100</f>
        <v>0.4296100462656973</v>
      </c>
      <c r="Q33" s="4">
        <f>Q12/3026*100</f>
        <v>4.329147389292796</v>
      </c>
      <c r="R33" s="1"/>
    </row>
    <row r="34" spans="1:18" ht="13.5">
      <c r="A34" s="11" t="s">
        <v>8</v>
      </c>
      <c r="B34" s="5">
        <v>18.6</v>
      </c>
      <c r="C34" s="15">
        <v>78.6</v>
      </c>
      <c r="D34" s="5">
        <v>0.2</v>
      </c>
      <c r="E34" s="15">
        <v>2.6</v>
      </c>
      <c r="F34" s="4">
        <v>4.9</v>
      </c>
      <c r="G34" s="17">
        <v>89</v>
      </c>
      <c r="H34" s="4">
        <v>1</v>
      </c>
      <c r="I34" s="15">
        <v>5.1</v>
      </c>
      <c r="J34" s="4">
        <f>J13/3179*100</f>
        <v>23.403586033343817</v>
      </c>
      <c r="K34" s="17">
        <f>K13/3179*100</f>
        <v>74.39446366782006</v>
      </c>
      <c r="L34" s="4">
        <f>L13/3179*100</f>
        <v>0.15728216420257943</v>
      </c>
      <c r="M34" s="17">
        <f>M13/3179*100</f>
        <v>2.0446681346335325</v>
      </c>
      <c r="N34" s="4">
        <f>N13/3216*100</f>
        <v>6.778606965174129</v>
      </c>
      <c r="O34" s="17">
        <f>O13/3216*100</f>
        <v>86.7226368159204</v>
      </c>
      <c r="P34" s="17">
        <f>P13/3216*100</f>
        <v>0.777363184079602</v>
      </c>
      <c r="Q34" s="4">
        <f>Q13/3216*100</f>
        <v>5.721393034825871</v>
      </c>
      <c r="R34" s="1"/>
    </row>
    <row r="35" spans="1:18" ht="10.5" customHeight="1">
      <c r="A35" s="11"/>
      <c r="B35" s="3"/>
      <c r="C35" s="15"/>
      <c r="D35" s="5"/>
      <c r="E35" s="15"/>
      <c r="F35" s="5"/>
      <c r="G35" s="15"/>
      <c r="H35" s="5"/>
      <c r="I35" s="15"/>
      <c r="J35" s="5"/>
      <c r="K35" s="15"/>
      <c r="L35" s="5"/>
      <c r="M35" s="15"/>
      <c r="N35" s="5"/>
      <c r="O35" s="15"/>
      <c r="P35" s="15"/>
      <c r="Q35" s="5"/>
      <c r="R35" s="1"/>
    </row>
    <row r="36" spans="1:18" ht="13.5">
      <c r="A36" s="11" t="s">
        <v>9</v>
      </c>
      <c r="B36" s="5">
        <v>10.8</v>
      </c>
      <c r="C36" s="15">
        <v>84.9</v>
      </c>
      <c r="D36" s="5">
        <v>0.5</v>
      </c>
      <c r="E36" s="15">
        <v>3.8</v>
      </c>
      <c r="F36" s="5">
        <v>4.6</v>
      </c>
      <c r="G36" s="15">
        <v>86.2</v>
      </c>
      <c r="H36" s="5">
        <v>2.3</v>
      </c>
      <c r="I36" s="15">
        <v>6.8</v>
      </c>
      <c r="J36" s="4">
        <f>J15/3860*100</f>
        <v>16.683937823834196</v>
      </c>
      <c r="K36" s="17">
        <f>K15/3860*100</f>
        <v>78.88601036269431</v>
      </c>
      <c r="L36" s="4">
        <f>L15/3860*100</f>
        <v>0.3626943005181347</v>
      </c>
      <c r="M36" s="17">
        <f>M15/3860*100</f>
        <v>4.067357512953368</v>
      </c>
      <c r="N36" s="4">
        <f>N15/3536*100</f>
        <v>4.072398190045249</v>
      </c>
      <c r="O36" s="17">
        <f>O15/3536*100</f>
        <v>87.58484162895928</v>
      </c>
      <c r="P36" s="17">
        <f>P15/3536*100</f>
        <v>1.6968325791855203</v>
      </c>
      <c r="Q36" s="4">
        <f>Q15/3536*100</f>
        <v>6.645927601809955</v>
      </c>
      <c r="R36" s="1"/>
    </row>
    <row r="37" spans="1:18" ht="13.5">
      <c r="A37" s="11" t="s">
        <v>10</v>
      </c>
      <c r="B37" s="4">
        <v>5.7</v>
      </c>
      <c r="C37" s="15">
        <v>90.1</v>
      </c>
      <c r="D37" s="5">
        <v>0.9</v>
      </c>
      <c r="E37" s="15">
        <v>3.3</v>
      </c>
      <c r="F37" s="5">
        <v>3.7</v>
      </c>
      <c r="G37" s="15">
        <v>85.6</v>
      </c>
      <c r="H37" s="5">
        <v>4.7</v>
      </c>
      <c r="I37" s="17">
        <v>6</v>
      </c>
      <c r="J37" s="4">
        <f>J16/3873*100</f>
        <v>10.947585850761683</v>
      </c>
      <c r="K37" s="17">
        <f>K16/3873*100</f>
        <v>84.06919700490576</v>
      </c>
      <c r="L37" s="4">
        <f>L16/3873*100</f>
        <v>0.8004131164471986</v>
      </c>
      <c r="M37" s="17">
        <f>M16/3873*100</f>
        <v>4.182804027885361</v>
      </c>
      <c r="N37" s="4">
        <f>N16/3815*100</f>
        <v>4.3774574049803405</v>
      </c>
      <c r="O37" s="17">
        <f>O16/3815*100</f>
        <v>84.74442988204456</v>
      </c>
      <c r="P37" s="17">
        <f>P16/3815*100</f>
        <v>3.4338138925294888</v>
      </c>
      <c r="Q37" s="4">
        <f>Q16/3815*100</f>
        <v>7.444298820445609</v>
      </c>
      <c r="R37" s="1"/>
    </row>
    <row r="38" spans="1:18" ht="13.5">
      <c r="A38" s="11" t="s">
        <v>11</v>
      </c>
      <c r="B38" s="5">
        <v>3.1</v>
      </c>
      <c r="C38" s="17">
        <v>91.7</v>
      </c>
      <c r="D38" s="5">
        <v>1.8</v>
      </c>
      <c r="E38" s="15">
        <v>3.5</v>
      </c>
      <c r="F38" s="5">
        <v>2.8</v>
      </c>
      <c r="G38" s="15">
        <v>83.4</v>
      </c>
      <c r="H38" s="5">
        <v>9.3</v>
      </c>
      <c r="I38" s="17">
        <v>4.4</v>
      </c>
      <c r="J38" s="4">
        <f>J17/3021*100</f>
        <v>6.355511420059583</v>
      </c>
      <c r="K38" s="17">
        <f>K17/3021*100</f>
        <v>88.71234690499834</v>
      </c>
      <c r="L38" s="4">
        <f>L17/3021*100</f>
        <v>1.32406487917908</v>
      </c>
      <c r="M38" s="17">
        <f>M17/3021*100</f>
        <v>3.6080767957629925</v>
      </c>
      <c r="N38" s="4">
        <f>N17/3453*100</f>
        <v>3.909643788010426</v>
      </c>
      <c r="O38" s="17">
        <f>O17/3453*100</f>
        <v>83.0292499275992</v>
      </c>
      <c r="P38" s="17">
        <f>P17/3453*100</f>
        <v>6.458152331306111</v>
      </c>
      <c r="Q38" s="4">
        <f>Q17/3453*100</f>
        <v>6.602953953084274</v>
      </c>
      <c r="R38" s="1"/>
    </row>
    <row r="39" spans="1:18" ht="13.5">
      <c r="A39" s="11" t="s">
        <v>12</v>
      </c>
      <c r="B39" s="5">
        <v>2.4</v>
      </c>
      <c r="C39" s="15">
        <v>92.8</v>
      </c>
      <c r="D39" s="5">
        <v>2.5</v>
      </c>
      <c r="E39" s="15">
        <v>2.2</v>
      </c>
      <c r="F39" s="5">
        <v>2.8</v>
      </c>
      <c r="G39" s="17">
        <v>79.8</v>
      </c>
      <c r="H39" s="5">
        <v>13.6</v>
      </c>
      <c r="I39" s="17">
        <v>3.8</v>
      </c>
      <c r="J39" s="4">
        <f>J18/3015*100</f>
        <v>3.150912106135987</v>
      </c>
      <c r="K39" s="17">
        <f>K18/3015*100</f>
        <v>90.67993366500829</v>
      </c>
      <c r="L39" s="4">
        <f>L18/3015*100</f>
        <v>2.023217247097844</v>
      </c>
      <c r="M39" s="17">
        <f>M18/3015*100</f>
        <v>4.1459369817578775</v>
      </c>
      <c r="N39" s="4">
        <f>N18/3591*100</f>
        <v>2.8961292119186854</v>
      </c>
      <c r="O39" s="17">
        <f>O18/3591*100</f>
        <v>79.64355332776385</v>
      </c>
      <c r="P39" s="17">
        <f>P18/3591*100</f>
        <v>13.060428849902534</v>
      </c>
      <c r="Q39" s="4">
        <f>Q18/3591*100</f>
        <v>4.399888610414926</v>
      </c>
      <c r="R39" s="1"/>
    </row>
    <row r="40" spans="1:18" ht="13.5">
      <c r="A40" s="11" t="s">
        <v>13</v>
      </c>
      <c r="B40" s="5">
        <v>1.5</v>
      </c>
      <c r="C40" s="15">
        <v>93.2</v>
      </c>
      <c r="D40" s="5">
        <v>3.7</v>
      </c>
      <c r="E40" s="15">
        <v>1.7</v>
      </c>
      <c r="F40" s="5">
        <v>3.4</v>
      </c>
      <c r="G40" s="15">
        <v>72.6</v>
      </c>
      <c r="H40" s="4">
        <v>19.9</v>
      </c>
      <c r="I40" s="15">
        <v>4.1</v>
      </c>
      <c r="J40" s="4">
        <f>J19/3244*100</f>
        <v>2.435265104808878</v>
      </c>
      <c r="K40" s="17">
        <f>K19/3244*100</f>
        <v>91.24537607891492</v>
      </c>
      <c r="L40" s="4">
        <f>L19/3244*100</f>
        <v>3.945745992601726</v>
      </c>
      <c r="M40" s="17">
        <f>M19/3244*100</f>
        <v>2.373612823674476</v>
      </c>
      <c r="N40" s="4">
        <f>N19/3809*100</f>
        <v>3.229194014176949</v>
      </c>
      <c r="O40" s="17">
        <f>O19/3809*100</f>
        <v>74.16644788658441</v>
      </c>
      <c r="P40" s="17">
        <f>P19/3809*100</f>
        <v>18.92885271724862</v>
      </c>
      <c r="Q40" s="4">
        <f>Q19/3809*100</f>
        <v>3.6755053819900234</v>
      </c>
      <c r="R40" s="1"/>
    </row>
    <row r="41" spans="1:18" ht="10.5" customHeight="1">
      <c r="A41" s="11"/>
      <c r="B41" s="5"/>
      <c r="C41" s="15"/>
      <c r="D41" s="5"/>
      <c r="E41" s="15"/>
      <c r="F41" s="5"/>
      <c r="G41" s="15"/>
      <c r="H41" s="5"/>
      <c r="I41" s="15"/>
      <c r="J41" s="5"/>
      <c r="K41" s="15"/>
      <c r="L41" s="5"/>
      <c r="M41" s="15"/>
      <c r="N41" s="5"/>
      <c r="O41" s="15"/>
      <c r="P41" s="15"/>
      <c r="Q41" s="5"/>
      <c r="R41" s="1"/>
    </row>
    <row r="42" spans="1:18" ht="13.5">
      <c r="A42" s="11" t="s">
        <v>14</v>
      </c>
      <c r="B42" s="5">
        <v>0.6</v>
      </c>
      <c r="C42" s="15">
        <v>91.9</v>
      </c>
      <c r="D42" s="4">
        <v>5.9</v>
      </c>
      <c r="E42" s="15">
        <v>1.5</v>
      </c>
      <c r="F42" s="5">
        <v>3.2</v>
      </c>
      <c r="G42" s="15">
        <v>58.2</v>
      </c>
      <c r="H42" s="4">
        <v>34</v>
      </c>
      <c r="I42" s="17">
        <v>4.7</v>
      </c>
      <c r="J42" s="4">
        <f>J21/2958*100</f>
        <v>1.4874915483434754</v>
      </c>
      <c r="K42" s="17">
        <f>K21/2958*100</f>
        <v>91.37931034482759</v>
      </c>
      <c r="L42" s="4">
        <f>L21/2958*100</f>
        <v>5.341446923597025</v>
      </c>
      <c r="M42" s="17">
        <f>M21/2958*100</f>
        <v>1.7917511832319135</v>
      </c>
      <c r="N42" s="4">
        <f>N21/3695*100</f>
        <v>3.572395128552097</v>
      </c>
      <c r="O42" s="17">
        <f>O21/3695*100</f>
        <v>64.4384303112314</v>
      </c>
      <c r="P42" s="17">
        <f>P21/3695*100</f>
        <v>28.064952638700944</v>
      </c>
      <c r="Q42" s="4">
        <f>Q21/3695*100</f>
        <v>3.924221921515562</v>
      </c>
      <c r="R42" s="1"/>
    </row>
    <row r="43" spans="1:18" ht="13.5">
      <c r="A43" s="11" t="s">
        <v>15</v>
      </c>
      <c r="B43" s="5">
        <v>0.8</v>
      </c>
      <c r="C43" s="15">
        <v>88.4</v>
      </c>
      <c r="D43" s="5">
        <v>9.3</v>
      </c>
      <c r="E43" s="15">
        <v>1.5</v>
      </c>
      <c r="F43" s="5">
        <v>2.8</v>
      </c>
      <c r="G43" s="17">
        <v>42</v>
      </c>
      <c r="H43" s="5">
        <v>52.1</v>
      </c>
      <c r="I43" s="15">
        <v>3.1</v>
      </c>
      <c r="J43" s="4">
        <f>J22/1925*100</f>
        <v>0.4675324675324675</v>
      </c>
      <c r="K43" s="17">
        <f>K22/1925*100</f>
        <v>89.66233766233766</v>
      </c>
      <c r="L43" s="4">
        <f>L22/1925*100</f>
        <v>8.571428571428571</v>
      </c>
      <c r="M43" s="17">
        <f>M22/1925*100</f>
        <v>1.2987012987012987</v>
      </c>
      <c r="N43" s="4">
        <f>N22/3063*100</f>
        <v>3.1994776363042767</v>
      </c>
      <c r="O43" s="17">
        <f>O22/3063*100</f>
        <v>47.07802807704864</v>
      </c>
      <c r="P43" s="17">
        <f>P22/3063*100</f>
        <v>45.5762324518446</v>
      </c>
      <c r="Q43" s="4">
        <f>Q22/3063*100</f>
        <v>4.146261834802481</v>
      </c>
      <c r="R43" s="1"/>
    </row>
    <row r="44" spans="1:18" ht="13.5">
      <c r="A44" s="11" t="s">
        <v>16</v>
      </c>
      <c r="B44" s="5">
        <v>0.8</v>
      </c>
      <c r="C44" s="17">
        <v>83</v>
      </c>
      <c r="D44" s="5">
        <v>15.1</v>
      </c>
      <c r="E44" s="17">
        <v>1</v>
      </c>
      <c r="F44" s="5">
        <v>1.4</v>
      </c>
      <c r="G44" s="15">
        <v>27.1</v>
      </c>
      <c r="H44" s="5">
        <v>69.3</v>
      </c>
      <c r="I44" s="15">
        <v>2.3</v>
      </c>
      <c r="J44" s="4">
        <f>J23/1377*100</f>
        <v>1.016702977487291</v>
      </c>
      <c r="K44" s="17">
        <f>K23/1377*100</f>
        <v>83.87799564270153</v>
      </c>
      <c r="L44" s="4">
        <f>L23/1377*100</f>
        <v>14.0159767610748</v>
      </c>
      <c r="M44" s="17">
        <f>M23/1377*100</f>
        <v>1.0893246187363834</v>
      </c>
      <c r="N44" s="4">
        <f>N23/2217*100</f>
        <v>2.886783942264321</v>
      </c>
      <c r="O44" s="17">
        <f>O23/2217*100</f>
        <v>30.26612539467749</v>
      </c>
      <c r="P44" s="17">
        <f>P23/2217*100</f>
        <v>64.0956247180875</v>
      </c>
      <c r="Q44" s="4">
        <f>Q23/2217*100</f>
        <v>2.751465944970681</v>
      </c>
      <c r="R44" s="1"/>
    </row>
    <row r="45" spans="1:18" ht="13.5">
      <c r="A45" s="11" t="s">
        <v>17</v>
      </c>
      <c r="B45" s="5">
        <v>0.7</v>
      </c>
      <c r="C45" s="15">
        <v>70.1</v>
      </c>
      <c r="D45" s="5">
        <v>27.4</v>
      </c>
      <c r="E45" s="15">
        <v>1.7</v>
      </c>
      <c r="F45" s="4">
        <v>1.7</v>
      </c>
      <c r="G45" s="15">
        <v>12.4</v>
      </c>
      <c r="H45" s="4">
        <v>84</v>
      </c>
      <c r="I45" s="17">
        <v>2</v>
      </c>
      <c r="J45" s="4">
        <f>J24/851*100</f>
        <v>0.5875440658049353</v>
      </c>
      <c r="K45" s="17">
        <f>K24/851*100</f>
        <v>75.91069330199764</v>
      </c>
      <c r="L45" s="4">
        <f>L24/851*100</f>
        <v>23.031727379553466</v>
      </c>
      <c r="M45" s="17">
        <f>M24/851*100</f>
        <v>0.4700352526439483</v>
      </c>
      <c r="N45" s="4">
        <f>N24/1593*100</f>
        <v>1.3810420590081607</v>
      </c>
      <c r="O45" s="17">
        <f>O24/1593*100</f>
        <v>15.317011927181417</v>
      </c>
      <c r="P45" s="17">
        <f>P24/1593*100</f>
        <v>81.10483364720653</v>
      </c>
      <c r="Q45" s="4">
        <f>Q24/1593*100</f>
        <v>2.197112366603892</v>
      </c>
      <c r="R45" s="1"/>
    </row>
    <row r="46" spans="1:18" ht="18" customHeight="1">
      <c r="A46" s="13" t="s">
        <v>26</v>
      </c>
      <c r="B46" s="9">
        <v>1.5</v>
      </c>
      <c r="C46" s="18">
        <v>50.1</v>
      </c>
      <c r="D46" s="9">
        <v>47.2</v>
      </c>
      <c r="E46" s="18">
        <v>1.2</v>
      </c>
      <c r="F46" s="9">
        <v>1.4</v>
      </c>
      <c r="G46" s="18">
        <v>4.6</v>
      </c>
      <c r="H46" s="9">
        <v>92.5</v>
      </c>
      <c r="I46" s="18">
        <v>1.5</v>
      </c>
      <c r="J46" s="6">
        <f>J25/425*100</f>
        <v>1.1764705882352942</v>
      </c>
      <c r="K46" s="22">
        <f>K25/425*100</f>
        <v>56.94117647058824</v>
      </c>
      <c r="L46" s="6">
        <f>L25/425*100</f>
        <v>40.94117647058824</v>
      </c>
      <c r="M46" s="22">
        <f>M25/425*100</f>
        <v>0.9411764705882352</v>
      </c>
      <c r="N46" s="6">
        <f>N25/1156*100</f>
        <v>1.9031141868512111</v>
      </c>
      <c r="O46" s="22">
        <f>O25/1156*100</f>
        <v>4.58477508650519</v>
      </c>
      <c r="P46" s="22">
        <f>P25/1156*100</f>
        <v>91.43598615916954</v>
      </c>
      <c r="Q46" s="6">
        <f>Q25/1156*100</f>
        <v>2.0761245674740483</v>
      </c>
      <c r="R46" s="1"/>
    </row>
    <row r="47" spans="1:17" ht="13.5">
      <c r="A47" s="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</sheetData>
  <mergeCells count="8">
    <mergeCell ref="A1:I1"/>
    <mergeCell ref="A3:A5"/>
    <mergeCell ref="B3:I3"/>
    <mergeCell ref="J3:Q3"/>
    <mergeCell ref="B4:E4"/>
    <mergeCell ref="F4:I4"/>
    <mergeCell ref="J4:M4"/>
    <mergeCell ref="N4:Q4"/>
  </mergeCells>
  <printOptions/>
  <pageMargins left="0.2" right="0.2" top="0.27" bottom="0.27" header="0.2" footer="0.2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1999-05-14T07:52:19Z</cp:lastPrinted>
  <dcterms:created xsi:type="dcterms:W3CDTF">1998-10-06T06:11:47Z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