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315" windowWidth="19095" windowHeight="5580" activeTab="0"/>
  </bookViews>
  <sheets>
    <sheet name="4" sheetId="1" r:id="rId1"/>
  </sheets>
  <definedNames>
    <definedName name="_xlnm.Print_Area" localSheetId="0">'4'!$A$1:$J$43</definedName>
  </definedNames>
  <calcPr fullCalcOnLoad="1"/>
</workbook>
</file>

<file path=xl/sharedStrings.xml><?xml version="1.0" encoding="utf-8"?>
<sst xmlns="http://schemas.openxmlformats.org/spreadsheetml/2006/main" count="102" uniqueCount="54">
  <si>
    <t>斎</t>
  </si>
  <si>
    <t>栄</t>
  </si>
  <si>
    <t>単位：㎡</t>
  </si>
  <si>
    <t>校    地    面    積</t>
  </si>
  <si>
    <t>校      舎      面      積</t>
  </si>
  <si>
    <t>総 面 積</t>
  </si>
  <si>
    <t>う ち 運 動 場</t>
  </si>
  <si>
    <t>うち木造</t>
  </si>
  <si>
    <t>うち非木造</t>
  </si>
  <si>
    <t>面  積</t>
  </si>
  <si>
    <t>長　　沼</t>
  </si>
  <si>
    <t>渡　　前</t>
  </si>
  <si>
    <t>櫛 引 南</t>
  </si>
  <si>
    <t>大　　網</t>
  </si>
  <si>
    <t>温　　海</t>
  </si>
  <si>
    <t>五 十 川</t>
  </si>
  <si>
    <t>鼠 ケ 関</t>
  </si>
  <si>
    <t>福　　栄</t>
  </si>
  <si>
    <t>山　　戸</t>
  </si>
  <si>
    <t>東　 　栄</t>
  </si>
  <si>
    <t>藤 　  島</t>
  </si>
  <si>
    <t>西     郷</t>
  </si>
  <si>
    <t>大     山</t>
  </si>
  <si>
    <t>小     堅</t>
  </si>
  <si>
    <t>三     瀬</t>
  </si>
  <si>
    <t>上     郷</t>
  </si>
  <si>
    <t>京     田</t>
  </si>
  <si>
    <t>大     泉</t>
  </si>
  <si>
    <t>湯 野 浜</t>
  </si>
  <si>
    <t>資料：市教育委員会管理課</t>
  </si>
  <si>
    <t>由      良</t>
  </si>
  <si>
    <t>朝暘第一</t>
  </si>
  <si>
    <t>朝暘第二</t>
  </si>
  <si>
    <t>朝暘第三</t>
  </si>
  <si>
    <t>朝暘第四</t>
  </si>
  <si>
    <t>朝暘第五</t>
  </si>
  <si>
    <t>朝暘第六</t>
  </si>
  <si>
    <t>小学校名</t>
  </si>
  <si>
    <t>黄     金</t>
  </si>
  <si>
    <t>加     茂</t>
  </si>
  <si>
    <t>櫛 引 東</t>
  </si>
  <si>
    <t>櫛 引 西</t>
  </si>
  <si>
    <t>羽黒第一</t>
  </si>
  <si>
    <t>羽黒第二</t>
  </si>
  <si>
    <t>羽黒第三</t>
  </si>
  <si>
    <t>羽黒第四</t>
  </si>
  <si>
    <t>児童１人
当り面積</t>
  </si>
  <si>
    <t>-</t>
  </si>
  <si>
    <t>うち木 造</t>
  </si>
  <si>
    <t>児童１人    当り面積</t>
  </si>
  <si>
    <t>う ち 屋 内 運 動 場</t>
  </si>
  <si>
    <t xml:space="preserve">13-4．小学校別施設の状況（平成26年5月1日現在） </t>
  </si>
  <si>
    <t>あさひ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</si>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</sst>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0000"/>
    <numFmt numFmtId="178" formatCode="0.0000"/>
    <numFmt numFmtId="179" formatCode="0.000"/>
    <numFmt numFmtId="180" formatCode="0.000000"/>
    <numFmt numFmtId="181" formatCode="0.00_);[Red]\(0.00\)"/>
    <numFmt numFmtId="182" formatCode="#,##0_ ;[Red]\-#,##0\ "/>
    <numFmt numFmtId="183" formatCode="0.00_ "/>
    <numFmt numFmtId="184" formatCode="0;[Red]0"/>
    <numFmt numFmtId="185" formatCode="#,##0.0;[Red]\-#,##0.0"/>
    <numFmt numFmtId="186" formatCode="#,##0;[Red]#,##0"/>
    <numFmt numFmtId="187" formatCode="#,##0_ "/>
    <numFmt numFmtId="188" formatCode="#,##0;&quot;△ &quot;#,##0"/>
    <numFmt numFmtId="189" formatCode="#,##0.00;&quot;△ &quot;#,##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49" fontId="4" fillId="0" borderId="12" xfId="0" applyNumberFormat="1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horizontal="distributed" vertical="center" wrapText="1"/>
    </xf>
    <xf numFmtId="49" fontId="4" fillId="0" borderId="15" xfId="0" applyNumberFormat="1" applyFont="1" applyFill="1" applyBorder="1" applyAlignment="1">
      <alignment horizontal="distributed" vertical="center" wrapText="1"/>
    </xf>
    <xf numFmtId="189" fontId="4" fillId="0" borderId="17" xfId="49" applyNumberFormat="1" applyFont="1" applyFill="1" applyBorder="1" applyAlignment="1">
      <alignment vertical="center"/>
    </xf>
    <xf numFmtId="189" fontId="4" fillId="0" borderId="0" xfId="49" applyNumberFormat="1" applyFont="1" applyFill="1" applyBorder="1" applyAlignment="1">
      <alignment vertical="center"/>
    </xf>
    <xf numFmtId="189" fontId="4" fillId="0" borderId="10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PageLayoutView="0" workbookViewId="0" topLeftCell="A1">
      <selection activeCell="M19" sqref="M19"/>
    </sheetView>
  </sheetViews>
  <sheetFormatPr defaultColWidth="9.00390625" defaultRowHeight="13.5"/>
  <cols>
    <col min="1" max="1" width="15.125" style="5" customWidth="1"/>
    <col min="2" max="10" width="8.125" style="1" customWidth="1"/>
    <col min="11" max="11" width="10.625" style="1" customWidth="1"/>
    <col min="12" max="16384" width="9.00390625" style="1" customWidth="1"/>
  </cols>
  <sheetData>
    <row r="1" ht="12" customHeight="1">
      <c r="A1" s="19" t="s">
        <v>51</v>
      </c>
    </row>
    <row r="2" s="3" customFormat="1" ht="12" customHeight="1">
      <c r="J2" s="2" t="s">
        <v>2</v>
      </c>
    </row>
    <row r="3" spans="1:10" s="3" customFormat="1" ht="15" customHeight="1">
      <c r="A3" s="26" t="s">
        <v>37</v>
      </c>
      <c r="B3" s="15" t="s">
        <v>3</v>
      </c>
      <c r="C3" s="14"/>
      <c r="D3" s="16"/>
      <c r="E3" s="13" t="s">
        <v>4</v>
      </c>
      <c r="F3" s="14"/>
      <c r="G3" s="14"/>
      <c r="H3" s="14"/>
      <c r="I3" s="14"/>
      <c r="J3" s="14"/>
    </row>
    <row r="4" spans="1:10" s="3" customFormat="1" ht="15" customHeight="1">
      <c r="A4" s="27"/>
      <c r="B4" s="28" t="s">
        <v>5</v>
      </c>
      <c r="C4" s="25" t="s">
        <v>6</v>
      </c>
      <c r="D4" s="25"/>
      <c r="E4" s="29" t="s">
        <v>5</v>
      </c>
      <c r="F4" s="25" t="s">
        <v>7</v>
      </c>
      <c r="G4" s="25" t="s">
        <v>8</v>
      </c>
      <c r="H4" s="17" t="s">
        <v>50</v>
      </c>
      <c r="I4" s="18"/>
      <c r="J4" s="18"/>
    </row>
    <row r="5" spans="1:10" s="3" customFormat="1" ht="24" customHeight="1">
      <c r="A5" s="27"/>
      <c r="B5" s="27"/>
      <c r="C5" s="4" t="s">
        <v>9</v>
      </c>
      <c r="D5" s="20" t="s">
        <v>46</v>
      </c>
      <c r="E5" s="25"/>
      <c r="F5" s="25"/>
      <c r="G5" s="25"/>
      <c r="H5" s="4" t="s">
        <v>48</v>
      </c>
      <c r="I5" s="4" t="s">
        <v>8</v>
      </c>
      <c r="J5" s="21" t="s">
        <v>49</v>
      </c>
    </row>
    <row r="6" spans="1:10" s="3" customFormat="1" ht="15" customHeight="1">
      <c r="A6" s="7" t="s">
        <v>31</v>
      </c>
      <c r="B6" s="8">
        <v>24830</v>
      </c>
      <c r="C6" s="8">
        <v>15056</v>
      </c>
      <c r="D6" s="22">
        <f>C6/584</f>
        <v>25.78082191780822</v>
      </c>
      <c r="E6" s="8">
        <v>9059</v>
      </c>
      <c r="F6" s="8" t="s">
        <v>47</v>
      </c>
      <c r="G6" s="8">
        <v>9059</v>
      </c>
      <c r="H6" s="8" t="s">
        <v>47</v>
      </c>
      <c r="I6" s="8">
        <v>1358</v>
      </c>
      <c r="J6" s="22">
        <f>I6/584</f>
        <v>2.3253424657534247</v>
      </c>
    </row>
    <row r="7" spans="1:10" s="3" customFormat="1" ht="15" customHeight="1">
      <c r="A7" s="7" t="s">
        <v>32</v>
      </c>
      <c r="B7" s="8">
        <v>29908</v>
      </c>
      <c r="C7" s="8">
        <v>12600</v>
      </c>
      <c r="D7" s="23">
        <f>C7/418</f>
        <v>30.14354066985646</v>
      </c>
      <c r="E7" s="8">
        <v>7889</v>
      </c>
      <c r="F7" s="8">
        <v>150</v>
      </c>
      <c r="G7" s="8">
        <v>7739</v>
      </c>
      <c r="H7" s="8" t="s">
        <v>47</v>
      </c>
      <c r="I7" s="8">
        <v>1327</v>
      </c>
      <c r="J7" s="23">
        <f>I7/418</f>
        <v>3.174641148325359</v>
      </c>
    </row>
    <row r="8" spans="1:10" s="3" customFormat="1" ht="15" customHeight="1">
      <c r="A8" s="7" t="s">
        <v>33</v>
      </c>
      <c r="B8" s="8">
        <v>20837</v>
      </c>
      <c r="C8" s="8">
        <v>10140</v>
      </c>
      <c r="D8" s="23">
        <f>C8/666</f>
        <v>15.225225225225225</v>
      </c>
      <c r="E8" s="8">
        <v>8779</v>
      </c>
      <c r="F8" s="8" t="s">
        <v>47</v>
      </c>
      <c r="G8" s="8">
        <v>8779</v>
      </c>
      <c r="H8" s="8" t="s">
        <v>47</v>
      </c>
      <c r="I8" s="8">
        <v>1558</v>
      </c>
      <c r="J8" s="23">
        <f>I8/666</f>
        <v>2.339339339339339</v>
      </c>
    </row>
    <row r="9" spans="1:10" s="3" customFormat="1" ht="15" customHeight="1">
      <c r="A9" s="7" t="s">
        <v>34</v>
      </c>
      <c r="B9" s="8">
        <v>22409</v>
      </c>
      <c r="C9" s="8">
        <v>8195</v>
      </c>
      <c r="D9" s="23">
        <f>C9/600</f>
        <v>13.658333333333333</v>
      </c>
      <c r="E9" s="8">
        <v>8499</v>
      </c>
      <c r="F9" s="8">
        <v>0</v>
      </c>
      <c r="G9" s="8">
        <v>8499</v>
      </c>
      <c r="H9" s="8" t="s">
        <v>53</v>
      </c>
      <c r="I9" s="8">
        <v>1604</v>
      </c>
      <c r="J9" s="23">
        <f>I9/600</f>
        <v>2.6733333333333333</v>
      </c>
    </row>
    <row r="10" spans="1:10" s="3" customFormat="1" ht="15" customHeight="1">
      <c r="A10" s="7" t="s">
        <v>35</v>
      </c>
      <c r="B10" s="8">
        <v>28305</v>
      </c>
      <c r="C10" s="8">
        <v>17706</v>
      </c>
      <c r="D10" s="23">
        <f>C10/384</f>
        <v>46.109375</v>
      </c>
      <c r="E10" s="8">
        <v>4931</v>
      </c>
      <c r="F10" s="8">
        <v>660</v>
      </c>
      <c r="G10" s="8">
        <v>4271</v>
      </c>
      <c r="H10" s="8">
        <v>512</v>
      </c>
      <c r="I10" s="8">
        <v>553</v>
      </c>
      <c r="J10" s="23">
        <f>(H10+I10)/384</f>
        <v>2.7734375</v>
      </c>
    </row>
    <row r="11" spans="1:10" s="3" customFormat="1" ht="15" customHeight="1">
      <c r="A11" s="7" t="s">
        <v>36</v>
      </c>
      <c r="B11" s="8">
        <v>27290</v>
      </c>
      <c r="C11" s="8">
        <v>14160</v>
      </c>
      <c r="D11" s="23">
        <f>C11/783</f>
        <v>18.084291187739463</v>
      </c>
      <c r="E11" s="8">
        <v>6985</v>
      </c>
      <c r="F11" s="8">
        <v>507</v>
      </c>
      <c r="G11" s="8">
        <v>6478</v>
      </c>
      <c r="H11" s="8" t="s">
        <v>47</v>
      </c>
      <c r="I11" s="8">
        <v>1108</v>
      </c>
      <c r="J11" s="23">
        <f>I11/783</f>
        <v>1.4150702426564497</v>
      </c>
    </row>
    <row r="12" spans="1:10" s="3" customFormat="1" ht="15" customHeight="1">
      <c r="A12" s="7" t="s">
        <v>0</v>
      </c>
      <c r="B12" s="8">
        <v>15896</v>
      </c>
      <c r="C12" s="8">
        <v>9939</v>
      </c>
      <c r="D12" s="23">
        <f>C12/94</f>
        <v>105.73404255319149</v>
      </c>
      <c r="E12" s="8">
        <v>2976</v>
      </c>
      <c r="F12" s="8">
        <v>62</v>
      </c>
      <c r="G12" s="8">
        <v>2914</v>
      </c>
      <c r="H12" s="8">
        <v>62</v>
      </c>
      <c r="I12" s="8">
        <v>584</v>
      </c>
      <c r="J12" s="23">
        <f>(H12+I12)/94</f>
        <v>6.872340425531915</v>
      </c>
    </row>
    <row r="13" spans="1:10" s="3" customFormat="1" ht="15" customHeight="1">
      <c r="A13" s="7" t="s">
        <v>38</v>
      </c>
      <c r="B13" s="8">
        <v>22040</v>
      </c>
      <c r="C13" s="8">
        <v>9859</v>
      </c>
      <c r="D13" s="23">
        <f>C13/86</f>
        <v>114.63953488372093</v>
      </c>
      <c r="E13" s="8">
        <v>2923</v>
      </c>
      <c r="F13" s="8" t="s">
        <v>47</v>
      </c>
      <c r="G13" s="8">
        <v>2923</v>
      </c>
      <c r="H13" s="8" t="s">
        <v>47</v>
      </c>
      <c r="I13" s="8">
        <v>847</v>
      </c>
      <c r="J13" s="23">
        <f>I13/86</f>
        <v>9.848837209302326</v>
      </c>
    </row>
    <row r="14" spans="1:10" s="3" customFormat="1" ht="15" customHeight="1">
      <c r="A14" s="7" t="s">
        <v>27</v>
      </c>
      <c r="B14" s="8">
        <v>23683</v>
      </c>
      <c r="C14" s="8">
        <v>7133</v>
      </c>
      <c r="D14" s="23">
        <f>C14/102</f>
        <v>69.93137254901961</v>
      </c>
      <c r="E14" s="8">
        <v>3838</v>
      </c>
      <c r="F14" s="8" t="s">
        <v>47</v>
      </c>
      <c r="G14" s="8">
        <v>3838</v>
      </c>
      <c r="H14" s="8" t="s">
        <v>47</v>
      </c>
      <c r="I14" s="8">
        <v>630</v>
      </c>
      <c r="J14" s="23">
        <f>I14/102</f>
        <v>6.176470588235294</v>
      </c>
    </row>
    <row r="15" spans="1:10" s="3" customFormat="1" ht="15" customHeight="1">
      <c r="A15" s="7" t="s">
        <v>26</v>
      </c>
      <c r="B15" s="8">
        <v>14493</v>
      </c>
      <c r="C15" s="8">
        <v>8112</v>
      </c>
      <c r="D15" s="23">
        <f>C15/82</f>
        <v>98.92682926829268</v>
      </c>
      <c r="E15" s="8">
        <v>3086</v>
      </c>
      <c r="F15" s="8" t="s">
        <v>47</v>
      </c>
      <c r="G15" s="8">
        <v>3086</v>
      </c>
      <c r="H15" s="8" t="s">
        <v>47</v>
      </c>
      <c r="I15" s="8">
        <v>851</v>
      </c>
      <c r="J15" s="23">
        <f>I15/82</f>
        <v>10.378048780487806</v>
      </c>
    </row>
    <row r="16" spans="1:10" s="3" customFormat="1" ht="15" customHeight="1">
      <c r="A16" s="7" t="s">
        <v>1</v>
      </c>
      <c r="B16" s="8">
        <v>13966</v>
      </c>
      <c r="C16" s="8">
        <v>6891</v>
      </c>
      <c r="D16" s="23">
        <f>C16/36</f>
        <v>191.41666666666666</v>
      </c>
      <c r="E16" s="8">
        <v>2697</v>
      </c>
      <c r="F16" s="8">
        <v>95</v>
      </c>
      <c r="G16" s="8">
        <v>2602</v>
      </c>
      <c r="H16" s="8">
        <v>95</v>
      </c>
      <c r="I16" s="8">
        <v>623</v>
      </c>
      <c r="J16" s="23">
        <f>(H16+I16)/36</f>
        <v>19.944444444444443</v>
      </c>
    </row>
    <row r="17" spans="1:10" s="3" customFormat="1" ht="15" customHeight="1">
      <c r="A17" s="7" t="s">
        <v>25</v>
      </c>
      <c r="B17" s="8">
        <v>15661</v>
      </c>
      <c r="C17" s="8">
        <v>9204</v>
      </c>
      <c r="D17" s="23">
        <f>C17/105</f>
        <v>87.65714285714286</v>
      </c>
      <c r="E17" s="8">
        <v>2690</v>
      </c>
      <c r="F17" s="8">
        <v>93</v>
      </c>
      <c r="G17" s="8">
        <v>2597</v>
      </c>
      <c r="H17" s="8">
        <v>16</v>
      </c>
      <c r="I17" s="8">
        <v>660</v>
      </c>
      <c r="J17" s="23">
        <f>(I17+H17)/105</f>
        <v>6.438095238095238</v>
      </c>
    </row>
    <row r="18" spans="1:10" s="3" customFormat="1" ht="15" customHeight="1">
      <c r="A18" s="7" t="s">
        <v>24</v>
      </c>
      <c r="B18" s="8">
        <v>23800</v>
      </c>
      <c r="C18" s="8">
        <v>15150</v>
      </c>
      <c r="D18" s="23">
        <f>C18/72</f>
        <v>210.41666666666666</v>
      </c>
      <c r="E18" s="8">
        <v>3154</v>
      </c>
      <c r="F18" s="8">
        <v>27</v>
      </c>
      <c r="G18" s="8">
        <v>3127</v>
      </c>
      <c r="H18" s="8" t="s">
        <v>47</v>
      </c>
      <c r="I18" s="8">
        <v>884</v>
      </c>
      <c r="J18" s="23">
        <f>I18/72</f>
        <v>12.277777777777779</v>
      </c>
    </row>
    <row r="19" spans="1:10" s="3" customFormat="1" ht="15" customHeight="1">
      <c r="A19" s="7" t="s">
        <v>23</v>
      </c>
      <c r="B19" s="8">
        <v>9425</v>
      </c>
      <c r="C19" s="8">
        <v>5165</v>
      </c>
      <c r="D19" s="23">
        <f>C19/28</f>
        <v>184.46428571428572</v>
      </c>
      <c r="E19" s="8">
        <v>2513</v>
      </c>
      <c r="F19" s="8">
        <v>20</v>
      </c>
      <c r="G19" s="8">
        <v>2493</v>
      </c>
      <c r="H19" s="8" t="s">
        <v>47</v>
      </c>
      <c r="I19" s="8">
        <v>704</v>
      </c>
      <c r="J19" s="23">
        <f>I19/28</f>
        <v>25.142857142857142</v>
      </c>
    </row>
    <row r="20" spans="1:10" s="3" customFormat="1" ht="15" customHeight="1">
      <c r="A20" s="7" t="s">
        <v>30</v>
      </c>
      <c r="B20" s="8">
        <v>16629</v>
      </c>
      <c r="C20" s="8">
        <v>6665</v>
      </c>
      <c r="D20" s="23">
        <f>C20/42</f>
        <v>158.6904761904762</v>
      </c>
      <c r="E20" s="8">
        <v>1769</v>
      </c>
      <c r="F20" s="8">
        <v>166</v>
      </c>
      <c r="G20" s="8">
        <v>1603</v>
      </c>
      <c r="H20" s="8">
        <v>81</v>
      </c>
      <c r="I20" s="8">
        <v>402</v>
      </c>
      <c r="J20" s="23">
        <f>(I20+H20)/42</f>
        <v>11.5</v>
      </c>
    </row>
    <row r="21" spans="1:10" s="3" customFormat="1" ht="15" customHeight="1">
      <c r="A21" s="7" t="s">
        <v>39</v>
      </c>
      <c r="B21" s="8">
        <v>10126</v>
      </c>
      <c r="C21" s="8">
        <v>4809</v>
      </c>
      <c r="D21" s="23">
        <f>C21/47</f>
        <v>102.31914893617021</v>
      </c>
      <c r="E21" s="8">
        <v>2804</v>
      </c>
      <c r="F21" s="8" t="s">
        <v>47</v>
      </c>
      <c r="G21" s="8">
        <v>2804</v>
      </c>
      <c r="H21" s="8" t="s">
        <v>47</v>
      </c>
      <c r="I21" s="8">
        <v>825</v>
      </c>
      <c r="J21" s="23">
        <f>I21/47</f>
        <v>17.5531914893617</v>
      </c>
    </row>
    <row r="22" spans="1:10" s="3" customFormat="1" ht="15" customHeight="1">
      <c r="A22" s="7" t="s">
        <v>28</v>
      </c>
      <c r="B22" s="8">
        <v>20814</v>
      </c>
      <c r="C22" s="8">
        <v>10132</v>
      </c>
      <c r="D22" s="23">
        <f>C22/111</f>
        <v>91.27927927927928</v>
      </c>
      <c r="E22" s="8">
        <v>4450</v>
      </c>
      <c r="F22" s="8">
        <v>1983</v>
      </c>
      <c r="G22" s="8">
        <v>2467</v>
      </c>
      <c r="H22" s="8">
        <v>1119</v>
      </c>
      <c r="I22" s="8" t="s">
        <v>47</v>
      </c>
      <c r="J22" s="23">
        <f>H22/111</f>
        <v>10.08108108108108</v>
      </c>
    </row>
    <row r="23" spans="1:10" s="3" customFormat="1" ht="15" customHeight="1">
      <c r="A23" s="7" t="s">
        <v>22</v>
      </c>
      <c r="B23" s="8">
        <v>18757</v>
      </c>
      <c r="C23" s="8">
        <v>9107</v>
      </c>
      <c r="D23" s="23">
        <f>C23/340</f>
        <v>26.78529411764706</v>
      </c>
      <c r="E23" s="8">
        <v>5249</v>
      </c>
      <c r="F23" s="8">
        <v>237</v>
      </c>
      <c r="G23" s="8">
        <v>5012</v>
      </c>
      <c r="H23" s="8">
        <v>195</v>
      </c>
      <c r="I23" s="8">
        <v>783</v>
      </c>
      <c r="J23" s="23">
        <f>(I23+H23)/340</f>
        <v>2.876470588235294</v>
      </c>
    </row>
    <row r="24" spans="1:10" s="3" customFormat="1" ht="15" customHeight="1">
      <c r="A24" s="7" t="s">
        <v>21</v>
      </c>
      <c r="B24" s="8">
        <v>17775</v>
      </c>
      <c r="C24" s="8">
        <v>8912</v>
      </c>
      <c r="D24" s="23">
        <f>C24/127</f>
        <v>70.1732283464567</v>
      </c>
      <c r="E24" s="8">
        <v>3746</v>
      </c>
      <c r="F24" s="8">
        <v>33</v>
      </c>
      <c r="G24" s="8">
        <v>3713</v>
      </c>
      <c r="H24" s="8" t="s">
        <v>47</v>
      </c>
      <c r="I24" s="8">
        <v>1149</v>
      </c>
      <c r="J24" s="23">
        <f>I24/127</f>
        <v>9.047244094488189</v>
      </c>
    </row>
    <row r="25" spans="1:11" s="3" customFormat="1" ht="15" customHeight="1">
      <c r="A25" s="7" t="s">
        <v>20</v>
      </c>
      <c r="B25" s="8">
        <v>27861</v>
      </c>
      <c r="C25" s="8">
        <v>17180</v>
      </c>
      <c r="D25" s="23">
        <f>C25/289</f>
        <v>59.44636678200692</v>
      </c>
      <c r="E25" s="8">
        <v>5114</v>
      </c>
      <c r="F25" s="8">
        <v>20</v>
      </c>
      <c r="G25" s="8">
        <v>5094</v>
      </c>
      <c r="H25" s="8" t="s">
        <v>47</v>
      </c>
      <c r="I25" s="8">
        <v>995</v>
      </c>
      <c r="J25" s="23">
        <f>I25/289</f>
        <v>3.442906574394464</v>
      </c>
      <c r="K25" s="12"/>
    </row>
    <row r="26" spans="1:10" s="3" customFormat="1" ht="15" customHeight="1">
      <c r="A26" s="9" t="s">
        <v>19</v>
      </c>
      <c r="B26" s="8">
        <v>16988</v>
      </c>
      <c r="C26" s="8">
        <v>9435</v>
      </c>
      <c r="D26" s="23">
        <f>C26/107</f>
        <v>88.17757009345794</v>
      </c>
      <c r="E26" s="8">
        <v>2790</v>
      </c>
      <c r="F26" s="8" t="s">
        <v>47</v>
      </c>
      <c r="G26" s="8">
        <v>2790</v>
      </c>
      <c r="H26" s="8" t="s">
        <v>47</v>
      </c>
      <c r="I26" s="8">
        <v>718</v>
      </c>
      <c r="J26" s="23">
        <f>I26/107</f>
        <v>6.710280373831775</v>
      </c>
    </row>
    <row r="27" spans="1:10" s="3" customFormat="1" ht="15" customHeight="1">
      <c r="A27" s="9" t="s">
        <v>10</v>
      </c>
      <c r="B27" s="8">
        <v>18548</v>
      </c>
      <c r="C27" s="8">
        <v>8992</v>
      </c>
      <c r="D27" s="23">
        <f>C27/45</f>
        <v>199.82222222222222</v>
      </c>
      <c r="E27" s="8">
        <v>2455</v>
      </c>
      <c r="F27" s="8">
        <v>73</v>
      </c>
      <c r="G27" s="8">
        <v>2382</v>
      </c>
      <c r="H27" s="8">
        <v>18</v>
      </c>
      <c r="I27" s="8">
        <v>641</v>
      </c>
      <c r="J27" s="23">
        <f>(I27+H27)/45</f>
        <v>14.644444444444444</v>
      </c>
    </row>
    <row r="28" spans="1:10" s="3" customFormat="1" ht="15" customHeight="1">
      <c r="A28" s="9" t="s">
        <v>11</v>
      </c>
      <c r="B28" s="8">
        <v>18391</v>
      </c>
      <c r="C28" s="8">
        <v>7319</v>
      </c>
      <c r="D28" s="23">
        <f>C28/122</f>
        <v>59.99180327868852</v>
      </c>
      <c r="E28" s="8">
        <v>3003</v>
      </c>
      <c r="F28" s="8" t="s">
        <v>47</v>
      </c>
      <c r="G28" s="8">
        <v>3003</v>
      </c>
      <c r="H28" s="8" t="s">
        <v>47</v>
      </c>
      <c r="I28" s="8">
        <v>719</v>
      </c>
      <c r="J28" s="23">
        <f>I28/122</f>
        <v>5.89344262295082</v>
      </c>
    </row>
    <row r="29" spans="1:14" s="3" customFormat="1" ht="15" customHeight="1">
      <c r="A29" s="9" t="s">
        <v>42</v>
      </c>
      <c r="B29" s="8">
        <v>30327</v>
      </c>
      <c r="C29" s="8">
        <v>22487</v>
      </c>
      <c r="D29" s="23">
        <f>C29/58</f>
        <v>387.7068965517241</v>
      </c>
      <c r="E29" s="8">
        <v>2963</v>
      </c>
      <c r="F29" s="8" t="s">
        <v>47</v>
      </c>
      <c r="G29" s="8">
        <v>2963</v>
      </c>
      <c r="H29" s="8" t="s">
        <v>47</v>
      </c>
      <c r="I29" s="8">
        <v>744</v>
      </c>
      <c r="J29" s="23">
        <f>I29/58</f>
        <v>12.827586206896552</v>
      </c>
      <c r="N29" s="23"/>
    </row>
    <row r="30" spans="1:10" s="3" customFormat="1" ht="15" customHeight="1">
      <c r="A30" s="9" t="s">
        <v>43</v>
      </c>
      <c r="B30" s="8">
        <v>33617</v>
      </c>
      <c r="C30" s="8">
        <v>14433</v>
      </c>
      <c r="D30" s="23">
        <f>C30/168</f>
        <v>85.91071428571429</v>
      </c>
      <c r="E30" s="8">
        <v>5747</v>
      </c>
      <c r="F30" s="8" t="s">
        <v>47</v>
      </c>
      <c r="G30" s="8">
        <v>5747</v>
      </c>
      <c r="H30" s="8" t="s">
        <v>47</v>
      </c>
      <c r="I30" s="8">
        <v>1429</v>
      </c>
      <c r="J30" s="23">
        <f>I30/168</f>
        <v>8.505952380952381</v>
      </c>
    </row>
    <row r="31" spans="1:10" s="3" customFormat="1" ht="15" customHeight="1">
      <c r="A31" s="9" t="s">
        <v>44</v>
      </c>
      <c r="B31" s="8">
        <v>22369</v>
      </c>
      <c r="C31" s="8">
        <v>12449</v>
      </c>
      <c r="D31" s="23">
        <f>C31/187</f>
        <v>66.57219251336899</v>
      </c>
      <c r="E31" s="8">
        <v>4463</v>
      </c>
      <c r="F31" s="8">
        <v>408</v>
      </c>
      <c r="G31" s="8">
        <v>4055</v>
      </c>
      <c r="H31" s="8" t="s">
        <v>47</v>
      </c>
      <c r="I31" s="8">
        <v>1064</v>
      </c>
      <c r="J31" s="23">
        <f>I31/187</f>
        <v>5.689839572192513</v>
      </c>
    </row>
    <row r="32" spans="1:10" s="3" customFormat="1" ht="15" customHeight="1">
      <c r="A32" s="9" t="s">
        <v>45</v>
      </c>
      <c r="B32" s="8">
        <v>15425</v>
      </c>
      <c r="C32" s="8">
        <v>9565</v>
      </c>
      <c r="D32" s="23">
        <f>C32/28</f>
        <v>341.60714285714283</v>
      </c>
      <c r="E32" s="8">
        <v>1977</v>
      </c>
      <c r="F32" s="8">
        <v>322</v>
      </c>
      <c r="G32" s="8">
        <v>1655</v>
      </c>
      <c r="H32" s="8" t="s">
        <v>47</v>
      </c>
      <c r="I32" s="8">
        <v>318</v>
      </c>
      <c r="J32" s="23">
        <f>I32/28</f>
        <v>11.357142857142858</v>
      </c>
    </row>
    <row r="33" spans="1:10" s="3" customFormat="1" ht="15" customHeight="1">
      <c r="A33" s="9" t="s">
        <v>40</v>
      </c>
      <c r="B33" s="8">
        <v>17457</v>
      </c>
      <c r="C33" s="8">
        <v>8982</v>
      </c>
      <c r="D33" s="23">
        <f>C33/91</f>
        <v>98.7032967032967</v>
      </c>
      <c r="E33" s="8">
        <v>4193</v>
      </c>
      <c r="F33" s="8" t="s">
        <v>47</v>
      </c>
      <c r="G33" s="8">
        <v>4193</v>
      </c>
      <c r="H33" s="8" t="s">
        <v>47</v>
      </c>
      <c r="I33" s="8">
        <v>1089</v>
      </c>
      <c r="J33" s="23">
        <f>I33/91</f>
        <v>11.967032967032967</v>
      </c>
    </row>
    <row r="34" spans="1:10" s="3" customFormat="1" ht="15" customHeight="1">
      <c r="A34" s="9" t="s">
        <v>41</v>
      </c>
      <c r="B34" s="8">
        <v>22804</v>
      </c>
      <c r="C34" s="8">
        <v>8327</v>
      </c>
      <c r="D34" s="23">
        <f>C34/176</f>
        <v>47.3125</v>
      </c>
      <c r="E34" s="8">
        <v>4656</v>
      </c>
      <c r="F34" s="8" t="s">
        <v>47</v>
      </c>
      <c r="G34" s="8">
        <v>4656</v>
      </c>
      <c r="H34" s="8" t="s">
        <v>47</v>
      </c>
      <c r="I34" s="8">
        <v>1150</v>
      </c>
      <c r="J34" s="23">
        <f>I34/176</f>
        <v>6.534090909090909</v>
      </c>
    </row>
    <row r="35" spans="1:10" s="3" customFormat="1" ht="15" customHeight="1">
      <c r="A35" s="9" t="s">
        <v>12</v>
      </c>
      <c r="B35" s="8">
        <v>22907</v>
      </c>
      <c r="C35" s="8">
        <v>10554</v>
      </c>
      <c r="D35" s="23">
        <f>C35/84</f>
        <v>125.64285714285714</v>
      </c>
      <c r="E35" s="8">
        <v>3898</v>
      </c>
      <c r="F35" s="8" t="s">
        <v>47</v>
      </c>
      <c r="G35" s="8">
        <v>3898</v>
      </c>
      <c r="H35" s="8" t="s">
        <v>47</v>
      </c>
      <c r="I35" s="8">
        <v>968</v>
      </c>
      <c r="J35" s="23">
        <f>I35/84</f>
        <v>11.523809523809524</v>
      </c>
    </row>
    <row r="36" spans="1:10" s="3" customFormat="1" ht="15" customHeight="1">
      <c r="A36" s="9" t="s">
        <v>13</v>
      </c>
      <c r="B36" s="8">
        <v>10703</v>
      </c>
      <c r="C36" s="8">
        <v>6742</v>
      </c>
      <c r="D36" s="23">
        <f>C36/14</f>
        <v>481.57142857142856</v>
      </c>
      <c r="E36" s="8">
        <v>1826</v>
      </c>
      <c r="F36" s="8" t="s">
        <v>47</v>
      </c>
      <c r="G36" s="8">
        <v>1826</v>
      </c>
      <c r="H36" s="8" t="s">
        <v>47</v>
      </c>
      <c r="I36" s="8">
        <v>625</v>
      </c>
      <c r="J36" s="23">
        <f>I36/14</f>
        <v>44.642857142857146</v>
      </c>
    </row>
    <row r="37" spans="1:10" s="3" customFormat="1" ht="15" customHeight="1">
      <c r="A37" s="9" t="s">
        <v>52</v>
      </c>
      <c r="B37" s="8">
        <v>23561</v>
      </c>
      <c r="C37" s="8">
        <v>13073</v>
      </c>
      <c r="D37" s="23">
        <f>C37/171</f>
        <v>76.45029239766082</v>
      </c>
      <c r="E37" s="8">
        <v>3958</v>
      </c>
      <c r="F37" s="8" t="s">
        <v>47</v>
      </c>
      <c r="G37" s="8">
        <v>3958</v>
      </c>
      <c r="H37" s="8" t="s">
        <v>47</v>
      </c>
      <c r="I37" s="8">
        <v>780</v>
      </c>
      <c r="J37" s="23">
        <f>I37/171</f>
        <v>4.56140350877193</v>
      </c>
    </row>
    <row r="38" spans="1:10" s="3" customFormat="1" ht="15" customHeight="1">
      <c r="A38" s="9" t="s">
        <v>14</v>
      </c>
      <c r="B38" s="8">
        <v>21162</v>
      </c>
      <c r="C38" s="8">
        <v>9962</v>
      </c>
      <c r="D38" s="23">
        <f>C38/142</f>
        <v>70.15492957746478</v>
      </c>
      <c r="E38" s="8">
        <v>4062</v>
      </c>
      <c r="F38" s="8" t="s">
        <v>47</v>
      </c>
      <c r="G38" s="8">
        <v>4062</v>
      </c>
      <c r="H38" s="8" t="s">
        <v>47</v>
      </c>
      <c r="I38" s="8">
        <v>1123</v>
      </c>
      <c r="J38" s="23">
        <f>I38/142</f>
        <v>7.908450704225352</v>
      </c>
    </row>
    <row r="39" spans="1:10" s="3" customFormat="1" ht="15" customHeight="1">
      <c r="A39" s="9" t="s">
        <v>15</v>
      </c>
      <c r="B39" s="8">
        <v>9565</v>
      </c>
      <c r="C39" s="8">
        <v>4060</v>
      </c>
      <c r="D39" s="23">
        <f>C39/36</f>
        <v>112.77777777777777</v>
      </c>
      <c r="E39" s="8">
        <v>2520</v>
      </c>
      <c r="F39" s="8" t="s">
        <v>47</v>
      </c>
      <c r="G39" s="8">
        <v>2520</v>
      </c>
      <c r="H39" s="8" t="s">
        <v>47</v>
      </c>
      <c r="I39" s="8">
        <v>675</v>
      </c>
      <c r="J39" s="23">
        <f>I39/36</f>
        <v>18.75</v>
      </c>
    </row>
    <row r="40" spans="1:10" s="3" customFormat="1" ht="15" customHeight="1">
      <c r="A40" s="9" t="s">
        <v>16</v>
      </c>
      <c r="B40" s="8">
        <v>22983</v>
      </c>
      <c r="C40" s="8">
        <v>11348</v>
      </c>
      <c r="D40" s="23">
        <f>C40/91</f>
        <v>124.7032967032967</v>
      </c>
      <c r="E40" s="8">
        <v>4967</v>
      </c>
      <c r="F40" s="8">
        <v>1855</v>
      </c>
      <c r="G40" s="8">
        <v>3112</v>
      </c>
      <c r="H40" s="8" t="s">
        <v>47</v>
      </c>
      <c r="I40" s="8">
        <v>1228</v>
      </c>
      <c r="J40" s="23">
        <f>I40/91</f>
        <v>13.494505494505495</v>
      </c>
    </row>
    <row r="41" spans="1:10" s="3" customFormat="1" ht="15" customHeight="1">
      <c r="A41" s="9" t="s">
        <v>17</v>
      </c>
      <c r="B41" s="8">
        <v>13155</v>
      </c>
      <c r="C41" s="8">
        <v>10551</v>
      </c>
      <c r="D41" s="23">
        <f>C41/40</f>
        <v>263.775</v>
      </c>
      <c r="E41" s="8">
        <v>2281</v>
      </c>
      <c r="F41" s="8" t="s">
        <v>47</v>
      </c>
      <c r="G41" s="8">
        <v>2281</v>
      </c>
      <c r="H41" s="8" t="s">
        <v>47</v>
      </c>
      <c r="I41" s="8">
        <v>492</v>
      </c>
      <c r="J41" s="23">
        <f>I41/40</f>
        <v>12.3</v>
      </c>
    </row>
    <row r="42" spans="1:10" s="3" customFormat="1" ht="15" customHeight="1">
      <c r="A42" s="10" t="s">
        <v>18</v>
      </c>
      <c r="B42" s="11">
        <v>17354</v>
      </c>
      <c r="C42" s="11">
        <v>13066</v>
      </c>
      <c r="D42" s="24">
        <f>C42/20</f>
        <v>653.3</v>
      </c>
      <c r="E42" s="11">
        <v>2882</v>
      </c>
      <c r="F42" s="11">
        <v>15</v>
      </c>
      <c r="G42" s="11">
        <v>2867</v>
      </c>
      <c r="H42" s="11" t="s">
        <v>47</v>
      </c>
      <c r="I42" s="11">
        <v>836</v>
      </c>
      <c r="J42" s="24">
        <f>I42/20</f>
        <v>41.8</v>
      </c>
    </row>
    <row r="43" s="3" customFormat="1" ht="15" customHeight="1">
      <c r="A43" s="6" t="s">
        <v>29</v>
      </c>
    </row>
  </sheetData>
  <sheetProtection/>
  <mergeCells count="6">
    <mergeCell ref="F4:F5"/>
    <mergeCell ref="G4:G5"/>
    <mergeCell ref="A3:A5"/>
    <mergeCell ref="B4:B5"/>
    <mergeCell ref="C4:D4"/>
    <mergeCell ref="E4:E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2015-04-13T09:02:42Z</cp:lastPrinted>
  <dcterms:created xsi:type="dcterms:W3CDTF">1998-06-22T04:14:33Z</dcterms:created>
  <dcterms:modified xsi:type="dcterms:W3CDTF">2015-04-13T09:02:52Z</dcterms:modified>
  <cp:category/>
  <cp:version/>
  <cp:contentType/>
  <cp:contentStatus/>
</cp:coreProperties>
</file>